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705" activeTab="0"/>
  </bookViews>
  <sheets>
    <sheet name="Sinteza - BGC sem.I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BGC sem.I 2018'!$A$2:$O$52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BGC sem.I 2018'!$4:$11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<sst xmlns="http://schemas.openxmlformats.org/spreadsheetml/2006/main" count="61" uniqueCount="55">
  <si>
    <t>Anexa nr. 1</t>
  </si>
  <si>
    <t xml:space="preserve">    </t>
  </si>
  <si>
    <t>mil. 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</si>
  <si>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</si>
  <si>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</si>
  <si>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</si>
  <si>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</si>
  <si>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</si>
  <si>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</si>
  <si>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</si>
  <si>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</si>
  <si>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</si>
  <si>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</si>
  <si>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</si>
  <si>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</si>
  <si>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</si>
  <si>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</si>
  <si>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</si>
  <si>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</si>
  <si>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</si>
  <si>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</si>
  <si>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</si>
  <si>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</si>
  <si>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</si>
  <si>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</si>
  <si>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</si>
  <si>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</si>
  <si>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</si>
  <si>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</si>
  <si>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</si>
  <si>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</si>
  <si>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</si>
  <si>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</si>
  <si>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</si>
  <si>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</si>
  <si>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</si>
  <si>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</si>
  <si>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</si>
  <si>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</si>
  <si>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</si>
  <si>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</si>
  <si>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</si>
  <si>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</si>
  <si>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</si>
  <si>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</si>
  <si>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</si>
  <si>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</si>
  <si>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</si>
  <si>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</si>
  <si>
    <t>Realizări Sem I 
2017</t>
  </si>
  <si>
    <t>Program Sem I
2018</t>
  </si>
  <si>
    <t>Realizări Sem I 
2018</t>
  </si>
  <si>
    <t xml:space="preserve"> Diferenţe 2018
   faţă de  </t>
  </si>
  <si>
    <t>realizări 
Sem I
2017</t>
  </si>
  <si>
    <t xml:space="preserve">program 
Sem I 
2018 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</si>
</sst>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_-* #,##0.00\ _D_M_-;\-* #,##0.00\ _D_M_-;_-* &quot;-&quot;??\ _D_M_-;_-@_-"/>
    <numFmt numFmtId="215" formatCode="#,##0.0000000"/>
    <numFmt numFmtId="216" formatCode="_-* #,##0.0\ _l_e_i_-;\-* #,##0.0\ _l_e_i_-;_-* &quot;-&quot;??\ _l_e_i_-;_-@_-"/>
    <numFmt numFmtId="217" formatCode="#,##0.0_ ;\-#,##0.0\ "/>
    <numFmt numFmtId="218" formatCode="_-* #,##0.000\ _l_e_i_-;\-* #,##0.000\ _l_e_i_-;_-* &quot;-&quot;??\ _l_e_i_-;_-@_-"/>
    <numFmt numFmtId="219" formatCode="_-* #,##0.0000\ _l_e_i_-;\-* #,##0.0000\ _l_e_i_-;_-* &quot;-&quot;??\ _l_e_i_-;_-@_-"/>
    <numFmt numFmtId="220" formatCode="#,##0.00000000"/>
  </numFmts>
  <fonts count="7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0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165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65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30" borderId="0" xfId="0" applyNumberFormat="1" applyFont="1" applyFill="1" applyBorder="1" applyAlignment="1">
      <alignment horizontal="right" vertical="center"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horizontal="right" vertical="center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>
      <alignment horizontal="left" wrapText="1" indent="1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172" fontId="73" fillId="30" borderId="0" xfId="0" applyNumberFormat="1" applyFont="1" applyFill="1" applyBorder="1" applyAlignment="1" applyProtection="1">
      <alignment horizontal="center"/>
      <protection locked="0"/>
    </xf>
    <xf numFmtId="166" fontId="73" fillId="30" borderId="0" xfId="0" applyNumberFormat="1" applyFont="1" applyFill="1" applyBorder="1" applyAlignment="1" applyProtection="1">
      <alignment horizontal="center"/>
      <protection locked="0"/>
    </xf>
    <xf numFmtId="165" fontId="73" fillId="31" borderId="0" xfId="0" applyNumberFormat="1" applyFont="1" applyFill="1" applyBorder="1" applyAlignment="1" applyProtection="1">
      <alignment horizontal="lef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 applyProtection="1">
      <alignment horizontal="right" vertical="center"/>
      <protection/>
    </xf>
    <xf numFmtId="2" fontId="73" fillId="31" borderId="0" xfId="0" applyNumberFormat="1" applyFont="1" applyFill="1" applyBorder="1" applyAlignment="1" applyProtection="1">
      <alignment horizontal="right" vertical="center"/>
      <protection/>
    </xf>
    <xf numFmtId="172" fontId="76" fillId="31" borderId="0" xfId="0" applyNumberFormat="1" applyFont="1" applyFill="1" applyBorder="1" applyAlignment="1" applyProtection="1">
      <alignment horizontal="right" vertical="center"/>
      <protection locked="0"/>
    </xf>
    <xf numFmtId="165" fontId="73" fillId="31" borderId="0" xfId="0" applyNumberFormat="1" applyFont="1" applyFill="1" applyBorder="1" applyAlignment="1">
      <alignment horizontal="right" vertical="center"/>
    </xf>
    <xf numFmtId="165" fontId="73" fillId="31" borderId="20" xfId="0" applyNumberFormat="1" applyFont="1" applyFill="1" applyBorder="1" applyAlignment="1" applyProtection="1">
      <alignment horizontal="left" vertical="center"/>
      <protection/>
    </xf>
    <xf numFmtId="165" fontId="73" fillId="31" borderId="20" xfId="0" applyNumberFormat="1" applyFont="1" applyFill="1" applyBorder="1" applyAlignment="1" applyProtection="1">
      <alignment horizontal="right" vertical="center"/>
      <protection/>
    </xf>
    <xf numFmtId="165" fontId="71" fillId="31" borderId="20" xfId="0" applyNumberFormat="1" applyFont="1" applyFill="1" applyBorder="1" applyAlignment="1" applyProtection="1">
      <alignment horizontal="right" vertical="center"/>
      <protection/>
    </xf>
    <xf numFmtId="165" fontId="73" fillId="31" borderId="20" xfId="0" applyNumberFormat="1" applyFont="1" applyFill="1" applyBorder="1" applyAlignment="1">
      <alignment horizontal="right" vertical="center"/>
    </xf>
    <xf numFmtId="165" fontId="73" fillId="31" borderId="20" xfId="0" applyNumberFormat="1" applyFont="1" applyFill="1" applyBorder="1" applyAlignment="1" applyProtection="1">
      <alignment horizontal="right" vertical="center"/>
      <protection/>
    </xf>
    <xf numFmtId="2" fontId="71" fillId="31" borderId="20" xfId="0" applyNumberFormat="1" applyFont="1" applyFill="1" applyBorder="1" applyAlignment="1" applyProtection="1">
      <alignment horizontal="right" vertical="center"/>
      <protection/>
    </xf>
    <xf numFmtId="172" fontId="76" fillId="31" borderId="20" xfId="0" applyNumberFormat="1" applyFont="1" applyFill="1" applyBorder="1" applyAlignment="1" applyProtection="1">
      <alignment horizontal="right" vertical="center"/>
      <protection locked="0"/>
    </xf>
    <xf numFmtId="165" fontId="73" fillId="32" borderId="0" xfId="0" applyNumberFormat="1" applyFont="1" applyFill="1" applyBorder="1" applyAlignment="1" applyProtection="1">
      <alignment horizontal="left" vertical="center"/>
      <protection locked="0"/>
    </xf>
    <xf numFmtId="165" fontId="73" fillId="32" borderId="0" xfId="209" applyNumberFormat="1" applyFont="1" applyFill="1" applyBorder="1" applyAlignment="1">
      <alignment horizontal="right"/>
      <protection/>
    </xf>
    <xf numFmtId="165" fontId="73" fillId="32" borderId="0" xfId="0" applyNumberFormat="1" applyFont="1" applyFill="1" applyBorder="1" applyAlignment="1" applyProtection="1">
      <alignment horizontal="right" vertical="center"/>
      <protection locked="0"/>
    </xf>
    <xf numFmtId="49" fontId="73" fillId="32" borderId="0" xfId="209" applyNumberFormat="1" applyFont="1" applyFill="1" applyBorder="1" applyAlignment="1">
      <alignment horizontal="right"/>
      <protection/>
    </xf>
    <xf numFmtId="165" fontId="71" fillId="33" borderId="0" xfId="0" applyNumberFormat="1" applyFont="1" applyFill="1" applyBorder="1" applyAlignment="1" applyProtection="1">
      <alignment horizontal="right" vertical="center"/>
      <protection/>
    </xf>
    <xf numFmtId="165" fontId="73" fillId="33" borderId="0" xfId="0" applyNumberFormat="1" applyFont="1" applyFill="1" applyBorder="1" applyAlignment="1" applyProtection="1">
      <alignment horizontal="right" vertical="center"/>
      <protection/>
    </xf>
    <xf numFmtId="165" fontId="73" fillId="33" borderId="0" xfId="0" applyNumberFormat="1" applyFont="1" applyFill="1" applyBorder="1" applyAlignment="1">
      <alignment horizontal="right" vertical="center"/>
    </xf>
    <xf numFmtId="165" fontId="71" fillId="33" borderId="0" xfId="0" applyNumberFormat="1" applyFont="1" applyFill="1" applyBorder="1" applyAlignment="1">
      <alignment horizontal="right" vertical="center"/>
    </xf>
    <xf numFmtId="165" fontId="73" fillId="0" borderId="0" xfId="209" applyNumberFormat="1" applyFont="1" applyFill="1" applyBorder="1" applyAlignment="1">
      <alignment horizontal="right"/>
      <protection/>
    </xf>
    <xf numFmtId="165" fontId="73" fillId="0" borderId="0" xfId="0" applyNumberFormat="1" applyFont="1" applyFill="1" applyBorder="1" applyAlignment="1" applyProtection="1">
      <alignment horizontal="right"/>
      <protection locked="0"/>
    </xf>
    <xf numFmtId="165" fontId="73" fillId="0" borderId="23" xfId="0" applyNumberFormat="1" applyFont="1" applyFill="1" applyBorder="1" applyAlignment="1" applyProtection="1">
      <alignment horizontal="center" vertical="center"/>
      <protection locked="0"/>
    </xf>
    <xf numFmtId="165" fontId="73" fillId="0" borderId="0" xfId="0" applyNumberFormat="1" applyFont="1" applyFill="1" applyAlignment="1" applyProtection="1">
      <alignment horizontal="right"/>
      <protection locked="0"/>
    </xf>
    <xf numFmtId="165" fontId="73" fillId="0" borderId="0" xfId="0" applyNumberFormat="1" applyFont="1" applyFill="1" applyAlignment="1" applyProtection="1">
      <alignment horizontal="center"/>
      <protection locked="0"/>
    </xf>
    <xf numFmtId="165" fontId="73" fillId="33" borderId="0" xfId="0" applyNumberFormat="1" applyFont="1" applyFill="1" applyBorder="1" applyAlignment="1" applyProtection="1">
      <alignment horizontal="right" vertical="center"/>
      <protection locked="0"/>
    </xf>
    <xf numFmtId="165" fontId="73" fillId="33" borderId="0" xfId="0" applyNumberFormat="1" applyFont="1" applyFill="1" applyBorder="1" applyAlignment="1" applyProtection="1">
      <alignment horizontal="center" vertical="center"/>
      <protection locked="0"/>
    </xf>
    <xf numFmtId="165" fontId="75" fillId="33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65" fontId="73" fillId="30" borderId="24" xfId="0" applyNumberFormat="1" applyFont="1" applyFill="1" applyBorder="1" applyAlignment="1">
      <alignment horizontal="center" vertical="center" wrapText="1"/>
    </xf>
    <xf numFmtId="165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0" fontId="74" fillId="31" borderId="0" xfId="0" applyFont="1" applyFill="1" applyBorder="1" applyAlignment="1" quotePrefix="1">
      <alignment horizontal="center" vertical="center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167"/>
  <sheetViews>
    <sheetView showZeros="0" tabSelected="1" zoomScale="75" zoomScaleNormal="75" zoomScaleSheetLayoutView="70" zoomScalePageLayoutView="0" workbookViewId="0" topLeftCell="A1">
      <selection activeCell="F29" sqref="F29"/>
    </sheetView>
  </sheetViews>
  <sheetFormatPr defaultColWidth="8.8515625" defaultRowHeight="19.5" customHeight="1"/>
  <cols>
    <col min="1" max="1" width="55.421875" style="1" customWidth="1"/>
    <col min="2" max="2" width="13.00390625" style="1" customWidth="1"/>
    <col min="3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1.421875" style="88" customWidth="1"/>
    <col min="11" max="11" width="8.421875" style="3" customWidth="1"/>
    <col min="12" max="12" width="7.8515625" style="3" customWidth="1"/>
    <col min="13" max="13" width="2.28125" style="3" customWidth="1"/>
    <col min="14" max="14" width="11.421875" style="3" bestFit="1" customWidth="1"/>
    <col min="15" max="15" width="10.28125" style="4" bestFit="1" customWidth="1"/>
    <col min="16" max="16" width="14.140625" style="4" customWidth="1"/>
    <col min="17" max="17" width="8.8515625" style="4" customWidth="1"/>
    <col min="18" max="18" width="11.140625" style="4" customWidth="1"/>
    <col min="19" max="16384" width="8.8515625" style="4" customWidth="1"/>
  </cols>
  <sheetData>
    <row r="1" spans="9:10" ht="17.25" customHeight="1">
      <c r="I1" s="2"/>
      <c r="J1" s="84"/>
    </row>
    <row r="2" spans="9:15" ht="18">
      <c r="I2" s="2"/>
      <c r="J2" s="84"/>
      <c r="N2" s="92" t="s">
        <v>0</v>
      </c>
      <c r="O2" s="92"/>
    </row>
    <row r="3" spans="1:15" ht="18.75" customHeight="1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customHeight="1">
      <c r="A4" s="99" t="s">
        <v>45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91"/>
      <c r="K5" s="6"/>
      <c r="L5" s="6"/>
      <c r="M5" s="6"/>
      <c r="N5" s="6"/>
    </row>
    <row r="6" spans="1:14" ht="16.5" thickBot="1">
      <c r="A6" s="4" t="s">
        <v>1</v>
      </c>
      <c r="B6" s="4"/>
      <c r="C6" s="4"/>
      <c r="D6" s="4"/>
      <c r="E6" s="7"/>
      <c r="F6" s="4"/>
      <c r="G6" s="4"/>
      <c r="H6" s="4"/>
      <c r="I6" s="7"/>
      <c r="J6" s="85"/>
      <c r="K6" s="8"/>
      <c r="L6" s="8"/>
      <c r="M6" s="9"/>
      <c r="N6" s="8"/>
    </row>
    <row r="7" spans="1:15" ht="36" customHeight="1">
      <c r="A7" s="10"/>
      <c r="B7" s="95" t="s">
        <v>49</v>
      </c>
      <c r="C7" s="96"/>
      <c r="D7" s="96"/>
      <c r="E7" s="60"/>
      <c r="F7" s="97" t="s">
        <v>50</v>
      </c>
      <c r="G7" s="98"/>
      <c r="H7" s="98"/>
      <c r="I7" s="11"/>
      <c r="J7" s="95" t="s">
        <v>51</v>
      </c>
      <c r="K7" s="96"/>
      <c r="L7" s="96"/>
      <c r="M7" s="12"/>
      <c r="N7" s="93" t="s">
        <v>52</v>
      </c>
      <c r="O7" s="94"/>
    </row>
    <row r="8" spans="1:15" s="19" customFormat="1" ht="42.75">
      <c r="A8" s="13"/>
      <c r="B8" s="14" t="s">
        <v>2</v>
      </c>
      <c r="C8" s="15" t="s">
        <v>3</v>
      </c>
      <c r="D8" s="15" t="s">
        <v>4</v>
      </c>
      <c r="E8" s="16"/>
      <c r="F8" s="14" t="s">
        <v>2</v>
      </c>
      <c r="G8" s="15" t="s">
        <v>3</v>
      </c>
      <c r="H8" s="15" t="s">
        <v>4</v>
      </c>
      <c r="I8" s="16"/>
      <c r="J8" s="17" t="s">
        <v>2</v>
      </c>
      <c r="K8" s="15" t="s">
        <v>3</v>
      </c>
      <c r="L8" s="15" t="s">
        <v>4</v>
      </c>
      <c r="M8" s="16"/>
      <c r="N8" s="18" t="s">
        <v>53</v>
      </c>
      <c r="O8" s="18" t="s">
        <v>54</v>
      </c>
    </row>
    <row r="9" spans="1:15" s="24" customFormat="1" ht="9.75" customHeight="1">
      <c r="A9" s="20"/>
      <c r="B9" s="20"/>
      <c r="C9" s="20"/>
      <c r="D9" s="20"/>
      <c r="E9" s="20"/>
      <c r="F9" s="20"/>
      <c r="G9" s="20"/>
      <c r="H9" s="20"/>
      <c r="I9" s="20"/>
      <c r="J9" s="86"/>
      <c r="K9" s="21"/>
      <c r="L9" s="21"/>
      <c r="M9" s="21"/>
      <c r="N9" s="21"/>
      <c r="O9" s="22"/>
    </row>
    <row r="10" spans="1:15" s="24" customFormat="1" ht="18" customHeight="1">
      <c r="A10" s="76" t="s">
        <v>5</v>
      </c>
      <c r="B10" s="77">
        <v>858659.6000000001</v>
      </c>
      <c r="C10" s="78"/>
      <c r="D10" s="78"/>
      <c r="E10" s="78"/>
      <c r="F10" s="78">
        <v>929952</v>
      </c>
      <c r="G10" s="78"/>
      <c r="H10" s="78"/>
      <c r="I10" s="78"/>
      <c r="J10" s="78">
        <v>929952</v>
      </c>
      <c r="K10" s="78"/>
      <c r="L10" s="78"/>
      <c r="M10" s="78"/>
      <c r="N10" s="78"/>
      <c r="O10" s="79"/>
    </row>
    <row r="11" spans="10:15" s="24" customFormat="1" ht="8.25" customHeight="1">
      <c r="J11" s="90"/>
      <c r="K11" s="25"/>
      <c r="L11" s="25"/>
      <c r="M11" s="25"/>
      <c r="N11" s="25"/>
      <c r="O11" s="23"/>
    </row>
    <row r="12" spans="1:15" s="25" customFormat="1" ht="35.25" customHeight="1">
      <c r="A12" s="63" t="s">
        <v>6</v>
      </c>
      <c r="B12" s="64">
        <f>B13+B29+B30+B32+B31+B33+B34</f>
        <v>117227.66339329001</v>
      </c>
      <c r="C12" s="65">
        <f aca="true" t="shared" si="0" ref="C12:C32">B12/$B$10*100</f>
        <v>13.65240234818198</v>
      </c>
      <c r="D12" s="65">
        <f aca="true" t="shared" si="1" ref="D12:D32">B12/B$12*100</f>
        <v>100</v>
      </c>
      <c r="E12" s="65"/>
      <c r="F12" s="64">
        <f>F13+F29+F30+F32+F31+F33+F34</f>
        <v>137063.82400000002</v>
      </c>
      <c r="G12" s="65">
        <f aca="true" t="shared" si="2" ref="G12:G47">F12/$F$10*100</f>
        <v>14.738806303981283</v>
      </c>
      <c r="H12" s="65">
        <f aca="true" t="shared" si="3" ref="H12:H31">F12/F$12*100</f>
        <v>100</v>
      </c>
      <c r="I12" s="65"/>
      <c r="J12" s="64">
        <f>J13+J29+J30+J32+J31+J33+J34</f>
        <v>132043.90922557</v>
      </c>
      <c r="K12" s="65">
        <f aca="true" t="shared" si="4" ref="K12:K18">J12/$J$10*100</f>
        <v>14.199002660951319</v>
      </c>
      <c r="L12" s="65">
        <f aca="true" t="shared" si="5" ref="L12:L18">J12/J$12*100</f>
        <v>100</v>
      </c>
      <c r="M12" s="66"/>
      <c r="N12" s="67">
        <f aca="true" t="shared" si="6" ref="N12:N28">J12/B12</f>
        <v>1.126388647554738</v>
      </c>
      <c r="O12" s="67">
        <f aca="true" t="shared" si="7" ref="O12:O28">J12/F12</f>
        <v>0.9633753485935865</v>
      </c>
    </row>
    <row r="13" spans="1:15" s="30" customFormat="1" ht="24.75" customHeight="1">
      <c r="A13" s="26" t="s">
        <v>7</v>
      </c>
      <c r="B13" s="27">
        <f>B14+B27+B28</f>
        <v>111432.84972529</v>
      </c>
      <c r="C13" s="28">
        <f t="shared" si="0"/>
        <v>12.977534953931686</v>
      </c>
      <c r="D13" s="28">
        <f t="shared" si="1"/>
        <v>95.05678651244727</v>
      </c>
      <c r="E13" s="28"/>
      <c r="F13" s="27">
        <f>F14+F27+F28</f>
        <v>124054.96200000003</v>
      </c>
      <c r="G13" s="28">
        <f t="shared" si="2"/>
        <v>13.339931738412309</v>
      </c>
      <c r="H13" s="28">
        <f t="shared" si="3"/>
        <v>90.50890189668137</v>
      </c>
      <c r="I13" s="28"/>
      <c r="J13" s="89">
        <f>J14+J27+J28</f>
        <v>125179.85290757</v>
      </c>
      <c r="K13" s="28">
        <f t="shared" si="4"/>
        <v>13.460893993192121</v>
      </c>
      <c r="L13" s="28">
        <f t="shared" si="5"/>
        <v>94.80168653120215</v>
      </c>
      <c r="M13" s="29"/>
      <c r="N13" s="46">
        <f t="shared" si="6"/>
        <v>1.1233658047529955</v>
      </c>
      <c r="O13" s="46">
        <f>J13/F13</f>
        <v>1.009067681690717</v>
      </c>
    </row>
    <row r="14" spans="1:15" s="30" customFormat="1" ht="25.5" customHeight="1">
      <c r="A14" s="31" t="s">
        <v>8</v>
      </c>
      <c r="B14" s="27">
        <f>B15+B19+B20+B25+B26</f>
        <v>67994.532778</v>
      </c>
      <c r="C14" s="28">
        <f t="shared" si="0"/>
        <v>7.918683117034968</v>
      </c>
      <c r="D14" s="28">
        <f t="shared" si="1"/>
        <v>58.002122374378</v>
      </c>
      <c r="E14" s="28"/>
      <c r="F14" s="27">
        <f>F15+F19+F20+F25+F26</f>
        <v>70804.22400000002</v>
      </c>
      <c r="G14" s="28">
        <f t="shared" si="2"/>
        <v>7.613750387116756</v>
      </c>
      <c r="H14" s="28">
        <f t="shared" si="3"/>
        <v>51.65784955773597</v>
      </c>
      <c r="I14" s="28"/>
      <c r="J14" s="89">
        <f>J15+J19+J20+J25+J26</f>
        <v>67951.61120700001</v>
      </c>
      <c r="K14" s="28">
        <f t="shared" si="4"/>
        <v>7.3070019965546615</v>
      </c>
      <c r="L14" s="28">
        <f t="shared" si="5"/>
        <v>51.46137493621048</v>
      </c>
      <c r="M14" s="29"/>
      <c r="N14" s="46">
        <f t="shared" si="6"/>
        <v>0.9993687496737403</v>
      </c>
      <c r="O14" s="46">
        <f t="shared" si="7"/>
        <v>0.9597112625229816</v>
      </c>
    </row>
    <row r="15" spans="1:15" s="30" customFormat="1" ht="40.5" customHeight="1">
      <c r="A15" s="32" t="s">
        <v>9</v>
      </c>
      <c r="B15" s="27">
        <f>B16+B17+B18</f>
        <v>22913.68392</v>
      </c>
      <c r="C15" s="28">
        <f t="shared" si="0"/>
        <v>2.668541051657723</v>
      </c>
      <c r="D15" s="28">
        <f t="shared" si="1"/>
        <v>19.546311217623018</v>
      </c>
      <c r="E15" s="28"/>
      <c r="F15" s="27">
        <f>F16+F17+F18</f>
        <v>19050.02</v>
      </c>
      <c r="G15" s="28">
        <f t="shared" si="2"/>
        <v>2.0484949760847875</v>
      </c>
      <c r="H15" s="28">
        <f t="shared" si="3"/>
        <v>13.8986491431904</v>
      </c>
      <c r="I15" s="28"/>
      <c r="J15" s="89">
        <f>J16+J17+J18</f>
        <v>20321.526</v>
      </c>
      <c r="K15" s="28">
        <f t="shared" si="4"/>
        <v>2.18522310828946</v>
      </c>
      <c r="L15" s="28">
        <f t="shared" si="5"/>
        <v>15.38997604598697</v>
      </c>
      <c r="M15" s="29"/>
      <c r="N15" s="46">
        <f>J15/B15</f>
        <v>0.8868729302084221</v>
      </c>
      <c r="O15" s="46">
        <f>J15/F15</f>
        <v>1.066745651710602</v>
      </c>
    </row>
    <row r="16" spans="1:15" ht="25.5" customHeight="1">
      <c r="A16" s="33" t="s">
        <v>10</v>
      </c>
      <c r="B16" s="34">
        <v>7212.646</v>
      </c>
      <c r="C16" s="34">
        <f t="shared" si="0"/>
        <v>0.8399889781701619</v>
      </c>
      <c r="D16" s="34">
        <f t="shared" si="1"/>
        <v>6.152682559066382</v>
      </c>
      <c r="E16" s="34"/>
      <c r="F16" s="34">
        <v>7340.736</v>
      </c>
      <c r="G16" s="34">
        <f t="shared" si="2"/>
        <v>0.7893671931454526</v>
      </c>
      <c r="H16" s="34">
        <f t="shared" si="3"/>
        <v>5.355706404339046</v>
      </c>
      <c r="I16" s="34"/>
      <c r="J16" s="80">
        <v>7305.914</v>
      </c>
      <c r="K16" s="28">
        <f t="shared" si="4"/>
        <v>0.7856226988059598</v>
      </c>
      <c r="L16" s="28">
        <f t="shared" si="5"/>
        <v>5.5329428239808776</v>
      </c>
      <c r="M16" s="35"/>
      <c r="N16" s="56">
        <f t="shared" si="6"/>
        <v>1.0129311767137885</v>
      </c>
      <c r="O16" s="56">
        <f t="shared" si="7"/>
        <v>0.9952563339697817</v>
      </c>
    </row>
    <row r="17" spans="1:15" ht="18" customHeight="1">
      <c r="A17" s="33" t="s">
        <v>11</v>
      </c>
      <c r="B17" s="34">
        <v>14866.86492</v>
      </c>
      <c r="C17" s="34">
        <f t="shared" si="0"/>
        <v>1.7314037972672756</v>
      </c>
      <c r="D17" s="34">
        <f t="shared" si="1"/>
        <v>12.68204491129605</v>
      </c>
      <c r="E17" s="34"/>
      <c r="F17" s="34">
        <v>10586.432</v>
      </c>
      <c r="G17" s="34">
        <f t="shared" si="2"/>
        <v>1.1383847768486977</v>
      </c>
      <c r="H17" s="34">
        <f t="shared" si="3"/>
        <v>7.723724386968803</v>
      </c>
      <c r="I17" s="34"/>
      <c r="J17" s="80">
        <v>11669.284</v>
      </c>
      <c r="K17" s="28">
        <f t="shared" si="4"/>
        <v>1.2548264856680775</v>
      </c>
      <c r="L17" s="28">
        <f t="shared" si="5"/>
        <v>8.837426935054927</v>
      </c>
      <c r="M17" s="35"/>
      <c r="N17" s="56">
        <f t="shared" si="6"/>
        <v>0.7849189498117805</v>
      </c>
      <c r="O17" s="56">
        <f t="shared" si="7"/>
        <v>1.10228677613005</v>
      </c>
    </row>
    <row r="18" spans="1:15" ht="30" customHeight="1">
      <c r="A18" s="36" t="s">
        <v>12</v>
      </c>
      <c r="B18" s="34">
        <v>834.173</v>
      </c>
      <c r="C18" s="34">
        <f t="shared" si="0"/>
        <v>0.09714827622028566</v>
      </c>
      <c r="D18" s="34">
        <f t="shared" si="1"/>
        <v>0.7115837472605866</v>
      </c>
      <c r="E18" s="34"/>
      <c r="F18" s="34">
        <v>1122.8519999999999</v>
      </c>
      <c r="G18" s="34">
        <f t="shared" si="2"/>
        <v>0.12074300609063691</v>
      </c>
      <c r="H18" s="34">
        <f t="shared" si="3"/>
        <v>0.8192183518825505</v>
      </c>
      <c r="I18" s="34"/>
      <c r="J18" s="80">
        <v>1346.328</v>
      </c>
      <c r="K18" s="28">
        <f t="shared" si="4"/>
        <v>0.14477392381542273</v>
      </c>
      <c r="L18" s="28">
        <f t="shared" si="5"/>
        <v>1.019606286951164</v>
      </c>
      <c r="M18" s="35"/>
      <c r="N18" s="56">
        <f t="shared" si="6"/>
        <v>1.6139673664815333</v>
      </c>
      <c r="O18" s="56">
        <f t="shared" si="7"/>
        <v>1.1990253390473546</v>
      </c>
    </row>
    <row r="19" spans="1:15" ht="24" customHeight="1">
      <c r="A19" s="32" t="s">
        <v>13</v>
      </c>
      <c r="B19" s="28">
        <v>3578.742932</v>
      </c>
      <c r="C19" s="28">
        <f t="shared" si="0"/>
        <v>0.4167824982100008</v>
      </c>
      <c r="D19" s="28">
        <f t="shared" si="1"/>
        <v>3.0528143515013055</v>
      </c>
      <c r="E19" s="28"/>
      <c r="F19" s="28">
        <v>3895.2210000000005</v>
      </c>
      <c r="G19" s="28">
        <f t="shared" si="2"/>
        <v>0.41886258645607516</v>
      </c>
      <c r="H19" s="28">
        <f t="shared" si="3"/>
        <v>2.841903053864891</v>
      </c>
      <c r="I19" s="28"/>
      <c r="J19" s="81">
        <v>3791.4370000000004</v>
      </c>
      <c r="K19" s="28">
        <f aca="true" t="shared" si="8" ref="K19:K32">J19/$J$10*100</f>
        <v>0.40770244055607174</v>
      </c>
      <c r="L19" s="28">
        <f aca="true" t="shared" si="9" ref="L19:L32">J19/J$12*100</f>
        <v>2.871345616951635</v>
      </c>
      <c r="M19" s="29"/>
      <c r="N19" s="46">
        <f t="shared" si="6"/>
        <v>1.0594326197889645</v>
      </c>
      <c r="O19" s="46">
        <f t="shared" si="7"/>
        <v>0.9733560688854368</v>
      </c>
    </row>
    <row r="20" spans="1:15" ht="23.25" customHeight="1">
      <c r="A20" s="37" t="s">
        <v>14</v>
      </c>
      <c r="B20" s="27">
        <f>B21+B22+B23+B24</f>
        <v>40558.03692599999</v>
      </c>
      <c r="C20" s="53">
        <f t="shared" si="0"/>
        <v>4.723412738412287</v>
      </c>
      <c r="D20" s="28">
        <f t="shared" si="1"/>
        <v>34.59766726726509</v>
      </c>
      <c r="E20" s="28"/>
      <c r="F20" s="27">
        <f>F21+F22+F23+F24</f>
        <v>46740.314000000006</v>
      </c>
      <c r="G20" s="53">
        <f t="shared" si="2"/>
        <v>5.026099626647397</v>
      </c>
      <c r="H20" s="28">
        <f t="shared" si="3"/>
        <v>34.10113087170251</v>
      </c>
      <c r="I20" s="28"/>
      <c r="J20" s="89">
        <f>J21+J22+J23+J24</f>
        <v>42940.947207</v>
      </c>
      <c r="K20" s="28">
        <f t="shared" si="8"/>
        <v>4.617544476166511</v>
      </c>
      <c r="L20" s="28">
        <f t="shared" si="9"/>
        <v>32.520202907386036</v>
      </c>
      <c r="M20" s="29"/>
      <c r="N20" s="46">
        <f t="shared" si="6"/>
        <v>1.0587530970827739</v>
      </c>
      <c r="O20" s="46">
        <f t="shared" si="7"/>
        <v>0.9187132805098398</v>
      </c>
    </row>
    <row r="21" spans="1:15" ht="20.25" customHeight="1">
      <c r="A21" s="33" t="s">
        <v>15</v>
      </c>
      <c r="B21" s="38">
        <v>25290.995</v>
      </c>
      <c r="C21" s="34">
        <f t="shared" si="0"/>
        <v>2.9454040926113207</v>
      </c>
      <c r="D21" s="34">
        <f t="shared" si="1"/>
        <v>21.574254973547163</v>
      </c>
      <c r="E21" s="34"/>
      <c r="F21" s="38">
        <v>28898.925000000003</v>
      </c>
      <c r="G21" s="34">
        <f t="shared" si="2"/>
        <v>3.1075716811190257</v>
      </c>
      <c r="H21" s="34">
        <f t="shared" si="3"/>
        <v>21.08428333358042</v>
      </c>
      <c r="I21" s="34"/>
      <c r="J21" s="80">
        <v>26774.718</v>
      </c>
      <c r="K21" s="34">
        <f t="shared" si="8"/>
        <v>2.8791505368018995</v>
      </c>
      <c r="L21" s="34">
        <f t="shared" si="9"/>
        <v>20.277132172950797</v>
      </c>
      <c r="M21" s="35"/>
      <c r="N21" s="56">
        <f t="shared" si="6"/>
        <v>1.058666058808679</v>
      </c>
      <c r="O21" s="56">
        <f t="shared" si="7"/>
        <v>0.9264952935100527</v>
      </c>
    </row>
    <row r="22" spans="1:15" ht="18" customHeight="1">
      <c r="A22" s="33" t="s">
        <v>16</v>
      </c>
      <c r="B22" s="38">
        <v>11945.64364</v>
      </c>
      <c r="C22" s="34">
        <f t="shared" si="0"/>
        <v>1.3911966558109872</v>
      </c>
      <c r="D22" s="34">
        <f t="shared" si="1"/>
        <v>10.190123469341245</v>
      </c>
      <c r="E22" s="34"/>
      <c r="F22" s="38">
        <v>14209.595</v>
      </c>
      <c r="G22" s="34">
        <f t="shared" si="2"/>
        <v>1.5279923049791817</v>
      </c>
      <c r="H22" s="34">
        <f t="shared" si="3"/>
        <v>10.36713742934824</v>
      </c>
      <c r="I22" s="34"/>
      <c r="J22" s="80">
        <v>13132.27</v>
      </c>
      <c r="K22" s="34">
        <f t="shared" si="8"/>
        <v>1.4121449279102578</v>
      </c>
      <c r="L22" s="34">
        <f t="shared" si="9"/>
        <v>9.945381106194155</v>
      </c>
      <c r="M22" s="35"/>
      <c r="N22" s="56">
        <f t="shared" si="6"/>
        <v>1.0993354896362872</v>
      </c>
      <c r="O22" s="56">
        <f t="shared" si="7"/>
        <v>0.9241832719370258</v>
      </c>
    </row>
    <row r="23" spans="1:15" s="40" customFormat="1" ht="27" customHeight="1">
      <c r="A23" s="39" t="s">
        <v>17</v>
      </c>
      <c r="B23" s="38">
        <v>1684.171286</v>
      </c>
      <c r="C23" s="34">
        <f t="shared" si="0"/>
        <v>0.1961395745182375</v>
      </c>
      <c r="D23" s="34">
        <f t="shared" si="1"/>
        <v>1.43666711188274</v>
      </c>
      <c r="E23" s="34"/>
      <c r="F23" s="38">
        <v>2040.817</v>
      </c>
      <c r="G23" s="34">
        <f t="shared" si="2"/>
        <v>0.21945401483087298</v>
      </c>
      <c r="H23" s="34">
        <f t="shared" si="3"/>
        <v>1.4889537884190358</v>
      </c>
      <c r="I23" s="34"/>
      <c r="J23" s="80">
        <v>1835.1132069999999</v>
      </c>
      <c r="K23" s="34">
        <f t="shared" si="8"/>
        <v>0.19733418574292005</v>
      </c>
      <c r="L23" s="34">
        <f t="shared" si="9"/>
        <v>1.3897749754326678</v>
      </c>
      <c r="M23" s="35"/>
      <c r="N23" s="56">
        <f t="shared" si="6"/>
        <v>1.0896238537343166</v>
      </c>
      <c r="O23" s="56">
        <f t="shared" si="7"/>
        <v>0.8992051746922923</v>
      </c>
    </row>
    <row r="24" spans="1:15" ht="46.5" customHeight="1">
      <c r="A24" s="39" t="s">
        <v>18</v>
      </c>
      <c r="B24" s="38">
        <v>1637.2269999999999</v>
      </c>
      <c r="C24" s="34">
        <f t="shared" si="0"/>
        <v>0.1906724154717422</v>
      </c>
      <c r="D24" s="34">
        <f t="shared" si="1"/>
        <v>1.396621712493941</v>
      </c>
      <c r="E24" s="34"/>
      <c r="F24" s="38">
        <v>1590.9769999999999</v>
      </c>
      <c r="G24" s="41">
        <f t="shared" si="2"/>
        <v>0.17108162571831662</v>
      </c>
      <c r="H24" s="34">
        <f t="shared" si="3"/>
        <v>1.1607563203548148</v>
      </c>
      <c r="I24" s="34"/>
      <c r="J24" s="80">
        <v>1198.846</v>
      </c>
      <c r="K24" s="34">
        <f t="shared" si="8"/>
        <v>0.12891482571143456</v>
      </c>
      <c r="L24" s="34">
        <f t="shared" si="9"/>
        <v>0.9079146528084207</v>
      </c>
      <c r="M24" s="35"/>
      <c r="N24" s="56">
        <f t="shared" si="6"/>
        <v>0.7322417722160702</v>
      </c>
      <c r="O24" s="56">
        <f t="shared" si="7"/>
        <v>0.7535281779686319</v>
      </c>
    </row>
    <row r="25" spans="1:15" s="30" customFormat="1" ht="35.25" customHeight="1">
      <c r="A25" s="37" t="s">
        <v>19</v>
      </c>
      <c r="B25" s="57">
        <v>478.125</v>
      </c>
      <c r="C25" s="28">
        <f t="shared" si="0"/>
        <v>0.05568271757516016</v>
      </c>
      <c r="D25" s="28">
        <f t="shared" si="1"/>
        <v>0.40786021503808917</v>
      </c>
      <c r="E25" s="28"/>
      <c r="F25" s="57">
        <v>544.138</v>
      </c>
      <c r="G25" s="28">
        <f t="shared" si="2"/>
        <v>0.05851248236468119</v>
      </c>
      <c r="H25" s="28">
        <f t="shared" si="3"/>
        <v>0.39699607388744673</v>
      </c>
      <c r="I25" s="28"/>
      <c r="J25" s="81">
        <v>510.196</v>
      </c>
      <c r="K25" s="28">
        <f t="shared" si="8"/>
        <v>0.05486261656515606</v>
      </c>
      <c r="L25" s="28">
        <f t="shared" si="9"/>
        <v>0.386383592391554</v>
      </c>
      <c r="M25" s="29"/>
      <c r="N25" s="46">
        <f t="shared" si="6"/>
        <v>1.0670766013071895</v>
      </c>
      <c r="O25" s="46">
        <f t="shared" si="7"/>
        <v>0.937622441365977</v>
      </c>
    </row>
    <row r="26" spans="1:15" s="30" customFormat="1" ht="17.25" customHeight="1">
      <c r="A26" s="42" t="s">
        <v>20</v>
      </c>
      <c r="B26" s="57">
        <v>465.944</v>
      </c>
      <c r="C26" s="28">
        <f t="shared" si="0"/>
        <v>0.05426411117979697</v>
      </c>
      <c r="D26" s="28">
        <f t="shared" si="1"/>
        <v>0.3974693229504992</v>
      </c>
      <c r="E26" s="28"/>
      <c r="F26" s="57">
        <v>574.5310000000001</v>
      </c>
      <c r="G26" s="28">
        <f t="shared" si="2"/>
        <v>0.06178071556381406</v>
      </c>
      <c r="H26" s="28">
        <f t="shared" si="3"/>
        <v>0.41917041509070985</v>
      </c>
      <c r="I26" s="28"/>
      <c r="J26" s="81">
        <v>387.505</v>
      </c>
      <c r="K26" s="28">
        <f t="shared" si="8"/>
        <v>0.0416693549774612</v>
      </c>
      <c r="L26" s="28">
        <f t="shared" si="9"/>
        <v>0.29346677349428285</v>
      </c>
      <c r="M26" s="29"/>
      <c r="N26" s="46">
        <f t="shared" si="6"/>
        <v>0.8316557354531875</v>
      </c>
      <c r="O26" s="46">
        <f t="shared" si="7"/>
        <v>0.6744718735803638</v>
      </c>
    </row>
    <row r="27" spans="1:15" s="30" customFormat="1" ht="18" customHeight="1">
      <c r="A27" s="43" t="s">
        <v>21</v>
      </c>
      <c r="B27" s="57">
        <v>34218.114856</v>
      </c>
      <c r="C27" s="28">
        <f t="shared" si="0"/>
        <v>3.9850617003525026</v>
      </c>
      <c r="D27" s="28">
        <f t="shared" si="1"/>
        <v>29.189453978282238</v>
      </c>
      <c r="E27" s="28"/>
      <c r="F27" s="57">
        <v>43800.558000000005</v>
      </c>
      <c r="G27" s="28">
        <f t="shared" si="2"/>
        <v>4.709980515123362</v>
      </c>
      <c r="H27" s="28">
        <f t="shared" si="3"/>
        <v>31.956322771207667</v>
      </c>
      <c r="I27" s="28"/>
      <c r="J27" s="81">
        <v>46811.828713</v>
      </c>
      <c r="K27" s="28">
        <f t="shared" si="8"/>
        <v>5.033789777644438</v>
      </c>
      <c r="L27" s="28">
        <f t="shared" si="9"/>
        <v>35.451713742457876</v>
      </c>
      <c r="M27" s="29"/>
      <c r="N27" s="46">
        <f t="shared" si="6"/>
        <v>1.3680423047849974</v>
      </c>
      <c r="O27" s="46">
        <f t="shared" si="7"/>
        <v>1.0687495970485124</v>
      </c>
    </row>
    <row r="28" spans="1:15" s="30" customFormat="1" ht="18.75" customHeight="1">
      <c r="A28" s="44" t="s">
        <v>22</v>
      </c>
      <c r="B28" s="57">
        <v>9220.20209129</v>
      </c>
      <c r="C28" s="28">
        <f t="shared" si="0"/>
        <v>1.0737901365442137</v>
      </c>
      <c r="D28" s="28">
        <f t="shared" si="1"/>
        <v>7.865210159787041</v>
      </c>
      <c r="E28" s="28"/>
      <c r="F28" s="57">
        <v>9450.18</v>
      </c>
      <c r="G28" s="28">
        <f t="shared" si="2"/>
        <v>1.0162008361721895</v>
      </c>
      <c r="H28" s="28">
        <f t="shared" si="3"/>
        <v>6.894729567737727</v>
      </c>
      <c r="I28" s="28"/>
      <c r="J28" s="81">
        <v>10416.412987569996</v>
      </c>
      <c r="K28" s="28">
        <f t="shared" si="8"/>
        <v>1.120102218993023</v>
      </c>
      <c r="L28" s="28">
        <f t="shared" si="9"/>
        <v>7.888597852533801</v>
      </c>
      <c r="M28" s="29"/>
      <c r="N28" s="46">
        <f t="shared" si="6"/>
        <v>1.129738034420093</v>
      </c>
      <c r="O28" s="46">
        <f t="shared" si="7"/>
        <v>1.102244929469068</v>
      </c>
    </row>
    <row r="29" spans="1:15" s="30" customFormat="1" ht="19.5" customHeight="1">
      <c r="A29" s="58" t="s">
        <v>23</v>
      </c>
      <c r="B29" s="57">
        <v>396.381374</v>
      </c>
      <c r="C29" s="28">
        <f t="shared" si="0"/>
        <v>0.04616280700757319</v>
      </c>
      <c r="D29" s="28">
        <f t="shared" si="1"/>
        <v>0.3381295528088539</v>
      </c>
      <c r="E29" s="28"/>
      <c r="F29" s="57">
        <v>406.507</v>
      </c>
      <c r="G29" s="28">
        <f t="shared" si="2"/>
        <v>0.04371268624617185</v>
      </c>
      <c r="H29" s="28">
        <f t="shared" si="3"/>
        <v>0.296582269585591</v>
      </c>
      <c r="I29" s="28"/>
      <c r="J29" s="81">
        <v>358.189</v>
      </c>
      <c r="K29" s="28">
        <f t="shared" si="8"/>
        <v>0.03851693420735694</v>
      </c>
      <c r="L29" s="28">
        <f t="shared" si="9"/>
        <v>0.27126506788594645</v>
      </c>
      <c r="M29" s="29"/>
      <c r="N29" s="46">
        <f>J29/B29</f>
        <v>0.9036474049862898</v>
      </c>
      <c r="O29" s="46">
        <f>J29/F29</f>
        <v>0.8811385781794656</v>
      </c>
    </row>
    <row r="30" spans="1:15" s="30" customFormat="1" ht="18" customHeight="1">
      <c r="A30" s="58" t="s">
        <v>24</v>
      </c>
      <c r="B30" s="57"/>
      <c r="C30" s="28">
        <f t="shared" si="0"/>
        <v>0</v>
      </c>
      <c r="D30" s="28">
        <f t="shared" si="1"/>
        <v>0</v>
      </c>
      <c r="E30" s="28"/>
      <c r="F30" s="57">
        <v>7.337</v>
      </c>
      <c r="G30" s="28">
        <f t="shared" si="2"/>
        <v>0.0007889654519803172</v>
      </c>
      <c r="H30" s="28">
        <f t="shared" si="3"/>
        <v>0.005352980666875308</v>
      </c>
      <c r="I30" s="28"/>
      <c r="J30" s="81">
        <v>2.7489999999999997</v>
      </c>
      <c r="K30" s="28">
        <f t="shared" si="8"/>
        <v>0.00029560665496713805</v>
      </c>
      <c r="L30" s="28">
        <f t="shared" si="9"/>
        <v>0.002081883228179723</v>
      </c>
      <c r="M30" s="29"/>
      <c r="N30" s="46"/>
      <c r="O30" s="46">
        <f>J30/F30</f>
        <v>0.3746762982145291</v>
      </c>
    </row>
    <row r="31" spans="1:15" s="30" customFormat="1" ht="30" customHeight="1">
      <c r="A31" s="59" t="s">
        <v>25</v>
      </c>
      <c r="B31" s="57">
        <v>94.446309</v>
      </c>
      <c r="C31" s="28">
        <f t="shared" si="0"/>
        <v>0.010999272470720642</v>
      </c>
      <c r="D31" s="28">
        <f t="shared" si="1"/>
        <v>0.08056657129054916</v>
      </c>
      <c r="E31" s="28"/>
      <c r="F31" s="57">
        <v>89.81099999999999</v>
      </c>
      <c r="G31" s="28">
        <f t="shared" si="2"/>
        <v>0.009657595230721586</v>
      </c>
      <c r="H31" s="28">
        <f t="shared" si="3"/>
        <v>0.065524948435701</v>
      </c>
      <c r="I31" s="28"/>
      <c r="J31" s="81">
        <v>97.139</v>
      </c>
      <c r="K31" s="28">
        <f t="shared" si="8"/>
        <v>0.01044559289081587</v>
      </c>
      <c r="L31" s="28">
        <f t="shared" si="9"/>
        <v>0.07356568021176796</v>
      </c>
      <c r="M31" s="29"/>
      <c r="N31" s="46">
        <f>J31/B31</f>
        <v>1.028510283022283</v>
      </c>
      <c r="O31" s="46">
        <f>J31/F31</f>
        <v>1.081593568716527</v>
      </c>
    </row>
    <row r="32" spans="1:15" ht="14.25" customHeight="1">
      <c r="A32" s="58" t="s">
        <v>26</v>
      </c>
      <c r="B32" s="57">
        <v>-234.848</v>
      </c>
      <c r="C32" s="28">
        <f t="shared" si="0"/>
        <v>-0.027350535648818224</v>
      </c>
      <c r="D32" s="28">
        <f t="shared" si="1"/>
        <v>-0.200334966339901</v>
      </c>
      <c r="E32" s="28"/>
      <c r="F32" s="57"/>
      <c r="G32" s="28">
        <f>F32/$F$10*100</f>
        <v>0</v>
      </c>
      <c r="H32" s="28">
        <f>F32/F$12*100</f>
        <v>0</v>
      </c>
      <c r="I32" s="28"/>
      <c r="J32" s="81">
        <v>-412.69933899999995</v>
      </c>
      <c r="K32" s="28">
        <f t="shared" si="8"/>
        <v>-0.0443785635172568</v>
      </c>
      <c r="L32" s="28">
        <f t="shared" si="9"/>
        <v>-0.3125470469788861</v>
      </c>
      <c r="M32" s="29"/>
      <c r="N32" s="46">
        <f>J32/B32</f>
        <v>1.7573040392083388</v>
      </c>
      <c r="O32" s="46"/>
    </row>
    <row r="33" spans="1:15" ht="54.75" customHeight="1">
      <c r="A33" s="58" t="s">
        <v>48</v>
      </c>
      <c r="B33" s="57">
        <v>-146.93800000000002</v>
      </c>
      <c r="C33" s="28">
        <f>B33/$B$10*100</f>
        <v>-0.017112485553064334</v>
      </c>
      <c r="D33" s="28">
        <f>B33/B$12*100</f>
        <v>-0.12534413443611347</v>
      </c>
      <c r="E33" s="28"/>
      <c r="F33" s="57"/>
      <c r="G33" s="28">
        <f>F33/$F$10*100</f>
        <v>0</v>
      </c>
      <c r="H33" s="28">
        <f>F33/F$12*100</f>
        <v>0</v>
      </c>
      <c r="I33" s="28"/>
      <c r="J33" s="81">
        <v>8.122000000000002</v>
      </c>
      <c r="K33" s="28"/>
      <c r="L33" s="28"/>
      <c r="M33" s="29"/>
      <c r="N33" s="46">
        <f>J33/B33</f>
        <v>-0.055275013951462525</v>
      </c>
      <c r="O33" s="46"/>
    </row>
    <row r="34" spans="1:15" ht="54.75" customHeight="1">
      <c r="A34" s="58" t="s">
        <v>46</v>
      </c>
      <c r="B34" s="57">
        <v>5685.7719849999985</v>
      </c>
      <c r="C34" s="28">
        <f>B34/$B$10*100</f>
        <v>0.6621683359738828</v>
      </c>
      <c r="D34" s="28">
        <f>B34/B$12*100</f>
        <v>4.850196464229318</v>
      </c>
      <c r="E34" s="28"/>
      <c r="F34" s="57">
        <v>12505.207</v>
      </c>
      <c r="G34" s="28">
        <f>F34/$F$10*100</f>
        <v>1.344715318640102</v>
      </c>
      <c r="H34" s="28">
        <f>F34/F$12*100</f>
        <v>9.123637904630472</v>
      </c>
      <c r="I34" s="28"/>
      <c r="J34" s="81">
        <v>6810.556656999998</v>
      </c>
      <c r="K34" s="28"/>
      <c r="L34" s="28"/>
      <c r="M34" s="29"/>
      <c r="N34" s="46">
        <f>J34/B34</f>
        <v>1.1978244423039417</v>
      </c>
      <c r="O34" s="46">
        <f>J34/F34</f>
        <v>0.5446176666247906</v>
      </c>
    </row>
    <row r="35" spans="1:15" s="30" customFormat="1" ht="33" customHeight="1">
      <c r="A35" s="63" t="s">
        <v>27</v>
      </c>
      <c r="B35" s="68">
        <f>B36+B50+B51</f>
        <v>123522.79600465999</v>
      </c>
      <c r="C35" s="65">
        <f aca="true" t="shared" si="10" ref="C35:C47">B35/$B$10*100</f>
        <v>14.38553717965303</v>
      </c>
      <c r="D35" s="65">
        <f aca="true" t="shared" si="11" ref="D35:D47">B35/B$35*100</f>
        <v>100</v>
      </c>
      <c r="E35" s="65"/>
      <c r="F35" s="68">
        <f>F36+F50+F51</f>
        <v>157654.13000000003</v>
      </c>
      <c r="G35" s="65">
        <f t="shared" si="2"/>
        <v>16.952931979284955</v>
      </c>
      <c r="H35" s="65">
        <f aca="true" t="shared" si="12" ref="H35:H52">F35/F$35*100</f>
        <v>100</v>
      </c>
      <c r="I35" s="65"/>
      <c r="J35" s="68">
        <f>J36+J50+J51</f>
        <v>147009.22731291995</v>
      </c>
      <c r="K35" s="65">
        <f aca="true" t="shared" si="13" ref="K35:K50">J35/$J$10*100</f>
        <v>15.808259707266606</v>
      </c>
      <c r="L35" s="65">
        <f aca="true" t="shared" si="14" ref="L35:L50">J35/J$35*100</f>
        <v>100</v>
      </c>
      <c r="M35" s="66"/>
      <c r="N35" s="67">
        <f aca="true" t="shared" si="15" ref="N35:N47">J35/B35</f>
        <v>1.1901384365309697</v>
      </c>
      <c r="O35" s="67">
        <f aca="true" t="shared" si="16" ref="O35:O47">J35/F35</f>
        <v>0.9324793921536969</v>
      </c>
    </row>
    <row r="36" spans="1:17" s="30" customFormat="1" ht="19.5" customHeight="1">
      <c r="A36" s="47" t="s">
        <v>28</v>
      </c>
      <c r="B36" s="45">
        <f>B37+B38+B39+B40+B41+B49+B48</f>
        <v>120091.42705566</v>
      </c>
      <c r="C36" s="28">
        <f t="shared" si="10"/>
        <v>13.985917941831664</v>
      </c>
      <c r="D36" s="28">
        <f t="shared" si="11"/>
        <v>97.2220763616211</v>
      </c>
      <c r="E36" s="28"/>
      <c r="F36" s="45">
        <f>F37+F38+F39+F40+F41+F49+F48</f>
        <v>149196.56800000003</v>
      </c>
      <c r="G36" s="28">
        <f t="shared" si="2"/>
        <v>16.04346977048278</v>
      </c>
      <c r="H36" s="28">
        <f t="shared" si="12"/>
        <v>94.63536920980123</v>
      </c>
      <c r="I36" s="28"/>
      <c r="J36" s="82">
        <f>J37+J38+J39+J40+J41+J49+J48</f>
        <v>140521.04619891997</v>
      </c>
      <c r="K36" s="28">
        <f t="shared" si="13"/>
        <v>15.110569814239872</v>
      </c>
      <c r="L36" s="28">
        <f t="shared" si="14"/>
        <v>95.58654838706865</v>
      </c>
      <c r="M36" s="29"/>
      <c r="N36" s="46">
        <f t="shared" si="15"/>
        <v>1.1701172152262895</v>
      </c>
      <c r="O36" s="46">
        <f t="shared" si="16"/>
        <v>0.9418517334723138</v>
      </c>
      <c r="P36" s="61"/>
      <c r="Q36" s="62"/>
    </row>
    <row r="37" spans="1:17" ht="19.5" customHeight="1">
      <c r="A37" s="48" t="s">
        <v>29</v>
      </c>
      <c r="B37" s="28">
        <v>33236.642524999996</v>
      </c>
      <c r="C37" s="28">
        <f t="shared" si="10"/>
        <v>3.870758857759232</v>
      </c>
      <c r="D37" s="28">
        <f t="shared" si="11"/>
        <v>26.907294523794718</v>
      </c>
      <c r="E37" s="28"/>
      <c r="F37" s="28">
        <v>40628.869999999995</v>
      </c>
      <c r="G37" s="28">
        <f t="shared" si="2"/>
        <v>4.3689211916313955</v>
      </c>
      <c r="H37" s="28">
        <f t="shared" si="12"/>
        <v>25.770888463245452</v>
      </c>
      <c r="I37" s="28"/>
      <c r="J37" s="82">
        <v>41342.868031</v>
      </c>
      <c r="K37" s="28">
        <f t="shared" si="13"/>
        <v>4.445699136191975</v>
      </c>
      <c r="L37" s="28">
        <f t="shared" si="14"/>
        <v>28.122634739789948</v>
      </c>
      <c r="M37" s="29"/>
      <c r="N37" s="46">
        <f t="shared" si="15"/>
        <v>1.2438942351021962</v>
      </c>
      <c r="O37" s="46">
        <f t="shared" si="16"/>
        <v>1.0175736620536087</v>
      </c>
      <c r="P37" s="61"/>
      <c r="Q37" s="62"/>
    </row>
    <row r="38" spans="1:17" ht="17.25" customHeight="1">
      <c r="A38" s="48" t="s">
        <v>30</v>
      </c>
      <c r="B38" s="28">
        <v>17544.393203</v>
      </c>
      <c r="C38" s="28">
        <f t="shared" si="10"/>
        <v>2.0432303095429196</v>
      </c>
      <c r="D38" s="28">
        <f t="shared" si="11"/>
        <v>14.203364699045611</v>
      </c>
      <c r="E38" s="28"/>
      <c r="F38" s="28">
        <v>17484.548000000003</v>
      </c>
      <c r="G38" s="28">
        <f t="shared" si="2"/>
        <v>1.880155965039056</v>
      </c>
      <c r="H38" s="28">
        <f t="shared" si="12"/>
        <v>11.090447170651348</v>
      </c>
      <c r="I38" s="28"/>
      <c r="J38" s="82">
        <v>19281.462795</v>
      </c>
      <c r="K38" s="28">
        <f t="shared" si="13"/>
        <v>2.073382582649427</v>
      </c>
      <c r="L38" s="28">
        <f t="shared" si="14"/>
        <v>13.11581806627552</v>
      </c>
      <c r="M38" s="29"/>
      <c r="N38" s="46">
        <f t="shared" si="15"/>
        <v>1.0990099555966957</v>
      </c>
      <c r="O38" s="46">
        <f t="shared" si="16"/>
        <v>1.1027715898060388</v>
      </c>
      <c r="P38" s="61"/>
      <c r="Q38" s="62"/>
    </row>
    <row r="39" spans="1:17" ht="19.5" customHeight="1">
      <c r="A39" s="48" t="s">
        <v>31</v>
      </c>
      <c r="B39" s="28">
        <v>6049.87555166</v>
      </c>
      <c r="C39" s="28">
        <f t="shared" si="10"/>
        <v>0.7045720506310067</v>
      </c>
      <c r="D39" s="28">
        <f t="shared" si="11"/>
        <v>4.89778061001126</v>
      </c>
      <c r="E39" s="28"/>
      <c r="F39" s="28">
        <v>8135.093</v>
      </c>
      <c r="G39" s="28">
        <f t="shared" si="2"/>
        <v>0.8747863330580504</v>
      </c>
      <c r="H39" s="28">
        <f t="shared" si="12"/>
        <v>5.160088733482591</v>
      </c>
      <c r="I39" s="28"/>
      <c r="J39" s="82">
        <v>7364.01806692</v>
      </c>
      <c r="K39" s="28">
        <f t="shared" si="13"/>
        <v>0.791870770418258</v>
      </c>
      <c r="L39" s="28">
        <f t="shared" si="14"/>
        <v>5.009221666912884</v>
      </c>
      <c r="M39" s="29"/>
      <c r="N39" s="46">
        <f t="shared" si="15"/>
        <v>1.2172181070566679</v>
      </c>
      <c r="O39" s="46">
        <f t="shared" si="16"/>
        <v>0.9052162116548637</v>
      </c>
      <c r="P39" s="61"/>
      <c r="Q39" s="62"/>
    </row>
    <row r="40" spans="1:17" ht="19.5" customHeight="1">
      <c r="A40" s="48" t="s">
        <v>32</v>
      </c>
      <c r="B40" s="28">
        <v>3589.382302</v>
      </c>
      <c r="C40" s="28">
        <f t="shared" si="10"/>
        <v>0.41802156547251085</v>
      </c>
      <c r="D40" s="28">
        <f t="shared" si="11"/>
        <v>2.9058460608878933</v>
      </c>
      <c r="E40" s="28"/>
      <c r="F40" s="28">
        <v>4219.325</v>
      </c>
      <c r="G40" s="28">
        <f t="shared" si="2"/>
        <v>0.45371427772616224</v>
      </c>
      <c r="H40" s="28">
        <f t="shared" si="12"/>
        <v>2.6763174551786237</v>
      </c>
      <c r="I40" s="28"/>
      <c r="J40" s="82">
        <v>3737.8740000000003</v>
      </c>
      <c r="K40" s="28">
        <f t="shared" si="13"/>
        <v>0.40194268091256324</v>
      </c>
      <c r="L40" s="28">
        <f t="shared" si="14"/>
        <v>2.54261182670096</v>
      </c>
      <c r="M40" s="29"/>
      <c r="N40" s="46">
        <f t="shared" si="15"/>
        <v>1.0413697080740776</v>
      </c>
      <c r="O40" s="46">
        <f t="shared" si="16"/>
        <v>0.8858938337293288</v>
      </c>
      <c r="P40" s="61"/>
      <c r="Q40" s="62"/>
    </row>
    <row r="41" spans="1:17" s="30" customFormat="1" ht="19.5" customHeight="1">
      <c r="A41" s="48" t="s">
        <v>33</v>
      </c>
      <c r="B41" s="45">
        <f>B42+B43+B44+B45+B47+B46</f>
        <v>59543.037184</v>
      </c>
      <c r="C41" s="28">
        <f t="shared" si="10"/>
        <v>6.934416989456589</v>
      </c>
      <c r="D41" s="28">
        <f t="shared" si="11"/>
        <v>48.204087917305316</v>
      </c>
      <c r="E41" s="28"/>
      <c r="F41" s="45">
        <f>F42+F43+F44+F45+F47+F46</f>
        <v>78538.29200000002</v>
      </c>
      <c r="G41" s="28">
        <f t="shared" si="2"/>
        <v>8.44541352671966</v>
      </c>
      <c r="H41" s="28">
        <f t="shared" si="12"/>
        <v>49.8168313129507</v>
      </c>
      <c r="I41" s="28"/>
      <c r="J41" s="82">
        <f>J42+J43+J44+J45+J47+J46</f>
        <v>68659.307312</v>
      </c>
      <c r="K41" s="28">
        <f t="shared" si="13"/>
        <v>7.383102279687555</v>
      </c>
      <c r="L41" s="28">
        <f t="shared" si="14"/>
        <v>46.70408012270796</v>
      </c>
      <c r="M41" s="29"/>
      <c r="N41" s="46">
        <f t="shared" si="15"/>
        <v>1.153103881816255</v>
      </c>
      <c r="O41" s="46">
        <f t="shared" si="16"/>
        <v>0.8742144190250533</v>
      </c>
      <c r="P41" s="61"/>
      <c r="Q41" s="62"/>
    </row>
    <row r="42" spans="1:17" ht="36" customHeight="1">
      <c r="A42" s="49" t="s">
        <v>34</v>
      </c>
      <c r="B42" s="34">
        <v>468.87951799999973</v>
      </c>
      <c r="C42" s="34">
        <f t="shared" si="10"/>
        <v>0.05460598332563913</v>
      </c>
      <c r="D42" s="34">
        <f t="shared" si="11"/>
        <v>0.37958946297030943</v>
      </c>
      <c r="E42" s="34"/>
      <c r="F42" s="34">
        <v>1212.4560000000056</v>
      </c>
      <c r="G42" s="34">
        <f t="shared" si="2"/>
        <v>0.13037834210798036</v>
      </c>
      <c r="H42" s="34">
        <f t="shared" si="12"/>
        <v>0.7690607280633912</v>
      </c>
      <c r="I42" s="34"/>
      <c r="J42" s="83">
        <v>779.227028000003</v>
      </c>
      <c r="K42" s="34">
        <f t="shared" si="13"/>
        <v>0.08379217723065309</v>
      </c>
      <c r="L42" s="34">
        <f t="shared" si="14"/>
        <v>0.5300531417265129</v>
      </c>
      <c r="M42" s="35"/>
      <c r="N42" s="56">
        <f t="shared" si="15"/>
        <v>1.6618918039409933</v>
      </c>
      <c r="O42" s="56">
        <f t="shared" si="16"/>
        <v>0.6426847885613989</v>
      </c>
      <c r="P42" s="61"/>
      <c r="Q42" s="62"/>
    </row>
    <row r="43" spans="1:17" ht="27" customHeight="1">
      <c r="A43" s="51" t="s">
        <v>35</v>
      </c>
      <c r="B43" s="34">
        <v>6152.433984999999</v>
      </c>
      <c r="C43" s="34">
        <f t="shared" si="10"/>
        <v>0.7165160658542684</v>
      </c>
      <c r="D43" s="34">
        <f t="shared" si="11"/>
        <v>4.980808550324503</v>
      </c>
      <c r="E43" s="34"/>
      <c r="F43" s="34">
        <v>9221.392000000002</v>
      </c>
      <c r="G43" s="34">
        <f t="shared" si="2"/>
        <v>0.991598706169781</v>
      </c>
      <c r="H43" s="34">
        <f t="shared" si="12"/>
        <v>5.849128088176314</v>
      </c>
      <c r="I43" s="34"/>
      <c r="J43" s="83">
        <v>6734.153866999999</v>
      </c>
      <c r="K43" s="34">
        <f t="shared" si="13"/>
        <v>0.7241399413087987</v>
      </c>
      <c r="L43" s="34">
        <f t="shared" si="14"/>
        <v>4.580769513648185</v>
      </c>
      <c r="M43" s="35"/>
      <c r="N43" s="56">
        <f t="shared" si="15"/>
        <v>1.0945511781870831</v>
      </c>
      <c r="O43" s="56">
        <f t="shared" si="16"/>
        <v>0.7302751978226278</v>
      </c>
      <c r="P43" s="61"/>
      <c r="Q43" s="62"/>
    </row>
    <row r="44" spans="1:17" ht="30.75">
      <c r="A44" s="49" t="s">
        <v>36</v>
      </c>
      <c r="B44" s="34">
        <v>473.01568199999997</v>
      </c>
      <c r="C44" s="34">
        <f t="shared" si="10"/>
        <v>0.055087683407953496</v>
      </c>
      <c r="D44" s="34">
        <f t="shared" si="11"/>
        <v>0.3829379655413201</v>
      </c>
      <c r="E44" s="28"/>
      <c r="F44" s="34">
        <v>201.23800000000003</v>
      </c>
      <c r="G44" s="34">
        <f t="shared" si="2"/>
        <v>0.021639611506830463</v>
      </c>
      <c r="H44" s="34">
        <f t="shared" si="12"/>
        <v>0.12764524468848357</v>
      </c>
      <c r="I44" s="28"/>
      <c r="J44" s="83">
        <v>296.01231800000005</v>
      </c>
      <c r="K44" s="34">
        <f t="shared" si="13"/>
        <v>0.03183092439179657</v>
      </c>
      <c r="L44" s="34">
        <f t="shared" si="14"/>
        <v>0.2013562845071732</v>
      </c>
      <c r="M44" s="35"/>
      <c r="N44" s="56">
        <f t="shared" si="15"/>
        <v>0.6257981062031682</v>
      </c>
      <c r="O44" s="56">
        <f t="shared" si="16"/>
        <v>1.4709563700692712</v>
      </c>
      <c r="P44" s="61"/>
      <c r="Q44" s="62"/>
    </row>
    <row r="45" spans="1:17" ht="17.25" customHeight="1">
      <c r="A45" s="50" t="s">
        <v>37</v>
      </c>
      <c r="B45" s="34">
        <v>44106.295469000004</v>
      </c>
      <c r="C45" s="34">
        <f t="shared" si="10"/>
        <v>5.136645006822261</v>
      </c>
      <c r="D45" s="34">
        <f t="shared" si="11"/>
        <v>35.70700866205786</v>
      </c>
      <c r="E45" s="34"/>
      <c r="F45" s="34">
        <v>50447.536</v>
      </c>
      <c r="G45" s="34">
        <f t="shared" si="2"/>
        <v>5.424746223460996</v>
      </c>
      <c r="H45" s="34">
        <f t="shared" si="12"/>
        <v>31.998867394086023</v>
      </c>
      <c r="I45" s="34"/>
      <c r="J45" s="83">
        <v>50227.33422800001</v>
      </c>
      <c r="K45" s="34">
        <f t="shared" si="13"/>
        <v>5.401067391435258</v>
      </c>
      <c r="L45" s="34">
        <f t="shared" si="14"/>
        <v>34.16610994158036</v>
      </c>
      <c r="M45" s="35"/>
      <c r="N45" s="56">
        <f t="shared" si="15"/>
        <v>1.1387792534809948</v>
      </c>
      <c r="O45" s="56">
        <f t="shared" si="16"/>
        <v>0.9956350341471585</v>
      </c>
      <c r="P45" s="61"/>
      <c r="Q45" s="62"/>
    </row>
    <row r="46" spans="1:17" ht="47.25" customHeight="1">
      <c r="A46" s="49" t="s">
        <v>47</v>
      </c>
      <c r="B46" s="34">
        <v>6126.838869</v>
      </c>
      <c r="C46" s="34">
        <f>B46/$B$10*100</f>
        <v>0.7135352436518498</v>
      </c>
      <c r="D46" s="34">
        <f>B46/B$35*100</f>
        <v>4.960087584779785</v>
      </c>
      <c r="E46" s="34"/>
      <c r="F46" s="34">
        <v>14191.599000000002</v>
      </c>
      <c r="G46" s="34">
        <f>F46/$F$10*100</f>
        <v>1.5260571513368433</v>
      </c>
      <c r="H46" s="34">
        <f>F46/F$35*100</f>
        <v>9.00172992613641</v>
      </c>
      <c r="I46" s="34"/>
      <c r="J46" s="83">
        <v>7356.248440000001</v>
      </c>
      <c r="K46" s="34">
        <f>J46/$J$10*100</f>
        <v>0.7910352835415163</v>
      </c>
      <c r="L46" s="34">
        <f>J46/J$35*100</f>
        <v>5.00393653817504</v>
      </c>
      <c r="M46" s="35"/>
      <c r="N46" s="56">
        <f>J46/B46</f>
        <v>1.200659687203535</v>
      </c>
      <c r="O46" s="56">
        <f>J46/F46</f>
        <v>0.5183523322495232</v>
      </c>
      <c r="P46" s="61"/>
      <c r="Q46" s="62"/>
    </row>
    <row r="47" spans="1:17" ht="19.5" customHeight="1">
      <c r="A47" s="51" t="s">
        <v>38</v>
      </c>
      <c r="B47" s="34">
        <v>2215.573661</v>
      </c>
      <c r="C47" s="34">
        <f t="shared" si="10"/>
        <v>0.25802700639461784</v>
      </c>
      <c r="D47" s="34">
        <f t="shared" si="11"/>
        <v>1.7936556916315394</v>
      </c>
      <c r="E47" s="34"/>
      <c r="F47" s="34">
        <v>3264.0710000000004</v>
      </c>
      <c r="G47" s="34">
        <f t="shared" si="2"/>
        <v>0.35099349213722864</v>
      </c>
      <c r="H47" s="34">
        <f t="shared" si="12"/>
        <v>2.0703999318000736</v>
      </c>
      <c r="I47" s="34"/>
      <c r="J47" s="83">
        <v>3266.3314309999996</v>
      </c>
      <c r="K47" s="34">
        <f t="shared" si="13"/>
        <v>0.35123656177953266</v>
      </c>
      <c r="L47" s="34">
        <f t="shared" si="14"/>
        <v>2.221854703070694</v>
      </c>
      <c r="M47" s="35"/>
      <c r="N47" s="56">
        <f t="shared" si="15"/>
        <v>1.4742599122277613</v>
      </c>
      <c r="O47" s="56">
        <f t="shared" si="16"/>
        <v>1.0006925189433684</v>
      </c>
      <c r="P47" s="61"/>
      <c r="Q47" s="62"/>
    </row>
    <row r="48" spans="1:17" ht="15.75">
      <c r="A48" s="52" t="s">
        <v>39</v>
      </c>
      <c r="B48" s="53"/>
      <c r="C48" s="34"/>
      <c r="D48" s="28"/>
      <c r="E48" s="28"/>
      <c r="F48" s="34">
        <v>12.977</v>
      </c>
      <c r="G48" s="34"/>
      <c r="H48" s="34">
        <f t="shared" si="12"/>
        <v>0.008231309893372282</v>
      </c>
      <c r="I48" s="28"/>
      <c r="J48" s="83"/>
      <c r="K48" s="34">
        <f t="shared" si="13"/>
        <v>0</v>
      </c>
      <c r="L48" s="28">
        <f t="shared" si="14"/>
        <v>0</v>
      </c>
      <c r="M48" s="29"/>
      <c r="N48" s="56"/>
      <c r="O48" s="46"/>
      <c r="P48" s="61"/>
      <c r="Q48" s="62"/>
    </row>
    <row r="49" spans="1:17" ht="31.5">
      <c r="A49" s="54" t="s">
        <v>40</v>
      </c>
      <c r="B49" s="53">
        <v>128.09629</v>
      </c>
      <c r="C49" s="53">
        <f>B49/$B$10*100</f>
        <v>0.01491816896940301</v>
      </c>
      <c r="D49" s="28">
        <f>B49/B$35*100</f>
        <v>0.10370255057630616</v>
      </c>
      <c r="E49" s="28"/>
      <c r="F49" s="53">
        <v>177.463</v>
      </c>
      <c r="G49" s="28">
        <f>F49/$F$10*100</f>
        <v>0.019083027941227074</v>
      </c>
      <c r="H49" s="28">
        <f t="shared" si="12"/>
        <v>0.11256476439913117</v>
      </c>
      <c r="I49" s="28"/>
      <c r="J49" s="82">
        <v>135.515994</v>
      </c>
      <c r="K49" s="28">
        <f t="shared" si="13"/>
        <v>0.014572364380097038</v>
      </c>
      <c r="L49" s="28">
        <f t="shared" si="14"/>
        <v>0.09218196468140347</v>
      </c>
      <c r="M49" s="29"/>
      <c r="N49" s="46">
        <f>J49/B49</f>
        <v>1.0579228641204206</v>
      </c>
      <c r="O49" s="46">
        <f>J49/F49</f>
        <v>0.7636295678535808</v>
      </c>
      <c r="P49" s="61"/>
      <c r="Q49" s="62"/>
    </row>
    <row r="50" spans="1:17" s="30" customFormat="1" ht="15.75">
      <c r="A50" s="47" t="s">
        <v>41</v>
      </c>
      <c r="B50" s="53">
        <v>4078.2144309999994</v>
      </c>
      <c r="C50" s="28">
        <f>B50/$B$10*100</f>
        <v>0.47495124156301277</v>
      </c>
      <c r="D50" s="28">
        <f>B50/B$35*100</f>
        <v>3.3015885026162666</v>
      </c>
      <c r="E50" s="28"/>
      <c r="F50" s="53">
        <v>8457.561999999998</v>
      </c>
      <c r="G50" s="28">
        <f>F50/$F$10*100</f>
        <v>0.9094622088021744</v>
      </c>
      <c r="H50" s="28">
        <f t="shared" si="12"/>
        <v>5.36463079019877</v>
      </c>
      <c r="I50" s="28"/>
      <c r="J50" s="82">
        <v>7013.285625000001</v>
      </c>
      <c r="K50" s="28">
        <f t="shared" si="13"/>
        <v>0.7541556580339632</v>
      </c>
      <c r="L50" s="28">
        <f t="shared" si="14"/>
        <v>4.770643144781455</v>
      </c>
      <c r="M50" s="29"/>
      <c r="N50" s="46">
        <f>J50/B50</f>
        <v>1.7196951616103</v>
      </c>
      <c r="O50" s="46">
        <f>J50/F50</f>
        <v>0.8292325406541511</v>
      </c>
      <c r="P50" s="61"/>
      <c r="Q50" s="62"/>
    </row>
    <row r="51" spans="1:17" s="30" customFormat="1" ht="31.5">
      <c r="A51" s="55" t="s">
        <v>42</v>
      </c>
      <c r="B51" s="53">
        <v>-646.8454820000001</v>
      </c>
      <c r="C51" s="28">
        <f>B51/$B$10*100</f>
        <v>-0.0753320037416457</v>
      </c>
      <c r="D51" s="28">
        <f>B51/B$35*100</f>
        <v>-0.523664864237365</v>
      </c>
      <c r="E51" s="28"/>
      <c r="F51" s="53"/>
      <c r="G51" s="28">
        <f>F51/$F$10*100</f>
        <v>0</v>
      </c>
      <c r="H51" s="28">
        <f t="shared" si="12"/>
        <v>0</v>
      </c>
      <c r="I51" s="28"/>
      <c r="J51" s="82">
        <v>-525.104511</v>
      </c>
      <c r="K51" s="28">
        <f>J51/$J$10*100</f>
        <v>-0.056465765007226186</v>
      </c>
      <c r="L51" s="28">
        <f>J51/J$35*100</f>
        <v>-0.3571915318500902</v>
      </c>
      <c r="M51" s="29"/>
      <c r="N51" s="46"/>
      <c r="O51" s="46"/>
      <c r="P51" s="61"/>
      <c r="Q51" s="62"/>
    </row>
    <row r="52" spans="1:15" s="24" customFormat="1" ht="21" customHeight="1" thickBot="1">
      <c r="A52" s="69" t="s">
        <v>43</v>
      </c>
      <c r="B52" s="70">
        <f>B12-B35</f>
        <v>-6295.132611369976</v>
      </c>
      <c r="C52" s="70">
        <f>B52/$B$10*100</f>
        <v>-0.7331348314710481</v>
      </c>
      <c r="D52" s="70">
        <f>B52/B$35*100</f>
        <v>-5.096332672984902</v>
      </c>
      <c r="E52" s="70"/>
      <c r="F52" s="70">
        <f>F12-F35</f>
        <v>-20590.30600000001</v>
      </c>
      <c r="G52" s="70">
        <f>F52/$F$10*100</f>
        <v>-2.2141256753036727</v>
      </c>
      <c r="H52" s="70">
        <f t="shared" si="12"/>
        <v>-13.06042918127169</v>
      </c>
      <c r="I52" s="71"/>
      <c r="J52" s="72">
        <f>J12-J35</f>
        <v>-14965.318087349937</v>
      </c>
      <c r="K52" s="73">
        <f>J52/$J$10*100</f>
        <v>-1.609257046315287</v>
      </c>
      <c r="L52" s="73">
        <f>J52/J$35*100</f>
        <v>-10.17984949713065</v>
      </c>
      <c r="M52" s="74"/>
      <c r="N52" s="75">
        <f>J52/B52</f>
        <v>2.3772840083337203</v>
      </c>
      <c r="O52" s="75">
        <f>J52/F52</f>
        <v>0.7268137776752773</v>
      </c>
    </row>
    <row r="53" spans="10:14" ht="19.5" customHeight="1">
      <c r="J53" s="87"/>
      <c r="K53" s="5"/>
      <c r="L53" s="5"/>
      <c r="M53" s="5"/>
      <c r="N53" s="5"/>
    </row>
    <row r="54" spans="10:14" ht="19.5" customHeight="1">
      <c r="J54" s="87"/>
      <c r="K54" s="5"/>
      <c r="L54" s="5"/>
      <c r="M54" s="5"/>
      <c r="N54" s="5"/>
    </row>
    <row r="55" spans="10:14" ht="19.5" customHeight="1">
      <c r="J55" s="87"/>
      <c r="K55" s="5"/>
      <c r="L55" s="5"/>
      <c r="M55" s="5"/>
      <c r="N55" s="5"/>
    </row>
    <row r="56" spans="10:14" ht="19.5" customHeight="1">
      <c r="J56" s="87"/>
      <c r="K56" s="5"/>
      <c r="L56" s="5"/>
      <c r="M56" s="5"/>
      <c r="N56" s="5"/>
    </row>
    <row r="57" spans="10:14" ht="19.5" customHeight="1">
      <c r="J57" s="87"/>
      <c r="K57" s="5"/>
      <c r="L57" s="5"/>
      <c r="M57" s="5"/>
      <c r="N57" s="5"/>
    </row>
    <row r="58" spans="10:14" ht="19.5" customHeight="1">
      <c r="J58" s="87"/>
      <c r="K58" s="5"/>
      <c r="L58" s="5"/>
      <c r="M58" s="5"/>
      <c r="N58" s="5"/>
    </row>
    <row r="59" spans="10:14" ht="19.5" customHeight="1">
      <c r="J59" s="87"/>
      <c r="K59" s="5"/>
      <c r="L59" s="5"/>
      <c r="M59" s="5"/>
      <c r="N59" s="5"/>
    </row>
    <row r="60" spans="10:14" ht="19.5" customHeight="1">
      <c r="J60" s="87"/>
      <c r="K60" s="5"/>
      <c r="L60" s="5"/>
      <c r="M60" s="5"/>
      <c r="N60" s="5"/>
    </row>
    <row r="61" spans="10:14" ht="19.5" customHeight="1">
      <c r="J61" s="87"/>
      <c r="K61" s="5"/>
      <c r="L61" s="5"/>
      <c r="M61" s="5"/>
      <c r="N61" s="5"/>
    </row>
    <row r="62" spans="10:14" ht="19.5" customHeight="1">
      <c r="J62" s="87"/>
      <c r="K62" s="5"/>
      <c r="L62" s="5"/>
      <c r="M62" s="5"/>
      <c r="N62" s="5"/>
    </row>
    <row r="63" spans="10:14" ht="19.5" customHeight="1">
      <c r="J63" s="87"/>
      <c r="K63" s="5"/>
      <c r="L63" s="5"/>
      <c r="M63" s="5"/>
      <c r="N63" s="5"/>
    </row>
    <row r="64" spans="10:14" ht="19.5" customHeight="1">
      <c r="J64" s="87"/>
      <c r="K64" s="5"/>
      <c r="L64" s="5"/>
      <c r="M64" s="5"/>
      <c r="N64" s="5"/>
    </row>
    <row r="65" spans="10:14" ht="19.5" customHeight="1">
      <c r="J65" s="87"/>
      <c r="K65" s="5"/>
      <c r="L65" s="5"/>
      <c r="M65" s="5"/>
      <c r="N65" s="5"/>
    </row>
    <row r="66" spans="10:14" ht="19.5" customHeight="1">
      <c r="J66" s="87"/>
      <c r="K66" s="5"/>
      <c r="L66" s="5"/>
      <c r="M66" s="5"/>
      <c r="N66" s="5"/>
    </row>
    <row r="67" spans="10:14" ht="19.5" customHeight="1">
      <c r="J67" s="87"/>
      <c r="K67" s="5"/>
      <c r="L67" s="5"/>
      <c r="M67" s="5"/>
      <c r="N67" s="5"/>
    </row>
    <row r="68" spans="10:14" ht="19.5" customHeight="1">
      <c r="J68" s="87"/>
      <c r="K68" s="5"/>
      <c r="L68" s="5"/>
      <c r="M68" s="5"/>
      <c r="N68" s="5"/>
    </row>
    <row r="69" spans="10:14" ht="19.5" customHeight="1">
      <c r="J69" s="87"/>
      <c r="K69" s="5"/>
      <c r="L69" s="5"/>
      <c r="M69" s="5"/>
      <c r="N69" s="5"/>
    </row>
    <row r="70" spans="10:14" ht="19.5" customHeight="1">
      <c r="J70" s="87"/>
      <c r="K70" s="5"/>
      <c r="L70" s="5"/>
      <c r="M70" s="5"/>
      <c r="N70" s="5"/>
    </row>
    <row r="71" spans="10:14" ht="19.5" customHeight="1">
      <c r="J71" s="87"/>
      <c r="K71" s="5"/>
      <c r="L71" s="5"/>
      <c r="M71" s="5"/>
      <c r="N71" s="5"/>
    </row>
    <row r="72" spans="10:14" ht="19.5" customHeight="1">
      <c r="J72" s="87"/>
      <c r="K72" s="5"/>
      <c r="L72" s="5"/>
      <c r="M72" s="5"/>
      <c r="N72" s="5"/>
    </row>
    <row r="73" spans="10:14" ht="19.5" customHeight="1">
      <c r="J73" s="87"/>
      <c r="K73" s="5"/>
      <c r="L73" s="5"/>
      <c r="M73" s="5"/>
      <c r="N73" s="5"/>
    </row>
    <row r="74" spans="10:14" ht="19.5" customHeight="1">
      <c r="J74" s="87"/>
      <c r="K74" s="5"/>
      <c r="L74" s="5"/>
      <c r="M74" s="5"/>
      <c r="N74" s="5"/>
    </row>
    <row r="75" spans="10:14" ht="19.5" customHeight="1">
      <c r="J75" s="87"/>
      <c r="K75" s="5"/>
      <c r="L75" s="5"/>
      <c r="M75" s="5"/>
      <c r="N75" s="5"/>
    </row>
    <row r="76" spans="10:14" ht="19.5" customHeight="1">
      <c r="J76" s="87"/>
      <c r="K76" s="5"/>
      <c r="L76" s="5"/>
      <c r="M76" s="5"/>
      <c r="N76" s="5"/>
    </row>
    <row r="77" spans="10:14" ht="19.5" customHeight="1">
      <c r="J77" s="87"/>
      <c r="K77" s="5"/>
      <c r="L77" s="5"/>
      <c r="M77" s="5"/>
      <c r="N77" s="5"/>
    </row>
    <row r="78" spans="10:14" ht="19.5" customHeight="1">
      <c r="J78" s="87"/>
      <c r="K78" s="5"/>
      <c r="L78" s="5"/>
      <c r="M78" s="5"/>
      <c r="N78" s="5"/>
    </row>
    <row r="79" spans="10:14" ht="19.5" customHeight="1">
      <c r="J79" s="87"/>
      <c r="K79" s="5"/>
      <c r="L79" s="5"/>
      <c r="M79" s="5"/>
      <c r="N79" s="5"/>
    </row>
    <row r="80" spans="10:14" ht="19.5" customHeight="1">
      <c r="J80" s="87"/>
      <c r="K80" s="5"/>
      <c r="L80" s="5"/>
      <c r="M80" s="5"/>
      <c r="N80" s="5"/>
    </row>
    <row r="81" spans="10:14" ht="19.5" customHeight="1">
      <c r="J81" s="87"/>
      <c r="K81" s="5"/>
      <c r="L81" s="5"/>
      <c r="M81" s="5"/>
      <c r="N81" s="5"/>
    </row>
    <row r="82" spans="10:14" ht="19.5" customHeight="1">
      <c r="J82" s="87"/>
      <c r="K82" s="5"/>
      <c r="L82" s="5"/>
      <c r="M82" s="5"/>
      <c r="N82" s="5"/>
    </row>
    <row r="83" spans="10:14" ht="19.5" customHeight="1">
      <c r="J83" s="87"/>
      <c r="K83" s="5"/>
      <c r="L83" s="5"/>
      <c r="M83" s="5"/>
      <c r="N83" s="5"/>
    </row>
    <row r="84" spans="10:14" ht="19.5" customHeight="1">
      <c r="J84" s="87"/>
      <c r="K84" s="5"/>
      <c r="L84" s="5"/>
      <c r="M84" s="5"/>
      <c r="N84" s="5"/>
    </row>
    <row r="85" spans="10:14" ht="19.5" customHeight="1">
      <c r="J85" s="87"/>
      <c r="K85" s="5"/>
      <c r="L85" s="5"/>
      <c r="M85" s="5"/>
      <c r="N85" s="5"/>
    </row>
    <row r="86" spans="10:14" ht="19.5" customHeight="1">
      <c r="J86" s="87"/>
      <c r="K86" s="5"/>
      <c r="L86" s="5"/>
      <c r="M86" s="5"/>
      <c r="N86" s="5"/>
    </row>
    <row r="87" spans="10:14" ht="19.5" customHeight="1">
      <c r="J87" s="87"/>
      <c r="K87" s="5"/>
      <c r="L87" s="5"/>
      <c r="M87" s="5"/>
      <c r="N87" s="5"/>
    </row>
    <row r="88" spans="10:14" ht="19.5" customHeight="1">
      <c r="J88" s="87"/>
      <c r="K88" s="5"/>
      <c r="L88" s="5"/>
      <c r="M88" s="5"/>
      <c r="N88" s="5"/>
    </row>
    <row r="89" spans="10:14" ht="19.5" customHeight="1">
      <c r="J89" s="87"/>
      <c r="K89" s="5"/>
      <c r="L89" s="5"/>
      <c r="M89" s="5"/>
      <c r="N89" s="5"/>
    </row>
    <row r="90" spans="10:14" ht="19.5" customHeight="1">
      <c r="J90" s="87"/>
      <c r="K90" s="5"/>
      <c r="L90" s="5"/>
      <c r="M90" s="5"/>
      <c r="N90" s="5"/>
    </row>
    <row r="91" spans="10:14" ht="19.5" customHeight="1">
      <c r="J91" s="87"/>
      <c r="K91" s="5"/>
      <c r="L91" s="5"/>
      <c r="M91" s="5"/>
      <c r="N91" s="5"/>
    </row>
    <row r="92" spans="10:14" ht="19.5" customHeight="1">
      <c r="J92" s="87"/>
      <c r="K92" s="5"/>
      <c r="L92" s="5"/>
      <c r="M92" s="5"/>
      <c r="N92" s="5"/>
    </row>
    <row r="93" spans="10:14" ht="19.5" customHeight="1">
      <c r="J93" s="87"/>
      <c r="K93" s="5"/>
      <c r="L93" s="5"/>
      <c r="M93" s="5"/>
      <c r="N93" s="5"/>
    </row>
    <row r="94" spans="10:14" ht="19.5" customHeight="1">
      <c r="J94" s="87"/>
      <c r="K94" s="5"/>
      <c r="L94" s="5"/>
      <c r="M94" s="5"/>
      <c r="N94" s="5"/>
    </row>
    <row r="95" spans="10:14" ht="19.5" customHeight="1">
      <c r="J95" s="87"/>
      <c r="K95" s="5"/>
      <c r="L95" s="5"/>
      <c r="M95" s="5"/>
      <c r="N95" s="5"/>
    </row>
    <row r="96" spans="10:14" ht="19.5" customHeight="1">
      <c r="J96" s="87"/>
      <c r="K96" s="5"/>
      <c r="L96" s="5"/>
      <c r="M96" s="5"/>
      <c r="N96" s="5"/>
    </row>
    <row r="97" spans="10:14" ht="19.5" customHeight="1">
      <c r="J97" s="87"/>
      <c r="K97" s="5"/>
      <c r="L97" s="5"/>
      <c r="M97" s="5"/>
      <c r="N97" s="5"/>
    </row>
    <row r="98" spans="10:14" ht="19.5" customHeight="1">
      <c r="J98" s="87"/>
      <c r="K98" s="5"/>
      <c r="L98" s="5"/>
      <c r="M98" s="5"/>
      <c r="N98" s="5"/>
    </row>
    <row r="99" spans="10:14" ht="19.5" customHeight="1">
      <c r="J99" s="87"/>
      <c r="K99" s="5"/>
      <c r="L99" s="5"/>
      <c r="M99" s="5"/>
      <c r="N99" s="5"/>
    </row>
    <row r="100" spans="10:14" ht="19.5" customHeight="1">
      <c r="J100" s="87"/>
      <c r="K100" s="5"/>
      <c r="L100" s="5"/>
      <c r="M100" s="5"/>
      <c r="N100" s="5"/>
    </row>
    <row r="101" spans="10:14" ht="19.5" customHeight="1">
      <c r="J101" s="87"/>
      <c r="K101" s="5"/>
      <c r="L101" s="5"/>
      <c r="M101" s="5"/>
      <c r="N101" s="5"/>
    </row>
    <row r="102" spans="10:14" ht="19.5" customHeight="1">
      <c r="J102" s="87"/>
      <c r="K102" s="5"/>
      <c r="L102" s="5"/>
      <c r="M102" s="5"/>
      <c r="N102" s="5"/>
    </row>
    <row r="103" spans="10:14" ht="19.5" customHeight="1">
      <c r="J103" s="87"/>
      <c r="K103" s="5"/>
      <c r="L103" s="5"/>
      <c r="M103" s="5"/>
      <c r="N103" s="5"/>
    </row>
    <row r="104" spans="10:14" ht="19.5" customHeight="1">
      <c r="J104" s="87"/>
      <c r="K104" s="5"/>
      <c r="L104" s="5"/>
      <c r="M104" s="5"/>
      <c r="N104" s="5"/>
    </row>
    <row r="105" spans="10:14" ht="19.5" customHeight="1">
      <c r="J105" s="87"/>
      <c r="K105" s="5"/>
      <c r="L105" s="5"/>
      <c r="M105" s="5"/>
      <c r="N105" s="5"/>
    </row>
    <row r="106" spans="10:14" ht="19.5" customHeight="1">
      <c r="J106" s="87"/>
      <c r="K106" s="5"/>
      <c r="L106" s="5"/>
      <c r="M106" s="5"/>
      <c r="N106" s="5"/>
    </row>
    <row r="107" spans="10:14" ht="19.5" customHeight="1">
      <c r="J107" s="87"/>
      <c r="K107" s="5"/>
      <c r="L107" s="5"/>
      <c r="M107" s="5"/>
      <c r="N107" s="5"/>
    </row>
    <row r="108" spans="10:14" ht="19.5" customHeight="1">
      <c r="J108" s="87"/>
      <c r="K108" s="5"/>
      <c r="L108" s="5"/>
      <c r="M108" s="5"/>
      <c r="N108" s="5"/>
    </row>
    <row r="109" spans="10:14" ht="19.5" customHeight="1">
      <c r="J109" s="87"/>
      <c r="K109" s="5"/>
      <c r="L109" s="5"/>
      <c r="M109" s="5"/>
      <c r="N109" s="5"/>
    </row>
    <row r="110" spans="10:14" ht="19.5" customHeight="1">
      <c r="J110" s="87"/>
      <c r="K110" s="5"/>
      <c r="L110" s="5"/>
      <c r="M110" s="5"/>
      <c r="N110" s="5"/>
    </row>
    <row r="111" spans="10:14" ht="19.5" customHeight="1">
      <c r="J111" s="87"/>
      <c r="K111" s="5"/>
      <c r="L111" s="5"/>
      <c r="M111" s="5"/>
      <c r="N111" s="5"/>
    </row>
    <row r="112" spans="10:14" ht="19.5" customHeight="1">
      <c r="J112" s="87"/>
      <c r="K112" s="5"/>
      <c r="L112" s="5"/>
      <c r="M112" s="5"/>
      <c r="N112" s="5"/>
    </row>
    <row r="113" spans="10:14" ht="19.5" customHeight="1">
      <c r="J113" s="87"/>
      <c r="K113" s="5"/>
      <c r="L113" s="5"/>
      <c r="M113" s="5"/>
      <c r="N113" s="5"/>
    </row>
    <row r="114" spans="10:14" ht="19.5" customHeight="1">
      <c r="J114" s="87"/>
      <c r="K114" s="5"/>
      <c r="L114" s="5"/>
      <c r="M114" s="5"/>
      <c r="N114" s="5"/>
    </row>
    <row r="115" spans="10:14" ht="19.5" customHeight="1">
      <c r="J115" s="87"/>
      <c r="K115" s="5"/>
      <c r="L115" s="5"/>
      <c r="M115" s="5"/>
      <c r="N115" s="5"/>
    </row>
    <row r="116" spans="10:14" ht="19.5" customHeight="1">
      <c r="J116" s="87"/>
      <c r="K116" s="5"/>
      <c r="L116" s="5"/>
      <c r="M116" s="5"/>
      <c r="N116" s="5"/>
    </row>
    <row r="117" spans="10:14" ht="19.5" customHeight="1">
      <c r="J117" s="87"/>
      <c r="K117" s="5"/>
      <c r="L117" s="5"/>
      <c r="M117" s="5"/>
      <c r="N117" s="5"/>
    </row>
    <row r="118" spans="10:14" ht="19.5" customHeight="1">
      <c r="J118" s="87"/>
      <c r="K118" s="5"/>
      <c r="L118" s="5"/>
      <c r="M118" s="5"/>
      <c r="N118" s="5"/>
    </row>
    <row r="119" spans="10:14" ht="19.5" customHeight="1">
      <c r="J119" s="87"/>
      <c r="K119" s="5"/>
      <c r="L119" s="5"/>
      <c r="M119" s="5"/>
      <c r="N119" s="5"/>
    </row>
    <row r="120" spans="10:14" ht="19.5" customHeight="1">
      <c r="J120" s="87"/>
      <c r="K120" s="5"/>
      <c r="L120" s="5"/>
      <c r="M120" s="5"/>
      <c r="N120" s="5"/>
    </row>
    <row r="121" spans="10:14" ht="19.5" customHeight="1">
      <c r="J121" s="87"/>
      <c r="K121" s="5"/>
      <c r="L121" s="5"/>
      <c r="M121" s="5"/>
      <c r="N121" s="5"/>
    </row>
    <row r="122" spans="10:14" ht="19.5" customHeight="1">
      <c r="J122" s="87"/>
      <c r="K122" s="5"/>
      <c r="L122" s="5"/>
      <c r="M122" s="5"/>
      <c r="N122" s="5"/>
    </row>
    <row r="123" spans="10:14" ht="19.5" customHeight="1">
      <c r="J123" s="87"/>
      <c r="K123" s="5"/>
      <c r="L123" s="5"/>
      <c r="M123" s="5"/>
      <c r="N123" s="5"/>
    </row>
    <row r="124" spans="10:14" ht="19.5" customHeight="1">
      <c r="J124" s="87"/>
      <c r="K124" s="5"/>
      <c r="L124" s="5"/>
      <c r="M124" s="5"/>
      <c r="N124" s="5"/>
    </row>
    <row r="125" spans="10:14" ht="19.5" customHeight="1">
      <c r="J125" s="87"/>
      <c r="K125" s="5"/>
      <c r="L125" s="5"/>
      <c r="M125" s="5"/>
      <c r="N125" s="5"/>
    </row>
    <row r="126" spans="10:14" ht="19.5" customHeight="1">
      <c r="J126" s="87"/>
      <c r="K126" s="5"/>
      <c r="L126" s="5"/>
      <c r="M126" s="5"/>
      <c r="N126" s="5"/>
    </row>
    <row r="127" spans="10:14" ht="19.5" customHeight="1">
      <c r="J127" s="87"/>
      <c r="K127" s="5"/>
      <c r="L127" s="5"/>
      <c r="M127" s="5"/>
      <c r="N127" s="5"/>
    </row>
    <row r="128" spans="10:14" ht="19.5" customHeight="1">
      <c r="J128" s="87"/>
      <c r="K128" s="5"/>
      <c r="L128" s="5"/>
      <c r="M128" s="5"/>
      <c r="N128" s="5"/>
    </row>
    <row r="129" spans="10:14" ht="19.5" customHeight="1">
      <c r="J129" s="87"/>
      <c r="K129" s="5"/>
      <c r="L129" s="5"/>
      <c r="M129" s="5"/>
      <c r="N129" s="5"/>
    </row>
    <row r="130" spans="10:14" ht="19.5" customHeight="1">
      <c r="J130" s="87"/>
      <c r="K130" s="5"/>
      <c r="L130" s="5"/>
      <c r="M130" s="5"/>
      <c r="N130" s="5"/>
    </row>
    <row r="131" spans="10:14" ht="19.5" customHeight="1">
      <c r="J131" s="87"/>
      <c r="K131" s="5"/>
      <c r="L131" s="5"/>
      <c r="M131" s="5"/>
      <c r="N131" s="5"/>
    </row>
    <row r="132" spans="10:14" ht="19.5" customHeight="1">
      <c r="J132" s="87"/>
      <c r="K132" s="5"/>
      <c r="L132" s="5"/>
      <c r="M132" s="5"/>
      <c r="N132" s="5"/>
    </row>
    <row r="133" spans="10:14" ht="19.5" customHeight="1">
      <c r="J133" s="87"/>
      <c r="K133" s="5"/>
      <c r="L133" s="5"/>
      <c r="M133" s="5"/>
      <c r="N133" s="5"/>
    </row>
    <row r="134" spans="10:14" ht="19.5" customHeight="1">
      <c r="J134" s="87"/>
      <c r="K134" s="5"/>
      <c r="L134" s="5"/>
      <c r="M134" s="5"/>
      <c r="N134" s="5"/>
    </row>
    <row r="135" spans="10:14" ht="19.5" customHeight="1">
      <c r="J135" s="87"/>
      <c r="K135" s="5"/>
      <c r="L135" s="5"/>
      <c r="M135" s="5"/>
      <c r="N135" s="5"/>
    </row>
    <row r="136" spans="10:14" ht="19.5" customHeight="1">
      <c r="J136" s="87"/>
      <c r="K136" s="5"/>
      <c r="L136" s="5"/>
      <c r="M136" s="5"/>
      <c r="N136" s="5"/>
    </row>
    <row r="137" spans="10:14" ht="19.5" customHeight="1">
      <c r="J137" s="87"/>
      <c r="K137" s="5"/>
      <c r="L137" s="5"/>
      <c r="M137" s="5"/>
      <c r="N137" s="5"/>
    </row>
    <row r="138" spans="10:14" ht="19.5" customHeight="1">
      <c r="J138" s="87"/>
      <c r="K138" s="5"/>
      <c r="L138" s="5"/>
      <c r="M138" s="5"/>
      <c r="N138" s="5"/>
    </row>
    <row r="139" spans="10:14" ht="19.5" customHeight="1">
      <c r="J139" s="87"/>
      <c r="K139" s="5"/>
      <c r="L139" s="5"/>
      <c r="M139" s="5"/>
      <c r="N139" s="5"/>
    </row>
    <row r="140" spans="10:14" ht="19.5" customHeight="1">
      <c r="J140" s="87"/>
      <c r="K140" s="5"/>
      <c r="L140" s="5"/>
      <c r="M140" s="5"/>
      <c r="N140" s="5"/>
    </row>
    <row r="141" spans="10:14" ht="19.5" customHeight="1">
      <c r="J141" s="87"/>
      <c r="K141" s="5"/>
      <c r="L141" s="5"/>
      <c r="M141" s="5"/>
      <c r="N141" s="5"/>
    </row>
    <row r="142" spans="10:14" ht="19.5" customHeight="1">
      <c r="J142" s="87"/>
      <c r="K142" s="5"/>
      <c r="L142" s="5"/>
      <c r="M142" s="5"/>
      <c r="N142" s="5"/>
    </row>
    <row r="143" spans="10:14" ht="19.5" customHeight="1">
      <c r="J143" s="87"/>
      <c r="K143" s="5"/>
      <c r="L143" s="5"/>
      <c r="M143" s="5"/>
      <c r="N143" s="5"/>
    </row>
    <row r="144" spans="10:14" ht="19.5" customHeight="1">
      <c r="J144" s="87"/>
      <c r="K144" s="5"/>
      <c r="L144" s="5"/>
      <c r="M144" s="5"/>
      <c r="N144" s="5"/>
    </row>
    <row r="145" spans="10:14" ht="19.5" customHeight="1">
      <c r="J145" s="87"/>
      <c r="K145" s="5"/>
      <c r="L145" s="5"/>
      <c r="M145" s="5"/>
      <c r="N145" s="5"/>
    </row>
    <row r="146" spans="10:14" ht="19.5" customHeight="1">
      <c r="J146" s="87"/>
      <c r="K146" s="5"/>
      <c r="L146" s="5"/>
      <c r="M146" s="5"/>
      <c r="N146" s="5"/>
    </row>
    <row r="147" spans="10:14" ht="19.5" customHeight="1">
      <c r="J147" s="87"/>
      <c r="K147" s="5"/>
      <c r="L147" s="5"/>
      <c r="M147" s="5"/>
      <c r="N147" s="5"/>
    </row>
    <row r="148" spans="10:14" ht="19.5" customHeight="1">
      <c r="J148" s="87"/>
      <c r="K148" s="5"/>
      <c r="L148" s="5"/>
      <c r="M148" s="5"/>
      <c r="N148" s="5"/>
    </row>
    <row r="149" spans="10:14" ht="19.5" customHeight="1">
      <c r="J149" s="87"/>
      <c r="K149" s="5"/>
      <c r="L149" s="5"/>
      <c r="M149" s="5"/>
      <c r="N149" s="5"/>
    </row>
    <row r="150" spans="10:14" ht="19.5" customHeight="1">
      <c r="J150" s="87"/>
      <c r="K150" s="5"/>
      <c r="L150" s="5"/>
      <c r="M150" s="5"/>
      <c r="N150" s="5"/>
    </row>
    <row r="151" spans="10:14" ht="19.5" customHeight="1">
      <c r="J151" s="87"/>
      <c r="K151" s="5"/>
      <c r="L151" s="5"/>
      <c r="M151" s="5"/>
      <c r="N151" s="5"/>
    </row>
    <row r="152" spans="10:14" ht="19.5" customHeight="1">
      <c r="J152" s="87"/>
      <c r="K152" s="5"/>
      <c r="L152" s="5"/>
      <c r="M152" s="5"/>
      <c r="N152" s="5"/>
    </row>
    <row r="153" spans="10:14" ht="19.5" customHeight="1">
      <c r="J153" s="87"/>
      <c r="K153" s="5"/>
      <c r="L153" s="5"/>
      <c r="M153" s="5"/>
      <c r="N153" s="5"/>
    </row>
    <row r="154" spans="10:14" ht="19.5" customHeight="1">
      <c r="J154" s="87"/>
      <c r="K154" s="5"/>
      <c r="L154" s="5"/>
      <c r="M154" s="5"/>
      <c r="N154" s="5"/>
    </row>
    <row r="155" spans="10:14" ht="19.5" customHeight="1">
      <c r="J155" s="87"/>
      <c r="K155" s="5"/>
      <c r="L155" s="5"/>
      <c r="M155" s="5"/>
      <c r="N155" s="5"/>
    </row>
    <row r="156" spans="10:14" ht="19.5" customHeight="1">
      <c r="J156" s="87"/>
      <c r="K156" s="5"/>
      <c r="L156" s="5"/>
      <c r="M156" s="5"/>
      <c r="N156" s="5"/>
    </row>
    <row r="157" spans="10:14" ht="19.5" customHeight="1">
      <c r="J157" s="87"/>
      <c r="K157" s="5"/>
      <c r="L157" s="5"/>
      <c r="M157" s="5"/>
      <c r="N157" s="5"/>
    </row>
    <row r="158" spans="10:14" ht="19.5" customHeight="1">
      <c r="J158" s="87"/>
      <c r="K158" s="5"/>
      <c r="L158" s="5"/>
      <c r="M158" s="5"/>
      <c r="N158" s="5"/>
    </row>
    <row r="159" spans="10:14" ht="19.5" customHeight="1">
      <c r="J159" s="87"/>
      <c r="K159" s="5"/>
      <c r="L159" s="5"/>
      <c r="M159" s="5"/>
      <c r="N159" s="5"/>
    </row>
    <row r="160" spans="10:14" ht="19.5" customHeight="1">
      <c r="J160" s="87"/>
      <c r="K160" s="5"/>
      <c r="L160" s="5"/>
      <c r="M160" s="5"/>
      <c r="N160" s="5"/>
    </row>
    <row r="161" spans="10:14" ht="19.5" customHeight="1">
      <c r="J161" s="87"/>
      <c r="K161" s="5"/>
      <c r="L161" s="5"/>
      <c r="M161" s="5"/>
      <c r="N161" s="5"/>
    </row>
    <row r="162" spans="10:14" ht="19.5" customHeight="1">
      <c r="J162" s="87"/>
      <c r="K162" s="5"/>
      <c r="L162" s="5"/>
      <c r="M162" s="5"/>
      <c r="N162" s="5"/>
    </row>
    <row r="163" spans="10:14" ht="19.5" customHeight="1">
      <c r="J163" s="87"/>
      <c r="K163" s="5"/>
      <c r="L163" s="5"/>
      <c r="M163" s="5"/>
      <c r="N163" s="5"/>
    </row>
    <row r="164" spans="10:14" ht="19.5" customHeight="1">
      <c r="J164" s="87"/>
      <c r="K164" s="5"/>
      <c r="L164" s="5"/>
      <c r="M164" s="5"/>
      <c r="N164" s="5"/>
    </row>
    <row r="165" spans="10:14" ht="19.5" customHeight="1">
      <c r="J165" s="87"/>
      <c r="K165" s="5"/>
      <c r="L165" s="5"/>
      <c r="M165" s="5"/>
      <c r="N165" s="5"/>
    </row>
    <row r="166" spans="10:14" ht="19.5" customHeight="1">
      <c r="J166" s="87"/>
      <c r="K166" s="5"/>
      <c r="L166" s="5"/>
      <c r="M166" s="5"/>
      <c r="N166" s="5"/>
    </row>
    <row r="167" spans="10:14" ht="19.5" customHeight="1">
      <c r="J167" s="87"/>
      <c r="K167" s="5"/>
      <c r="L167" s="5"/>
      <c r="M167" s="5"/>
      <c r="N167" s="5"/>
    </row>
  </sheetData>
  <sheetProtection/>
  <mergeCells count="7">
    <mergeCell ref="N2:O2"/>
    <mergeCell ref="N7:O7"/>
    <mergeCell ref="B7:D7"/>
    <mergeCell ref="F7:H7"/>
    <mergeCell ref="J7:L7"/>
    <mergeCell ref="A3:O3"/>
    <mergeCell ref="A4:O4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IOANA-ALINA BURLA</cp:lastModifiedBy>
  <cp:lastPrinted>2018-07-24T15:25:46Z</cp:lastPrinted>
  <dcterms:created xsi:type="dcterms:W3CDTF">2013-07-25T15:51:26Z</dcterms:created>
  <dcterms:modified xsi:type="dcterms:W3CDTF">2018-08-06T15:40:01Z</dcterms:modified>
  <cp:category/>
  <cp:version/>
  <cp:contentType/>
  <cp:contentStatus/>
</cp:coreProperties>
</file>