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BGC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bas1" localSheetId="0">'[1]data input'!#REF!</definedName>
    <definedName name="___bas1">'[1]data input'!#REF!</definedName>
    <definedName name="___bas2" localSheetId="0">'[1]data input'!#REF!</definedName>
    <definedName name="___bas2">'[1]data input'!#REF!</definedName>
    <definedName name="___bas3" localSheetId="0">'[1]data input'!#REF!</definedName>
    <definedName name="___bas3">'[1]data input'!#REF!</definedName>
    <definedName name="___BOP1">#REF!</definedName>
    <definedName name="___BOP2" localSheetId="0">'[2]BoP'!#REF!</definedName>
    <definedName name="___BOP2">'[2]BoP'!#REF!</definedName>
    <definedName name="___CPI98" localSheetId="0">'[3]REER Forecast'!#REF!</definedName>
    <definedName name="___CPI98">'[3]REER Forecast'!#REF!</definedName>
    <definedName name="___EXP5" localSheetId="0">#REF!</definedName>
    <definedName name="___EXP5">#REF!</definedName>
    <definedName name="___EXP6" localSheetId="0">#REF!</definedName>
    <definedName name="___EXP6">#REF!</definedName>
    <definedName name="___EXP7" localSheetId="0">#REF!</definedName>
    <definedName name="___EXP7">#REF!</definedName>
    <definedName name="___EXP9" localSheetId="0">#REF!</definedName>
    <definedName name="___EXP9">#REF!</definedName>
    <definedName name="___EXR1" localSheetId="0">#REF!</definedName>
    <definedName name="___EXR1">#REF!</definedName>
    <definedName name="___EXR2" localSheetId="0">#REF!</definedName>
    <definedName name="___EXR2">#REF!</definedName>
    <definedName name="___EXR3" localSheetId="0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 localSheetId="0">#REF!</definedName>
    <definedName name="___IMP2">#REF!</definedName>
    <definedName name="___IMP4" localSheetId="0">#REF!</definedName>
    <definedName name="___IMP4">#REF!</definedName>
    <definedName name="___IMP6" localSheetId="0">#REF!</definedName>
    <definedName name="___IMP6">#REF!</definedName>
    <definedName name="___IMP7" localSheetId="0">#REF!</definedName>
    <definedName name="___IMP7">#REF!</definedName>
    <definedName name="___IMP8">#REF!</definedName>
    <definedName name="___MTS2" localSheetId="0">'[4]Annual Tables'!#REF!</definedName>
    <definedName name="___MTS2">'[4]Annual Tables'!#REF!</definedName>
    <definedName name="___PAG2" localSheetId="0">'[4]Index'!#REF!</definedName>
    <definedName name="___PAG2">'[4]Index'!#REF!</definedName>
    <definedName name="___PAG3" localSheetId="0">'[4]Index'!#REF!</definedName>
    <definedName name="___PAG3">'[4]Index'!#REF!</definedName>
    <definedName name="___PAG4" localSheetId="0">'[4]Index'!#REF!</definedName>
    <definedName name="___PAG4">'[4]Index'!#REF!</definedName>
    <definedName name="___PAG5" localSheetId="0">'[4]Index'!#REF!</definedName>
    <definedName name="___PAG5">'[4]Index'!#REF!</definedName>
    <definedName name="___PAG6" localSheetId="0">'[4]Index'!#REF!</definedName>
    <definedName name="___PAG6">'[4]Index'!#REF!</definedName>
    <definedName name="___PAG7">#REF!</definedName>
    <definedName name="___pib2">#REF!</definedName>
    <definedName name="___pib2005" localSheetId="0">#REF!</definedName>
    <definedName name="___pib2005">#REF!</definedName>
    <definedName name="___pib2007">#REF!</definedName>
    <definedName name="___pib2008">#REF!</definedName>
    <definedName name="___pib2009">#REF!</definedName>
    <definedName name="___PPI97" localSheetId="0">'[3]REER Forecast'!#REF!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 localSheetId="0">'[2]RES'!#REF!</definedName>
    <definedName name="___RES2">'[2]RES'!#REF!</definedName>
    <definedName name="___rge1" localSheetId="0">#REF!</definedName>
    <definedName name="___rge1">#REF!</definedName>
    <definedName name="___s92">#N/A</definedName>
    <definedName name="___som1" localSheetId="0">'[1]data input'!#REF!</definedName>
    <definedName name="___som1">'[1]data input'!#REF!</definedName>
    <definedName name="___som2" localSheetId="0">'[1]data input'!#REF!</definedName>
    <definedName name="___som2">'[1]data input'!#REF!</definedName>
    <definedName name="___som3" localSheetId="0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 localSheetId="0">#REF!</definedName>
    <definedName name="___tab22">#REF!</definedName>
    <definedName name="___tab23" localSheetId="0">#REF!</definedName>
    <definedName name="___tab23">#REF!</definedName>
    <definedName name="___tab24" localSheetId="0">#REF!</definedName>
    <definedName name="___tab24">#REF!</definedName>
    <definedName name="___tab25" localSheetId="0">#REF!</definedName>
    <definedName name="___tab25">#REF!</definedName>
    <definedName name="___tab26">#REF!</definedName>
    <definedName name="___tab27" localSheetId="0">#REF!</definedName>
    <definedName name="___tab27">#REF!</definedName>
    <definedName name="___tab28">#REF!</definedName>
    <definedName name="___Tab29">#REF!</definedName>
    <definedName name="___tab3" localSheetId="0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 localSheetId="0">'[7]EU2DBase'!#REF!</definedName>
    <definedName name="___UKR3">'[7]EU2DBase'!#REF!</definedName>
    <definedName name="___WEO1">#REF!</definedName>
    <definedName name="___WEO2">#REF!</definedName>
    <definedName name="__0absorc" localSheetId="0">'[8]Programa'!#REF!</definedName>
    <definedName name="__0absorc">'[8]Programa'!#REF!</definedName>
    <definedName name="__0c" localSheetId="0">'[8]Programa'!#REF!</definedName>
    <definedName name="__0c">'[8]Programa'!#REF!</definedName>
    <definedName name="__123Graph_ADEFINITION" localSheetId="0">'[9]NBM'!#REF!</definedName>
    <definedName name="__123Graph_ADEFINITION">'[9]NBM'!#REF!</definedName>
    <definedName name="__123Graph_ADEFINITION2" localSheetId="0">'[9]NBM'!#REF!</definedName>
    <definedName name="__123Graph_ADEFINITION2">'[9]NBM'!#REF!</definedName>
    <definedName name="__123Graph_BDEFINITION" localSheetId="0">'[9]NBM'!#REF!</definedName>
    <definedName name="__123Graph_BDEFINITION">'[9]NBM'!#REF!</definedName>
    <definedName name="__123Graph_BDEFINITION2" localSheetId="0">'[9]NBM'!#REF!</definedName>
    <definedName name="__123Graph_BDEFINITION2">'[9]NBM'!#REF!</definedName>
    <definedName name="__123Graph_BFITB2" localSheetId="0">'[10]FITB_all'!#REF!</definedName>
    <definedName name="__123Graph_BFITB2">'[10]FITB_all'!#REF!</definedName>
    <definedName name="__123Graph_BFITB3" localSheetId="0">'[10]FITB_all'!#REF!</definedName>
    <definedName name="__123Graph_BFITB3">'[10]FITB_all'!#REF!</definedName>
    <definedName name="__123Graph_BGDP" localSheetId="0">'[11]Quarterly Program'!#REF!</definedName>
    <definedName name="__123Graph_BGDP">'[11]Quarterly Program'!#REF!</definedName>
    <definedName name="__123Graph_BMONEY" localSheetId="0">'[11]Quarterly Program'!#REF!</definedName>
    <definedName name="__123Graph_BMONEY">'[11]Quarterly Program'!#REF!</definedName>
    <definedName name="__123Graph_BTBILL2" localSheetId="0">'[10]FITB_all'!#REF!</definedName>
    <definedName name="__123Graph_BTBILL2">'[10]FITB_all'!#REF!</definedName>
    <definedName name="__123Graph_CDEFINITION2" localSheetId="0">'[12]NBM'!#REF!</definedName>
    <definedName name="__123Graph_CDEFINITION2">'[12]NBM'!#REF!</definedName>
    <definedName name="__123Graph_DDEFINITION2" localSheetId="0">'[12]NBM'!#REF!</definedName>
    <definedName name="__123Graph_DDEFINITION2">'[12]NBM'!#REF!</definedName>
    <definedName name="__a47">[0]!WEO '[13]LINK'!$A$1:$A$42</definedName>
    <definedName name="__bas1" localSheetId="0">'[1]data input'!#REF!</definedName>
    <definedName name="__bas1">'[1]data input'!#REF!</definedName>
    <definedName name="__bas2" localSheetId="0">'[1]data input'!#REF!</definedName>
    <definedName name="__bas2">'[1]data input'!#REF!</definedName>
    <definedName name="__bas3" localSheetId="0">'[1]data input'!#REF!</definedName>
    <definedName name="__bas3">'[1]data input'!#REF!</definedName>
    <definedName name="__BOP1" localSheetId="0">#REF!</definedName>
    <definedName name="__BOP1">#REF!</definedName>
    <definedName name="__BOP2" localSheetId="0">'[2]BoP'!#REF!</definedName>
    <definedName name="__BOP2">'[2]BoP'!#REF!</definedName>
    <definedName name="__CPI98" localSheetId="0">'[3]REER Forecast'!#REF!</definedName>
    <definedName name="__CPI98">'[3]REER Forecast'!#REF!</definedName>
    <definedName name="__EXP5" localSheetId="0">#REF!</definedName>
    <definedName name="__EXP5">#REF!</definedName>
    <definedName name="__EXP6" localSheetId="0">#REF!</definedName>
    <definedName name="__EXP6">#REF!</definedName>
    <definedName name="__EXP7" localSheetId="0">#REF!</definedName>
    <definedName name="__EXP7">#REF!</definedName>
    <definedName name="__EXP9" localSheetId="0">#REF!</definedName>
    <definedName name="__EXP9">#REF!</definedName>
    <definedName name="__EXR1" localSheetId="0">#REF!</definedName>
    <definedName name="__EXR1">#REF!</definedName>
    <definedName name="__EXR2" localSheetId="0">#REF!</definedName>
    <definedName name="__EXR2">#REF!</definedName>
    <definedName name="__EXR3" localSheetId="0">#REF!</definedName>
    <definedName name="__EXR3">#REF!</definedName>
    <definedName name="__gdp9096" localSheetId="0">#REF!</definedName>
    <definedName name="__gdp9096">#REF!</definedName>
    <definedName name="__gdp9297" localSheetId="0">#REF!</definedName>
    <definedName name="__gdp9297">#REF!</definedName>
    <definedName name="__GDP98" localSheetId="0">#REF!</definedName>
    <definedName name="__GDP98">#REF!</definedName>
    <definedName name="__IMP10" localSheetId="0">#REF!</definedName>
    <definedName name="__IMP10">#REF!</definedName>
    <definedName name="__IMP2" localSheetId="0">#REF!</definedName>
    <definedName name="__IMP2">#REF!</definedName>
    <definedName name="__IMP4" localSheetId="0">#REF!</definedName>
    <definedName name="__IMP4">#REF!</definedName>
    <definedName name="__IMP6" localSheetId="0">#REF!</definedName>
    <definedName name="__IMP6">#REF!</definedName>
    <definedName name="__IMP7" localSheetId="0">#REF!</definedName>
    <definedName name="__IMP7">#REF!</definedName>
    <definedName name="__IMP8" localSheetId="0">#REF!</definedName>
    <definedName name="__IMP8">#REF!</definedName>
    <definedName name="__MTS2" localSheetId="0">'[4]Annual Tables'!#REF!</definedName>
    <definedName name="__MTS2">'[4]Annual Tables'!#REF!</definedName>
    <definedName name="__PAG2" localSheetId="0">'[4]Index'!#REF!</definedName>
    <definedName name="__PAG2">'[4]Index'!#REF!</definedName>
    <definedName name="__PAG3" localSheetId="0">'[4]Index'!#REF!</definedName>
    <definedName name="__PAG3">'[4]Index'!#REF!</definedName>
    <definedName name="__PAG4" localSheetId="0">'[4]Index'!#REF!</definedName>
    <definedName name="__PAG4">'[4]Index'!#REF!</definedName>
    <definedName name="__PAG5" localSheetId="0">'[4]Index'!#REF!</definedName>
    <definedName name="__PAG5">'[4]Index'!#REF!</definedName>
    <definedName name="__PAG6" localSheetId="0">'[4]Index'!#REF!</definedName>
    <definedName name="__PAG6">'[4]Index'!#REF!</definedName>
    <definedName name="__PAG7" localSheetId="0">#REF!</definedName>
    <definedName name="__PAG7">#REF!</definedName>
    <definedName name="__pib2" localSheetId="0">#REF!</definedName>
    <definedName name="__pib2">#REF!</definedName>
    <definedName name="__pib2005" localSheetId="0">#REF!</definedName>
    <definedName name="__pib2005">#REF!</definedName>
    <definedName name="__pib2007" localSheetId="0">#REF!</definedName>
    <definedName name="__pib2007">#REF!</definedName>
    <definedName name="__pib2008" localSheetId="0">#REF!</definedName>
    <definedName name="__pib2008">#REF!</definedName>
    <definedName name="__pib2009" localSheetId="0">#REF!</definedName>
    <definedName name="__pib2009">#REF!</definedName>
    <definedName name="__PPI97" localSheetId="0">'[3]REER Forecast'!#REF!</definedName>
    <definedName name="__PPI97">'[3]REER Forecast'!#REF!</definedName>
    <definedName name="__prt1" localSheetId="0">#REF!</definedName>
    <definedName name="__prt1">#REF!</definedName>
    <definedName name="__prt2" localSheetId="0">#REF!</definedName>
    <definedName name="__prt2">#REF!</definedName>
    <definedName name="__rep1" localSheetId="0">#REF!</definedName>
    <definedName name="__rep1">#REF!</definedName>
    <definedName name="__rep2" localSheetId="0">#REF!</definedName>
    <definedName name="__rep2">#REF!</definedName>
    <definedName name="__RES2" localSheetId="0">'[2]RES'!#REF!</definedName>
    <definedName name="__RES2">'[2]RES'!#REF!</definedName>
    <definedName name="__rge1" localSheetId="0">#REF!</definedName>
    <definedName name="__rge1">#REF!</definedName>
    <definedName name="__s92">NA()</definedName>
    <definedName name="__som1" localSheetId="0">'[1]data input'!#REF!</definedName>
    <definedName name="__som1">'[1]data input'!#REF!</definedName>
    <definedName name="__som2" localSheetId="0">'[1]data input'!#REF!</definedName>
    <definedName name="__som2">'[1]data input'!#REF!</definedName>
    <definedName name="__som3" localSheetId="0">'[1]data input'!#REF!</definedName>
    <definedName name="__som3">'[1]data input'!#REF!</definedName>
    <definedName name="__SR2" localSheetId="0">#REF!</definedName>
    <definedName name="__SR2">#REF!</definedName>
    <definedName name="__SR3" localSheetId="0">#REF!</definedName>
    <definedName name="__SR3">#REF!</definedName>
    <definedName name="__SUM1" localSheetId="0">#REF!</definedName>
    <definedName name="__SUM1">#REF!</definedName>
    <definedName name="__TAB05" localSheetId="0">#REF!</definedName>
    <definedName name="__TAB05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TAB10" localSheetId="0">#REF!</definedName>
    <definedName name="__TAB10">#REF!</definedName>
    <definedName name="__TAB12" localSheetId="0">#REF!</definedName>
    <definedName name="__TAB12">#REF!</definedName>
    <definedName name="__TAB13" localSheetId="0">#REF!</definedName>
    <definedName name="__TAB13">#REF!</definedName>
    <definedName name="__TAB14">'[5]INT_RATES_old'!$A$1:$I$34</definedName>
    <definedName name="__Tab19" localSheetId="0">#REF!</definedName>
    <definedName name="__Tab19">#REF!</definedName>
    <definedName name="__tab2" localSheetId="0">#REF!</definedName>
    <definedName name="__tab2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" localSheetId="0">#REF!</definedName>
    <definedName name="__tab3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tab37" localSheetId="0">#REF!</definedName>
    <definedName name="__tab37">#REF!</definedName>
    <definedName name="__tab4" localSheetId="0">#REF!</definedName>
    <definedName name="__tab4">#REF!</definedName>
    <definedName name="__tab43" localSheetId="0">#REF!</definedName>
    <definedName name="__tab43">#REF!</definedName>
    <definedName name="__tab44" localSheetId="0">#REF!</definedName>
    <definedName name="__tab4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BL2" localSheetId="0">#REF!</definedName>
    <definedName name="__TBL2">#REF!</definedName>
    <definedName name="__TBL4" localSheetId="0">#REF!</definedName>
    <definedName name="__TBL4">#REF!</definedName>
    <definedName name="__TBL5" localSheetId="0">#REF!</definedName>
    <definedName name="__TBL5">#REF!</definedName>
    <definedName name="__UKR1">'[7]EU2DBase'!$C$1:$F$196</definedName>
    <definedName name="__UKR2">'[7]EU2DBase'!$G$1:$U$196</definedName>
    <definedName name="__UKR3" localSheetId="0">'[7]EU2DBase'!#REF!</definedName>
    <definedName name="__UKR3">'[7]EU2DBase'!#REF!</definedName>
    <definedName name="__WEO1" localSheetId="0">#REF!</definedName>
    <definedName name="__WEO1">#REF!</definedName>
    <definedName name="__WEO2" localSheetId="0">#REF!</definedName>
    <definedName name="__WEO2">#REF!</definedName>
    <definedName name="_1997_Expenditure_analysis" localSheetId="0">#REF!</definedName>
    <definedName name="_1997_Expenditure_analysis">#REF!</definedName>
    <definedName name="_1997_Expenditure_analysis_11" localSheetId="0">#REF!</definedName>
    <definedName name="_1997_Expenditure_analysis_11">#REF!</definedName>
    <definedName name="_1997_Expenditure_analysis_66" localSheetId="0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 localSheetId="0">#REF!</definedName>
    <definedName name="_A">#REF!</definedName>
    <definedName name="_a47" localSheetId="0">[0]!WEO '[13]LINK'!$A$1:$A$42</definedName>
    <definedName name="_a47">WEO '[13]LINK'!$A$1:$A$42</definedName>
    <definedName name="_ALL">#REF!</definedName>
    <definedName name="_B" localSheetId="0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 localSheetId="0">'[1]data input'!#REF!</definedName>
    <definedName name="_bas1">'[1]data input'!#REF!</definedName>
    <definedName name="_bas2" localSheetId="0">'[1]data input'!#REF!</definedName>
    <definedName name="_bas2">'[1]data input'!#REF!</definedName>
    <definedName name="_bas3" localSheetId="0">'[1]data input'!#REF!</definedName>
    <definedName name="_bas3">'[1]data input'!#REF!</definedName>
    <definedName name="_BOP1" localSheetId="0">#REF!</definedName>
    <definedName name="_BOP1">#REF!</definedName>
    <definedName name="_BOP2" localSheetId="0">'[2]BoP'!#REF!</definedName>
    <definedName name="_BOP2">'[2]BoP'!#REF!</definedName>
    <definedName name="_C" localSheetId="0">#REF!</definedName>
    <definedName name="_C">#REF!</definedName>
    <definedName name="_C_14">#REF!</definedName>
    <definedName name="_C_25">#REF!</definedName>
    <definedName name="_CPI98" localSheetId="0">'[3]REER Forecast'!#REF!</definedName>
    <definedName name="_CPI98">'[3]REER Forecast'!#REF!</definedName>
    <definedName name="_D" localSheetId="0">#REF!</definedName>
    <definedName name="_D">#REF!</definedName>
    <definedName name="_D_14">#REF!</definedName>
    <definedName name="_D_25">#REF!</definedName>
    <definedName name="_E" localSheetId="0">#REF!</definedName>
    <definedName name="_E">#REF!</definedName>
    <definedName name="_E_14">#REF!</definedName>
    <definedName name="_E_25">#REF!</definedName>
    <definedName name="_EXP5" localSheetId="0">#REF!</definedName>
    <definedName name="_EXP5">#REF!</definedName>
    <definedName name="_EXP6" localSheetId="0">#REF!</definedName>
    <definedName name="_EXP6">#REF!</definedName>
    <definedName name="_EXP7" localSheetId="0">#REF!</definedName>
    <definedName name="_EXP7">#REF!</definedName>
    <definedName name="_EXP9" localSheetId="0">#REF!</definedName>
    <definedName name="_EXP9">#REF!</definedName>
    <definedName name="_EXR1" localSheetId="0">#REF!</definedName>
    <definedName name="_EXR1">#REF!</definedName>
    <definedName name="_EXR2" localSheetId="0">#REF!</definedName>
    <definedName name="_EXR2">#REF!</definedName>
    <definedName name="_EXR3" localSheetId="0">#REF!</definedName>
    <definedName name="_EXR3">#REF!</definedName>
    <definedName name="_F" localSheetId="0">#REF!</definedName>
    <definedName name="_F">#REF!</definedName>
    <definedName name="_f_14">#REF!</definedName>
    <definedName name="_f_25">#REF!</definedName>
    <definedName name="_G" localSheetId="0">#REF!</definedName>
    <definedName name="_G">#REF!</definedName>
    <definedName name="_gdp9096" localSheetId="0">#REF!</definedName>
    <definedName name="_gdp9096">#REF!</definedName>
    <definedName name="_gdp9297" localSheetId="0">#REF!</definedName>
    <definedName name="_gdp9297">#REF!</definedName>
    <definedName name="_GDP98" localSheetId="0">#REF!</definedName>
    <definedName name="_GDP98">#REF!</definedName>
    <definedName name="_H" localSheetId="0">#REF!</definedName>
    <definedName name="_H">#REF!</definedName>
    <definedName name="_H_11" localSheetId="0">'[14]Assumptions'!#REF!</definedName>
    <definedName name="_H_11">'[14]Assumptions'!#REF!</definedName>
    <definedName name="_H_14">#REF!</definedName>
    <definedName name="_H_25">#REF!</definedName>
    <definedName name="_I" localSheetId="0">#REF!</definedName>
    <definedName name="_I">#REF!</definedName>
    <definedName name="_IMP10" localSheetId="0">#REF!</definedName>
    <definedName name="_IMP10">#REF!</definedName>
    <definedName name="_IMP2" localSheetId="0">#REF!</definedName>
    <definedName name="_IMP2">#REF!</definedName>
    <definedName name="_IMP4" localSheetId="0">#REF!</definedName>
    <definedName name="_IMP4">#REF!</definedName>
    <definedName name="_IMP6" localSheetId="0">#REF!</definedName>
    <definedName name="_IMP6">#REF!</definedName>
    <definedName name="_IMP7" localSheetId="0">#REF!</definedName>
    <definedName name="_IMP7">#REF!</definedName>
    <definedName name="_IMP8" localSheetId="0">#REF!</definedName>
    <definedName name="_IMP8">#REF!</definedName>
    <definedName name="_J" localSheetId="0">#REF!</definedName>
    <definedName name="_J">#REF!</definedName>
    <definedName name="_K" localSheetId="0">#REF!</definedName>
    <definedName name="_K">#REF!</definedName>
    <definedName name="_K_14">#REF!</definedName>
    <definedName name="_K_25">#REF!</definedName>
    <definedName name="_L" localSheetId="0">#REF!</definedName>
    <definedName name="_L">#REF!</definedName>
    <definedName name="_L_14">#REF!</definedName>
    <definedName name="_L_25">#REF!</definedName>
    <definedName name="_M" localSheetId="0">#REF!</definedName>
    <definedName name="_M">#REF!</definedName>
    <definedName name="_M_11" localSheetId="0">'[14]Assumptions'!#REF!</definedName>
    <definedName name="_M_11">'[14]Assumptions'!#REF!</definedName>
    <definedName name="_Macros_Import_.qbop" localSheetId="0">'BGC 2017'!_Macros_Import_.qbop</definedName>
    <definedName name="_Macros_Import_.qbop">_Macros_Import_.qbop</definedName>
    <definedName name="_Macros_Import__qbop">_Macros_Import__qbop</definedName>
    <definedName name="_MTS2" localSheetId="0">'[4]Annual Tables'!#REF!</definedName>
    <definedName name="_MTS2">'[4]Annual Tables'!#REF!</definedName>
    <definedName name="_N" localSheetId="0">#REF!</definedName>
    <definedName name="_N">#REF!</definedName>
    <definedName name="_NMP">#REF!</definedName>
    <definedName name="_O" localSheetId="0">#REF!</definedName>
    <definedName name="_O">#REF!</definedName>
    <definedName name="_P" localSheetId="0">#REF!</definedName>
    <definedName name="_P">#REF!</definedName>
    <definedName name="_P_14">#REF!</definedName>
    <definedName name="_P_25">#REF!</definedName>
    <definedName name="_PAG2" localSheetId="0">'[4]Index'!#REF!</definedName>
    <definedName name="_PAG2">'[4]Index'!#REF!</definedName>
    <definedName name="_PAG3" localSheetId="0">'[4]Index'!#REF!</definedName>
    <definedName name="_PAG3">'[4]Index'!#REF!</definedName>
    <definedName name="_PAG4" localSheetId="0">'[4]Index'!#REF!</definedName>
    <definedName name="_PAG4">'[4]Index'!#REF!</definedName>
    <definedName name="_PAG5" localSheetId="0">'[4]Index'!#REF!</definedName>
    <definedName name="_PAG5">'[4]Index'!#REF!</definedName>
    <definedName name="_PAG6" localSheetId="0">'[4]Index'!#REF!</definedName>
    <definedName name="_PAG6">'[4]Index'!#REF!</definedName>
    <definedName name="_PAG7" localSheetId="0">#REF!</definedName>
    <definedName name="_PAG7">#REF!</definedName>
    <definedName name="_pib2" localSheetId="0">#REF!</definedName>
    <definedName name="_pib2">#REF!</definedName>
    <definedName name="_pib2005" localSheetId="0">#REF!</definedName>
    <definedName name="_pib2005">#REF!</definedName>
    <definedName name="_pib2007" localSheetId="0">#REF!</definedName>
    <definedName name="_pib2007">#REF!</definedName>
    <definedName name="_pib2008" localSheetId="0">#REF!</definedName>
    <definedName name="_pib2008">#REF!</definedName>
    <definedName name="_pib2009" localSheetId="0">#REF!</definedName>
    <definedName name="_pib2009">#REF!</definedName>
    <definedName name="_PPI97" localSheetId="0">'[3]REER Forecast'!#REF!</definedName>
    <definedName name="_PPI97">'[3]REER Forecast'!#REF!</definedName>
    <definedName name="_prt1" localSheetId="0">#REF!</definedName>
    <definedName name="_prt1">#REF!</definedName>
    <definedName name="_prt2" localSheetId="0">#REF!</definedName>
    <definedName name="_prt2">#REF!</definedName>
    <definedName name="_Q" localSheetId="0">#REF!</definedName>
    <definedName name="_Q">#REF!</definedName>
    <definedName name="_Q_14">#REF!</definedName>
    <definedName name="_Q_25">#REF!</definedName>
    <definedName name="_R" localSheetId="0">#REF!</definedName>
    <definedName name="_R">#REF!</definedName>
    <definedName name="_rep1" localSheetId="0">#REF!</definedName>
    <definedName name="_rep1">#REF!</definedName>
    <definedName name="_rep2" localSheetId="0">#REF!</definedName>
    <definedName name="_rep2">#REF!</definedName>
    <definedName name="_RES2" localSheetId="0">'[2]RES'!#REF!</definedName>
    <definedName name="_RES2">'[2]RES'!#REF!</definedName>
    <definedName name="_rge1" localSheetId="0">#REF!</definedName>
    <definedName name="_rge1">#REF!</definedName>
    <definedName name="_S" localSheetId="0">#REF!</definedName>
    <definedName name="_S">#REF!</definedName>
    <definedName name="_S_14">#REF!</definedName>
    <definedName name="_S_25">#REF!</definedName>
    <definedName name="_s92">NA()</definedName>
    <definedName name="_som1" localSheetId="0">'[1]data input'!#REF!</definedName>
    <definedName name="_som1">'[1]data input'!#REF!</definedName>
    <definedName name="_som2" localSheetId="0">'[1]data input'!#REF!</definedName>
    <definedName name="_som2">'[1]data input'!#REF!</definedName>
    <definedName name="_som3" localSheetId="0">'[1]data input'!#REF!</definedName>
    <definedName name="_som3">'[1]data input'!#REF!</definedName>
    <definedName name="_SR2" localSheetId="0">#REF!</definedName>
    <definedName name="_SR2">#REF!</definedName>
    <definedName name="_SR3" localSheetId="0">#REF!</definedName>
    <definedName name="_SR3">#REF!</definedName>
    <definedName name="_SUM1" localSheetId="0">#REF!</definedName>
    <definedName name="_SUM1">#REF!</definedName>
    <definedName name="_T" localSheetId="0">#REF!</definedName>
    <definedName name="_T">#REF!</definedName>
    <definedName name="_T_14">#REF!</definedName>
    <definedName name="_T_25">#REF!</definedName>
    <definedName name="_TAB05" localSheetId="0">#REF!</definedName>
    <definedName name="_TAB05">#REF!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>'[5]INT_RATES_old'!$A$1:$I$34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tab37" localSheetId="0">#REF!</definedName>
    <definedName name="_tab37">#REF!</definedName>
    <definedName name="_tab4" localSheetId="0">#REF!</definedName>
    <definedName name="_tab4">#REF!</definedName>
    <definedName name="_tab43" localSheetId="0">#REF!</definedName>
    <definedName name="_tab43">#REF!</definedName>
    <definedName name="_tab44" localSheetId="0">#REF!</definedName>
    <definedName name="_tab4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BL2" localSheetId="0">#REF!</definedName>
    <definedName name="_TBL2">#REF!</definedName>
    <definedName name="_TBL4" localSheetId="0">#REF!</definedName>
    <definedName name="_TBL4">#REF!</definedName>
    <definedName name="_TBL5" localSheetId="0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 localSheetId="0">#REF!</definedName>
    <definedName name="_U">#REF!</definedName>
    <definedName name="_UKR1">'[7]EU2DBase'!$C$1:$F$196</definedName>
    <definedName name="_UKR2">'[7]EU2DBase'!$G$1:$U$196</definedName>
    <definedName name="_UKR3" localSheetId="0">'[6]EU2DBase'!#REF!</definedName>
    <definedName name="_UKR3">'[6]EU2DBase'!#REF!</definedName>
    <definedName name="_V" localSheetId="0">#REF!</definedName>
    <definedName name="_V">#REF!</definedName>
    <definedName name="_V_14">#REF!</definedName>
    <definedName name="_V_25">#REF!</definedName>
    <definedName name="_W" localSheetId="0">#REF!</definedName>
    <definedName name="_W">#REF!</definedName>
    <definedName name="_W_14">#REF!</definedName>
    <definedName name="_W_25">#REF!</definedName>
    <definedName name="_WEO1" localSheetId="0">#REF!</definedName>
    <definedName name="_WEO1">#REF!</definedName>
    <definedName name="_WEO2" localSheetId="0">#REF!</definedName>
    <definedName name="_WEO2">#REF!</definedName>
    <definedName name="_X" localSheetId="0">#REF!</definedName>
    <definedName name="_X">#REF!</definedName>
    <definedName name="_X_14">#REF!</definedName>
    <definedName name="_X_25">#REF!</definedName>
    <definedName name="_Y" localSheetId="0">#REF!</definedName>
    <definedName name="_Y">#REF!</definedName>
    <definedName name="_Z" localSheetId="0">#REF!</definedName>
    <definedName name="_Z">#REF!</definedName>
    <definedName name="a" localSheetId="0">[0]!WEO '[13]LINK'!$A$1:$A$42</definedName>
    <definedName name="a">WEO '[13]LINK'!$A$1:$A$42</definedName>
    <definedName name="a_11" localSheetId="0">[0]!WEO '[13]LINK'!$A$1:$A$42</definedName>
    <definedName name="a_11">WEO '[13]LINK'!$A$1:$A$42</definedName>
    <definedName name="a_14">#REF!</definedName>
    <definedName name="a_15" localSheetId="0">[0]!WEO '[13]LINK'!$A$1:$A$42</definedName>
    <definedName name="a_15">WEO '[13]LINK'!$A$1:$A$42</definedName>
    <definedName name="a_17" localSheetId="0">[0]!WEO '[13]LINK'!$A$1:$A$42</definedName>
    <definedName name="a_17">WEO '[13]LINK'!$A$1:$A$42</definedName>
    <definedName name="a_2">#REF!</definedName>
    <definedName name="a_20" localSheetId="0">[0]!WEO '[13]LINK'!$A$1:$A$42</definedName>
    <definedName name="a_20">WEO '[13]LINK'!$A$1:$A$42</definedName>
    <definedName name="a_22" localSheetId="0">[0]!WEO '[13]LINK'!$A$1:$A$42</definedName>
    <definedName name="a_22">WEO '[13]LINK'!$A$1:$A$42</definedName>
    <definedName name="a_24" localSheetId="0">[0]!WEO '[13]LINK'!$A$1:$A$42</definedName>
    <definedName name="a_24">WEO '[13]LINK'!$A$1:$A$42</definedName>
    <definedName name="a_25">#REF!</definedName>
    <definedName name="a_28" localSheetId="0">[0]!WEO '[13]LINK'!$A$1:$A$42</definedName>
    <definedName name="a_28">WEO '[13]LINK'!$A$1:$A$42</definedName>
    <definedName name="a_37" localSheetId="0">[0]!WEO '[13]LINK'!$A$1:$A$42</definedName>
    <definedName name="a_37">WEO '[13]LINK'!$A$1:$A$42</definedName>
    <definedName name="a_38" localSheetId="0">[0]!WEO '[13]LINK'!$A$1:$A$42</definedName>
    <definedName name="a_38">WEO '[13]LINK'!$A$1:$A$42</definedName>
    <definedName name="a_46" localSheetId="0">[0]!WEO '[13]LINK'!$A$1:$A$42</definedName>
    <definedName name="a_46">WEO '[13]LINK'!$A$1:$A$42</definedName>
    <definedName name="a_47" localSheetId="0">[0]!WEO '[13]LINK'!$A$1:$A$42</definedName>
    <definedName name="a_47">WEO '[13]LINK'!$A$1:$A$42</definedName>
    <definedName name="a_49" localSheetId="0">[0]!WEO '[13]LINK'!$A$1:$A$42</definedName>
    <definedName name="a_49">WEO '[13]LINK'!$A$1:$A$42</definedName>
    <definedName name="a_54" localSheetId="0">[0]!WEO '[13]LINK'!$A$1:$A$42</definedName>
    <definedName name="a_54">WEO '[13]LINK'!$A$1:$A$42</definedName>
    <definedName name="a_55" localSheetId="0">[0]!WEO '[13]LINK'!$A$1:$A$42</definedName>
    <definedName name="a_55">WEO '[13]LINK'!$A$1:$A$42</definedName>
    <definedName name="a_56" localSheetId="0">[0]!WEO '[13]LINK'!$A$1:$A$42</definedName>
    <definedName name="a_56">WEO '[13]LINK'!$A$1:$A$42</definedName>
    <definedName name="a_57" localSheetId="0">[0]!WEO '[13]LINK'!$A$1:$A$42</definedName>
    <definedName name="a_57">WEO '[13]LINK'!$A$1:$A$42</definedName>
    <definedName name="a_61" localSheetId="0">[0]!WEO '[13]LINK'!$A$1:$A$42</definedName>
    <definedName name="a_61">WEO '[13]LINK'!$A$1:$A$42</definedName>
    <definedName name="a_64" localSheetId="0">[0]!WEO '[13]LINK'!$A$1:$A$42</definedName>
    <definedName name="a_64">WEO '[13]LINK'!$A$1:$A$42</definedName>
    <definedName name="a_65" localSheetId="0">[0]!WEO '[13]LINK'!$A$1:$A$42</definedName>
    <definedName name="a_65">WEO '[13]LINK'!$A$1:$A$42</definedName>
    <definedName name="a_66" localSheetId="0">[0]!WEO '[13]LINK'!$A$1:$A$42</definedName>
    <definedName name="a_66">WEO '[13]LINK'!$A$1:$A$42</definedName>
    <definedName name="a47">[0]!WEO '[13]LINK'!$A$1:$A$42</definedName>
    <definedName name="ACTIVATE" localSheetId="0">#REF!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 localSheetId="0">#REF!</definedName>
    <definedName name="Amorti">#REF!</definedName>
    <definedName name="AMPO5">"Gráfico 8"</definedName>
    <definedName name="amsei" localSheetId="0">'[16]BFtab10 Macro Framework'!#REF!</definedName>
    <definedName name="amsei">'[16]BFtab10 Macro Framework'!#REF!</definedName>
    <definedName name="amsei_11" localSheetId="0">#REF!</definedName>
    <definedName name="amsei_11">#REF!</definedName>
    <definedName name="amsei_14" localSheetId="0">#REF!</definedName>
    <definedName name="amsei_14">#REF!</definedName>
    <definedName name="amsei_25" localSheetId="0">#REF!</definedName>
    <definedName name="amsei_25">#REF!</definedName>
    <definedName name="amsei_28" localSheetId="0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 localSheetId="0">#REF!</definedName>
    <definedName name="ASSUMPB">#REF!</definedName>
    <definedName name="ASSUMPT">#REF!</definedName>
    <definedName name="ASSUMPTIONS">#REF!</definedName>
    <definedName name="atrade" localSheetId="0">'BGC 2017'!atrade</definedName>
    <definedName name="atrade">atrade</definedName>
    <definedName name="ATS">#REF!</definedName>
    <definedName name="aze">#REF!</definedName>
    <definedName name="b" localSheetId="0">'[17]WEO'!#REF!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1">'[1]data input'!#REF!</definedName>
    <definedName name="bas2">'[1]data input'!#REF!</definedName>
    <definedName name="bas3">'[1]data input'!#REF!</definedName>
    <definedName name="BASDAT" localSheetId="0">'[4]Annual Tables'!#REF!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 localSheetId="0">'[1]data input'!#REF!</definedName>
    <definedName name="basI">'[1]data input'!#REF!</definedName>
    <definedName name="BasicData">#REF!</definedName>
    <definedName name="basII" localSheetId="0">'[1]data input'!#REF!</definedName>
    <definedName name="basII">'[1]data input'!#REF!</definedName>
    <definedName name="basIII" localSheetId="0">'[1]data input'!#REF!</definedName>
    <definedName name="basIII">'[1]data input'!#REF!</definedName>
    <definedName name="BCA" localSheetId="0">'[18]WEO LINK'!#REF!</definedName>
    <definedName name="BCA">'[18]WEO LINK'!#REF!</definedName>
    <definedName name="BCA_11" localSheetId="0">'[19]WEO LINK'!#REF!</definedName>
    <definedName name="BCA_11">'[19]WEO LINK'!#REF!</definedName>
    <definedName name="BCA_14">#REF!</definedName>
    <definedName name="BCA_2">NA()</definedName>
    <definedName name="BCA_20" localSheetId="0">'[18]WEO LINK'!#REF!</definedName>
    <definedName name="BCA_20">'[18]WEO LINK'!#REF!</definedName>
    <definedName name="BCA_25">#REF!</definedName>
    <definedName name="BCA_28" localSheetId="0">'[18]WEO LINK'!#REF!</definedName>
    <definedName name="BCA_28">'[18]WEO LINK'!#REF!</definedName>
    <definedName name="BCA_66" localSheetId="0">'[19]WEO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 localSheetId="0">'[18]WEO LINK'!#REF!</definedName>
    <definedName name="BE">'[18]WEO LINK'!#REF!</definedName>
    <definedName name="BE_11" localSheetId="0">'[19]WEO LINK'!#REF!</definedName>
    <definedName name="BE_11">'[19]WEO LINK'!#REF!</definedName>
    <definedName name="BE_14">NA()</definedName>
    <definedName name="BE_2">NA()</definedName>
    <definedName name="BE_20" localSheetId="0">'[18]WEO LINK'!#REF!</definedName>
    <definedName name="BE_20">'[18]WEO LINK'!#REF!</definedName>
    <definedName name="BE_25">NA()</definedName>
    <definedName name="BE_28" localSheetId="0">'[18]WEO LINK'!#REF!</definedName>
    <definedName name="BE_28">'[18]WEO LINK'!#REF!</definedName>
    <definedName name="BE_66" localSheetId="0">'[19]WEO LINK'!#REF!</definedName>
    <definedName name="BE_66">'[19]WEO LINK'!#REF!</definedName>
    <definedName name="BEA">#REF!</definedName>
    <definedName name="BEAI" localSheetId="0">'[18]WEO LINK'!#REF!</definedName>
    <definedName name="BEAI">'[18]WEO LINK'!#REF!</definedName>
    <definedName name="BEAI_11" localSheetId="0">'[19]WEO LINK'!#REF!</definedName>
    <definedName name="BEAI_11">'[19]WEO LINK'!#REF!</definedName>
    <definedName name="BEAI_14">NA()</definedName>
    <definedName name="BEAI_2">NA()</definedName>
    <definedName name="BEAI_20" localSheetId="0">'[18]WEO LINK'!#REF!</definedName>
    <definedName name="BEAI_20">'[18]WEO LINK'!#REF!</definedName>
    <definedName name="BEAI_25">NA()</definedName>
    <definedName name="BEAI_28" localSheetId="0">'[18]WEO LINK'!#REF!</definedName>
    <definedName name="BEAI_28">'[18]WEO LINK'!#REF!</definedName>
    <definedName name="BEAI_66" localSheetId="0">'[19]WEO LINK'!#REF!</definedName>
    <definedName name="BEAI_66">'[19]WEO LINK'!#REF!</definedName>
    <definedName name="BEAIB" localSheetId="0">'[18]WEO LINK'!#REF!</definedName>
    <definedName name="BEAIB">'[18]WEO LINK'!#REF!</definedName>
    <definedName name="BEAIB_11" localSheetId="0">'[19]WEO LINK'!#REF!</definedName>
    <definedName name="BEAIB_11">'[19]WEO LINK'!#REF!</definedName>
    <definedName name="BEAIB_14">NA()</definedName>
    <definedName name="BEAIB_2">NA()</definedName>
    <definedName name="BEAIB_20" localSheetId="0">'[18]WEO LINK'!#REF!</definedName>
    <definedName name="BEAIB_20">'[18]WEO LINK'!#REF!</definedName>
    <definedName name="BEAIB_25">NA()</definedName>
    <definedName name="BEAIB_28" localSheetId="0">'[18]WEO LINK'!#REF!</definedName>
    <definedName name="BEAIB_28">'[18]WEO LINK'!#REF!</definedName>
    <definedName name="BEAIB_66" localSheetId="0">'[19]WEO LINK'!#REF!</definedName>
    <definedName name="BEAIB_66">'[19]WEO LINK'!#REF!</definedName>
    <definedName name="BEAIG" localSheetId="0">'[18]WEO LINK'!#REF!</definedName>
    <definedName name="BEAIG">'[18]WEO LINK'!#REF!</definedName>
    <definedName name="BEAIG_11" localSheetId="0">'[19]WEO LINK'!#REF!</definedName>
    <definedName name="BEAIG_11">'[19]WEO LINK'!#REF!</definedName>
    <definedName name="BEAIG_14">NA()</definedName>
    <definedName name="BEAIG_2">NA()</definedName>
    <definedName name="BEAIG_20" localSheetId="0">'[18]WEO LINK'!#REF!</definedName>
    <definedName name="BEAIG_20">'[18]WEO LINK'!#REF!</definedName>
    <definedName name="BEAIG_25">NA()</definedName>
    <definedName name="BEAIG_28" localSheetId="0">'[18]WEO LINK'!#REF!</definedName>
    <definedName name="BEAIG_28">'[18]WEO LINK'!#REF!</definedName>
    <definedName name="BEAIG_66" localSheetId="0">'[19]WEO LINK'!#REF!</definedName>
    <definedName name="BEAIG_66">'[19]WEO LINK'!#REF!</definedName>
    <definedName name="BEAP" localSheetId="0">'[18]WEO LINK'!#REF!</definedName>
    <definedName name="BEAP">'[18]WEO LINK'!#REF!</definedName>
    <definedName name="BEAP_11" localSheetId="0">'[19]WEO LINK'!#REF!</definedName>
    <definedName name="BEAP_11">'[19]WEO LINK'!#REF!</definedName>
    <definedName name="BEAP_14">NA()</definedName>
    <definedName name="BEAP_2">NA()</definedName>
    <definedName name="BEAP_20" localSheetId="0">'[18]WEO LINK'!#REF!</definedName>
    <definedName name="BEAP_20">'[18]WEO LINK'!#REF!</definedName>
    <definedName name="BEAP_25">NA()</definedName>
    <definedName name="BEAP_28" localSheetId="0">'[18]WEO LINK'!#REF!</definedName>
    <definedName name="BEAP_28">'[18]WEO LINK'!#REF!</definedName>
    <definedName name="BEAP_66" localSheetId="0">'[19]WEO LINK'!#REF!</definedName>
    <definedName name="BEAP_66">'[19]WEO LINK'!#REF!</definedName>
    <definedName name="BEAPB" localSheetId="0">'[18]WEO LINK'!#REF!</definedName>
    <definedName name="BEAPB">'[18]WEO LINK'!#REF!</definedName>
    <definedName name="BEAPB_11" localSheetId="0">'[19]WEO LINK'!#REF!</definedName>
    <definedName name="BEAPB_11">'[19]WEO LINK'!#REF!</definedName>
    <definedName name="BEAPB_14">NA()</definedName>
    <definedName name="BEAPB_2">NA()</definedName>
    <definedName name="BEAPB_20" localSheetId="0">'[18]WEO LINK'!#REF!</definedName>
    <definedName name="BEAPB_20">'[18]WEO LINK'!#REF!</definedName>
    <definedName name="BEAPB_25">NA()</definedName>
    <definedName name="BEAPB_28" localSheetId="0">'[18]WEO LINK'!#REF!</definedName>
    <definedName name="BEAPB_28">'[18]WEO LINK'!#REF!</definedName>
    <definedName name="BEAPB_66" localSheetId="0">'[19]WEO LINK'!#REF!</definedName>
    <definedName name="BEAPB_66">'[19]WEO LINK'!#REF!</definedName>
    <definedName name="BEAPG" localSheetId="0">'[18]WEO LINK'!#REF!</definedName>
    <definedName name="BEAPG">'[18]WEO LINK'!#REF!</definedName>
    <definedName name="BEAPG_11" localSheetId="0">'[19]WEO LINK'!#REF!</definedName>
    <definedName name="BEAPG_11">'[19]WEO LINK'!#REF!</definedName>
    <definedName name="BEAPG_14">NA()</definedName>
    <definedName name="BEAPG_2">NA()</definedName>
    <definedName name="BEAPG_20" localSheetId="0">'[18]WEO LINK'!#REF!</definedName>
    <definedName name="BEAPG_20">'[18]WEO LINK'!#REF!</definedName>
    <definedName name="BEAPG_25">NA()</definedName>
    <definedName name="BEAPG_28" localSheetId="0">'[18]WEO LINK'!#REF!</definedName>
    <definedName name="BEAPG_28">'[18]WEO LINK'!#REF!</definedName>
    <definedName name="BEAPG_66" localSheetId="0">'[19]WEO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 localSheetId="0">#REF!</definedName>
    <definedName name="Bei">#REF!</definedName>
    <definedName name="BEO">#REF!</definedName>
    <definedName name="BER">#REF!</definedName>
    <definedName name="BERI" localSheetId="0">'[18]WEO LINK'!#REF!</definedName>
    <definedName name="BERI">'[18]WEO LINK'!#REF!</definedName>
    <definedName name="BERI_11" localSheetId="0">'[19]WEO LINK'!#REF!</definedName>
    <definedName name="BERI_11">'[19]WEO LINK'!#REF!</definedName>
    <definedName name="BERI_14">NA()</definedName>
    <definedName name="BERI_2">NA()</definedName>
    <definedName name="BERI_20" localSheetId="0">'[18]WEO LINK'!#REF!</definedName>
    <definedName name="BERI_20">'[18]WEO LINK'!#REF!</definedName>
    <definedName name="BERI_25">NA()</definedName>
    <definedName name="BERI_28" localSheetId="0">'[18]WEO LINK'!#REF!</definedName>
    <definedName name="BERI_28">'[18]WEO LINK'!#REF!</definedName>
    <definedName name="BERI_66" localSheetId="0">'[19]WEO LINK'!#REF!</definedName>
    <definedName name="BERI_66">'[19]WEO LINK'!#REF!</definedName>
    <definedName name="BERIB" localSheetId="0">'[18]WEO LINK'!#REF!</definedName>
    <definedName name="BERIB">'[18]WEO LINK'!#REF!</definedName>
    <definedName name="BERIB_11" localSheetId="0">'[19]WEO LINK'!#REF!</definedName>
    <definedName name="BERIB_11">'[19]WEO LINK'!#REF!</definedName>
    <definedName name="BERIB_14">NA()</definedName>
    <definedName name="BERIB_2">NA()</definedName>
    <definedName name="BERIB_20" localSheetId="0">'[18]WEO LINK'!#REF!</definedName>
    <definedName name="BERIB_20">'[18]WEO LINK'!#REF!</definedName>
    <definedName name="BERIB_25">NA()</definedName>
    <definedName name="BERIB_28" localSheetId="0">'[18]WEO LINK'!#REF!</definedName>
    <definedName name="BERIB_28">'[18]WEO LINK'!#REF!</definedName>
    <definedName name="BERIB_66" localSheetId="0">'[19]WEO LINK'!#REF!</definedName>
    <definedName name="BERIB_66">'[19]WEO LINK'!#REF!</definedName>
    <definedName name="BERIG" localSheetId="0">'[18]WEO LINK'!#REF!</definedName>
    <definedName name="BERIG">'[18]WEO LINK'!#REF!</definedName>
    <definedName name="BERIG_11" localSheetId="0">'[19]WEO LINK'!#REF!</definedName>
    <definedName name="BERIG_11">'[19]WEO LINK'!#REF!</definedName>
    <definedName name="BERIG_14">NA()</definedName>
    <definedName name="BERIG_2">NA()</definedName>
    <definedName name="BERIG_20" localSheetId="0">'[18]WEO LINK'!#REF!</definedName>
    <definedName name="BERIG_20">'[18]WEO LINK'!#REF!</definedName>
    <definedName name="BERIG_25">NA()</definedName>
    <definedName name="BERIG_28" localSheetId="0">'[18]WEO LINK'!#REF!</definedName>
    <definedName name="BERIG_28">'[18]WEO LINK'!#REF!</definedName>
    <definedName name="BERIG_66" localSheetId="0">'[19]WEO LINK'!#REF!</definedName>
    <definedName name="BERIG_66">'[19]WEO LINK'!#REF!</definedName>
    <definedName name="BERP" localSheetId="0">'[18]WEO LINK'!#REF!</definedName>
    <definedName name="BERP">'[18]WEO LINK'!#REF!</definedName>
    <definedName name="BERP_11" localSheetId="0">'[19]WEO LINK'!#REF!</definedName>
    <definedName name="BERP_11">'[19]WEO LINK'!#REF!</definedName>
    <definedName name="BERP_14">NA()</definedName>
    <definedName name="BERP_2">NA()</definedName>
    <definedName name="BERP_20" localSheetId="0">'[18]WEO LINK'!#REF!</definedName>
    <definedName name="BERP_20">'[18]WEO LINK'!#REF!</definedName>
    <definedName name="BERP_25">NA()</definedName>
    <definedName name="BERP_28" localSheetId="0">'[18]WEO LINK'!#REF!</definedName>
    <definedName name="BERP_28">'[18]WEO LINK'!#REF!</definedName>
    <definedName name="BERP_66" localSheetId="0">'[19]WEO LINK'!#REF!</definedName>
    <definedName name="BERP_66">'[19]WEO LINK'!#REF!</definedName>
    <definedName name="BERPB" localSheetId="0">'[18]WEO LINK'!#REF!</definedName>
    <definedName name="BERPB">'[18]WEO LINK'!#REF!</definedName>
    <definedName name="BERPB_11" localSheetId="0">'[19]WEO LINK'!#REF!</definedName>
    <definedName name="BERPB_11">'[19]WEO LINK'!#REF!</definedName>
    <definedName name="BERPB_14">NA()</definedName>
    <definedName name="BERPB_2">NA()</definedName>
    <definedName name="BERPB_20" localSheetId="0">'[18]WEO LINK'!#REF!</definedName>
    <definedName name="BERPB_20">'[18]WEO LINK'!#REF!</definedName>
    <definedName name="BERPB_25">NA()</definedName>
    <definedName name="BERPB_28" localSheetId="0">'[18]WEO LINK'!#REF!</definedName>
    <definedName name="BERPB_28">'[18]WEO LINK'!#REF!</definedName>
    <definedName name="BERPB_66" localSheetId="0">'[19]WEO LINK'!#REF!</definedName>
    <definedName name="BERPB_66">'[19]WEO LINK'!#REF!</definedName>
    <definedName name="BERPG" localSheetId="0">'[18]WEO LINK'!#REF!</definedName>
    <definedName name="BERPG">'[18]WEO LINK'!#REF!</definedName>
    <definedName name="BERPG_11" localSheetId="0">'[19]WEO LINK'!#REF!</definedName>
    <definedName name="BERPG_11">'[19]WEO LINK'!#REF!</definedName>
    <definedName name="BERPG_14">NA()</definedName>
    <definedName name="BERPG_2">NA()</definedName>
    <definedName name="BERPG_20" localSheetId="0">'[18]WEO LINK'!#REF!</definedName>
    <definedName name="BERPG_20">'[18]WEO LINK'!#REF!</definedName>
    <definedName name="BERPG_25">NA()</definedName>
    <definedName name="BERPG_28" localSheetId="0">'[18]WEO LINK'!#REF!</definedName>
    <definedName name="BERPG_28">'[18]WEO LINK'!#REF!</definedName>
    <definedName name="BERPG_66" localSheetId="0">'[19]WEO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 localSheetId="0">'[18]WEO LINK'!#REF!</definedName>
    <definedName name="BFD">'[18]WEO LINK'!#REF!</definedName>
    <definedName name="BFD_11" localSheetId="0">'[19]WEO LINK'!#REF!</definedName>
    <definedName name="BFD_11">'[19]WEO LINK'!#REF!</definedName>
    <definedName name="BFD_20" localSheetId="0">'[18]WEO LINK'!#REF!</definedName>
    <definedName name="BFD_20">'[18]WEO LINK'!#REF!</definedName>
    <definedName name="BFD_28" localSheetId="0">'[18]WEO LINK'!#REF!</definedName>
    <definedName name="BFD_28">'[18]WEO LINK'!#REF!</definedName>
    <definedName name="BFD_66" localSheetId="0">'[19]WEO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 localSheetId="0">'[18]WEO LINK'!#REF!</definedName>
    <definedName name="BFDL">'[18]WEO LINK'!#REF!</definedName>
    <definedName name="BFDL_11" localSheetId="0">'[19]WEO LINK'!#REF!</definedName>
    <definedName name="BFDL_11">'[19]WEO LINK'!#REF!</definedName>
    <definedName name="BFDL_20" localSheetId="0">'[18]WEO LINK'!#REF!</definedName>
    <definedName name="BFDL_20">'[18]WEO LINK'!#REF!</definedName>
    <definedName name="BFDL_28" localSheetId="0">'[18]WEO LINK'!#REF!</definedName>
    <definedName name="BFDL_28">'[18]WEO LINK'!#REF!</definedName>
    <definedName name="BFDL_66" localSheetId="0">'[19]WEO LINK'!#REF!</definedName>
    <definedName name="BFDL_66">'[19]WEO LINK'!#REF!</definedName>
    <definedName name="BFL">NA()</definedName>
    <definedName name="BFL_D" localSheetId="0">'[18]WEO LINK'!#REF!</definedName>
    <definedName name="BFL_D">'[18]WEO LINK'!#REF!</definedName>
    <definedName name="BFL_D_11" localSheetId="0">'[19]WEO LINK'!#REF!</definedName>
    <definedName name="BFL_D_11">'[19]WEO LINK'!#REF!</definedName>
    <definedName name="BFL_D_14">NA()</definedName>
    <definedName name="BFL_D_2">NA()</definedName>
    <definedName name="BFL_D_20" localSheetId="0">'[18]WEO LINK'!#REF!</definedName>
    <definedName name="BFL_D_20">'[18]WEO LINK'!#REF!</definedName>
    <definedName name="BFL_D_25">NA()</definedName>
    <definedName name="BFL_D_28" localSheetId="0">'[18]WEO LINK'!#REF!</definedName>
    <definedName name="BFL_D_28">'[18]WEO LINK'!#REF!</definedName>
    <definedName name="BFL_D_66" localSheetId="0">'[19]WEO LINK'!#REF!</definedName>
    <definedName name="BFL_D_66">'[19]WEO LINK'!#REF!</definedName>
    <definedName name="BFL_DF" localSheetId="0">'[18]WEO LINK'!#REF!</definedName>
    <definedName name="BFL_DF">'[18]WEO LINK'!#REF!</definedName>
    <definedName name="BFL_DF_11" localSheetId="0">'[19]WEO LINK'!#REF!</definedName>
    <definedName name="BFL_DF_11">'[19]WEO LINK'!#REF!</definedName>
    <definedName name="BFL_DF_14">NA()</definedName>
    <definedName name="BFL_DF_2">NA()</definedName>
    <definedName name="BFL_DF_20" localSheetId="0">'[18]WEO LINK'!#REF!</definedName>
    <definedName name="BFL_DF_20">'[18]WEO LINK'!#REF!</definedName>
    <definedName name="BFL_DF_25">NA()</definedName>
    <definedName name="BFL_DF_28" localSheetId="0">'[18]WEO LINK'!#REF!</definedName>
    <definedName name="BFL_DF_28">'[18]WEO LINK'!#REF!</definedName>
    <definedName name="BFL_DF_66" localSheetId="0">'[19]WEO LINK'!#REF!</definedName>
    <definedName name="BFL_DF_66">'[19]WEO LINK'!#REF!</definedName>
    <definedName name="BFLB" localSheetId="0">'[18]WEO LINK'!#REF!</definedName>
    <definedName name="BFLB">'[18]WEO LINK'!#REF!</definedName>
    <definedName name="BFLB_11" localSheetId="0">'[19]WEO LINK'!#REF!</definedName>
    <definedName name="BFLB_11">'[19]WEO LINK'!#REF!</definedName>
    <definedName name="BFLB_14">NA()</definedName>
    <definedName name="BFLB_2">NA()</definedName>
    <definedName name="BFLB_20" localSheetId="0">'[18]WEO LINK'!#REF!</definedName>
    <definedName name="BFLB_20">'[18]WEO LINK'!#REF!</definedName>
    <definedName name="BFLB_25">NA()</definedName>
    <definedName name="BFLB_28" localSheetId="0">'[18]WEO LINK'!#REF!</definedName>
    <definedName name="BFLB_28">'[18]WEO LINK'!#REF!</definedName>
    <definedName name="BFLB_66" localSheetId="0">'[19]WEO LINK'!#REF!</definedName>
    <definedName name="BFLB_66">'[19]WEO LINK'!#REF!</definedName>
    <definedName name="BFLB_D" localSheetId="0">'[18]WEO LINK'!#REF!</definedName>
    <definedName name="BFLB_D">'[18]WEO LINK'!#REF!</definedName>
    <definedName name="BFLB_D_11" localSheetId="0">'[19]WEO LINK'!#REF!</definedName>
    <definedName name="BFLB_D_11">'[19]WEO LINK'!#REF!</definedName>
    <definedName name="BFLB_D_14">NA()</definedName>
    <definedName name="BFLB_D_2">NA()</definedName>
    <definedName name="BFLB_D_20" localSheetId="0">'[18]WEO LINK'!#REF!</definedName>
    <definedName name="BFLB_D_20">'[18]WEO LINK'!#REF!</definedName>
    <definedName name="BFLB_D_25">NA()</definedName>
    <definedName name="BFLB_D_28" localSheetId="0">'[18]WEO LINK'!#REF!</definedName>
    <definedName name="BFLB_D_28">'[18]WEO LINK'!#REF!</definedName>
    <definedName name="BFLB_D_66" localSheetId="0">'[19]WEO LINK'!#REF!</definedName>
    <definedName name="BFLB_D_66">'[19]WEO LINK'!#REF!</definedName>
    <definedName name="BFLB_DF" localSheetId="0">'[18]WEO LINK'!#REF!</definedName>
    <definedName name="BFLB_DF">'[18]WEO LINK'!#REF!</definedName>
    <definedName name="BFLB_DF_11" localSheetId="0">'[19]WEO LINK'!#REF!</definedName>
    <definedName name="BFLB_DF_11">'[19]WEO LINK'!#REF!</definedName>
    <definedName name="BFLB_DF_14">NA()</definedName>
    <definedName name="BFLB_DF_2">NA()</definedName>
    <definedName name="BFLB_DF_20" localSheetId="0">'[18]WEO LINK'!#REF!</definedName>
    <definedName name="BFLB_DF_20">'[18]WEO LINK'!#REF!</definedName>
    <definedName name="BFLB_DF_25">NA()</definedName>
    <definedName name="BFLB_DF_28" localSheetId="0">'[18]WEO LINK'!#REF!</definedName>
    <definedName name="BFLB_DF_28">'[18]WEO LINK'!#REF!</definedName>
    <definedName name="BFLB_DF_66" localSheetId="0">'[19]WEO LINK'!#REF!</definedName>
    <definedName name="BFLB_DF_66">'[19]WEO LINK'!#REF!</definedName>
    <definedName name="BFLD_DF" localSheetId="0">'BGC 2017'!BFLD_DF</definedName>
    <definedName name="BFLD_DF">BFLD_DF</definedName>
    <definedName name="BFLD_DF_11" localSheetId="0">'BGC 2017'!BFLD_DF_11</definedName>
    <definedName name="BFLD_DF_11">BFLD_DF_11</definedName>
    <definedName name="BFLD_DF_14" localSheetId="0">'BGC 2017'!BFLD_DF_14</definedName>
    <definedName name="BFLD_DF_14">BFLD_DF_14</definedName>
    <definedName name="BFLD_DF_20" localSheetId="0">'BGC 2017'!BFLD_DF_20</definedName>
    <definedName name="BFLD_DF_20">BFLD_DF_20</definedName>
    <definedName name="BFLD_DF_24" localSheetId="0">'BGC 2017'!BFLD_DF_24</definedName>
    <definedName name="BFLD_DF_24">BFLD_DF_24</definedName>
    <definedName name="BFLD_DF_25" localSheetId="0">'BGC 2017'!BFLD_DF_25</definedName>
    <definedName name="BFLD_DF_25">BFLD_DF_25</definedName>
    <definedName name="BFLD_DF_28" localSheetId="0">'BGC 2017'!BFLD_DF_28</definedName>
    <definedName name="BFLD_DF_28">BFLD_DF_28</definedName>
    <definedName name="BFLG" localSheetId="0">'[18]WEO LINK'!#REF!</definedName>
    <definedName name="BFLG">'[18]WEO LINK'!#REF!</definedName>
    <definedName name="BFLG_11" localSheetId="0">'[19]WEO LINK'!#REF!</definedName>
    <definedName name="BFLG_11">'[19]WEO LINK'!#REF!</definedName>
    <definedName name="BFLG_14">NA()</definedName>
    <definedName name="BFLG_2">NA()</definedName>
    <definedName name="BFLG_20" localSheetId="0">'[18]WEO LINK'!#REF!</definedName>
    <definedName name="BFLG_20">'[18]WEO LINK'!#REF!</definedName>
    <definedName name="BFLG_25">NA()</definedName>
    <definedName name="BFLG_28" localSheetId="0">'[18]WEO LINK'!#REF!</definedName>
    <definedName name="BFLG_28">'[18]WEO LINK'!#REF!</definedName>
    <definedName name="BFLG_66" localSheetId="0">'[19]WEO LINK'!#REF!</definedName>
    <definedName name="BFLG_66">'[19]WEO LINK'!#REF!</definedName>
    <definedName name="BFLG_D" localSheetId="0">'[18]WEO LINK'!#REF!</definedName>
    <definedName name="BFLG_D">'[18]WEO LINK'!#REF!</definedName>
    <definedName name="BFLG_D_11" localSheetId="0">'[19]WEO LINK'!#REF!</definedName>
    <definedName name="BFLG_D_11">'[19]WEO LINK'!#REF!</definedName>
    <definedName name="BFLG_D_14">NA()</definedName>
    <definedName name="BFLG_D_2">NA()</definedName>
    <definedName name="BFLG_D_20" localSheetId="0">'[18]WEO LINK'!#REF!</definedName>
    <definedName name="BFLG_D_20">'[18]WEO LINK'!#REF!</definedName>
    <definedName name="BFLG_D_25">NA()</definedName>
    <definedName name="BFLG_D_28" localSheetId="0">'[18]WEO LINK'!#REF!</definedName>
    <definedName name="BFLG_D_28">'[18]WEO LINK'!#REF!</definedName>
    <definedName name="BFLG_D_66" localSheetId="0">'[19]WEO LINK'!#REF!</definedName>
    <definedName name="BFLG_D_66">'[19]WEO LINK'!#REF!</definedName>
    <definedName name="BFLG_DF" localSheetId="0">'[18]WEO LINK'!#REF!</definedName>
    <definedName name="BFLG_DF">'[18]WEO LINK'!#REF!</definedName>
    <definedName name="BFLG_DF_11" localSheetId="0">'[19]WEO LINK'!#REF!</definedName>
    <definedName name="BFLG_DF_11">'[19]WEO LINK'!#REF!</definedName>
    <definedName name="BFLG_DF_14">NA()</definedName>
    <definedName name="BFLG_DF_2">NA()</definedName>
    <definedName name="BFLG_DF_20" localSheetId="0">'[18]WEO LINK'!#REF!</definedName>
    <definedName name="BFLG_DF_20">'[18]WEO LINK'!#REF!</definedName>
    <definedName name="BFLG_DF_25">NA()</definedName>
    <definedName name="BFLG_DF_28" localSheetId="0">'[18]WEO LINK'!#REF!</definedName>
    <definedName name="BFLG_DF_28">'[18]WEO LINK'!#REF!</definedName>
    <definedName name="BFLG_DF_66" localSheetId="0">'[19]WEO LINK'!#REF!</definedName>
    <definedName name="BFLG_DF_66">'[19]WEO LINK'!#REF!</definedName>
    <definedName name="BFO">#REF!</definedName>
    <definedName name="BFOA" localSheetId="0">'[18]WEO LINK'!#REF!</definedName>
    <definedName name="BFOA">'[18]WEO LINK'!#REF!</definedName>
    <definedName name="BFOA_11" localSheetId="0">'[19]WEO LINK'!#REF!</definedName>
    <definedName name="BFOA_11">'[19]WEO LINK'!#REF!</definedName>
    <definedName name="BFOA_20" localSheetId="0">'[18]WEO LINK'!#REF!</definedName>
    <definedName name="BFOA_20">'[18]WEO LINK'!#REF!</definedName>
    <definedName name="BFOA_28" localSheetId="0">'[18]WEO LINK'!#REF!</definedName>
    <definedName name="BFOA_28">'[18]WEO LINK'!#REF!</definedName>
    <definedName name="BFOA_66" localSheetId="0">'[19]WEO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 localSheetId="0">'[18]WEO LINK'!#REF!</definedName>
    <definedName name="BFOL_L">'[18]WEO LINK'!#REF!</definedName>
    <definedName name="BFOL_L_11" localSheetId="0">'[19]WEO LINK'!#REF!</definedName>
    <definedName name="BFOL_L_11">'[19]WEO LINK'!#REF!</definedName>
    <definedName name="BFOL_L_20" localSheetId="0">'[18]WEO LINK'!#REF!</definedName>
    <definedName name="BFOL_L_20">'[18]WEO LINK'!#REF!</definedName>
    <definedName name="BFOL_L_28" localSheetId="0">'[18]WEO LINK'!#REF!</definedName>
    <definedName name="BFOL_L_28">'[18]WEO LINK'!#REF!</definedName>
    <definedName name="BFOL_L_66" localSheetId="0">'[19]WEO LINK'!#REF!</definedName>
    <definedName name="BFOL_L_66">'[19]WEO LINK'!#REF!</definedName>
    <definedName name="BFOL_O">#REF!</definedName>
    <definedName name="BFOL_S" localSheetId="0">'[18]WEO LINK'!#REF!</definedName>
    <definedName name="BFOL_S">'[18]WEO LINK'!#REF!</definedName>
    <definedName name="BFOL_S_11" localSheetId="0">'[19]WEO LINK'!#REF!</definedName>
    <definedName name="BFOL_S_11">'[19]WEO LINK'!#REF!</definedName>
    <definedName name="BFOL_S_20" localSheetId="0">'[18]WEO LINK'!#REF!</definedName>
    <definedName name="BFOL_S_20">'[18]WEO LINK'!#REF!</definedName>
    <definedName name="BFOL_S_28" localSheetId="0">'[18]WEO LINK'!#REF!</definedName>
    <definedName name="BFOL_S_28">'[18]WEO LINK'!#REF!</definedName>
    <definedName name="BFOL_S_66" localSheetId="0">'[19]WEO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 localSheetId="0">'[18]WEO LINK'!#REF!</definedName>
    <definedName name="BFPA">'[18]WEO LINK'!#REF!</definedName>
    <definedName name="BFPA_11" localSheetId="0">'[19]WEO LINK'!#REF!</definedName>
    <definedName name="BFPA_11">'[19]WEO LINK'!#REF!</definedName>
    <definedName name="BFPA_20" localSheetId="0">'[18]WEO LINK'!#REF!</definedName>
    <definedName name="BFPA_20">'[18]WEO LINK'!#REF!</definedName>
    <definedName name="BFPA_28" localSheetId="0">'[18]WEO LINK'!#REF!</definedName>
    <definedName name="BFPA_28">'[18]WEO LINK'!#REF!</definedName>
    <definedName name="BFPA_66" localSheetId="0">'[19]WEO LINK'!#REF!</definedName>
    <definedName name="BFPA_66">'[19]WEO LINK'!#REF!</definedName>
    <definedName name="BFPAG">#REF!</definedName>
    <definedName name="BFPG">#REF!</definedName>
    <definedName name="BFPL" localSheetId="0">'[18]WEO LINK'!#REF!</definedName>
    <definedName name="BFPL">'[18]WEO LINK'!#REF!</definedName>
    <definedName name="BFPL_11" localSheetId="0">'[19]WEO LINK'!#REF!</definedName>
    <definedName name="BFPL_11">'[19]WEO LINK'!#REF!</definedName>
    <definedName name="BFPL_20" localSheetId="0">'[18]WEO LINK'!#REF!</definedName>
    <definedName name="BFPL_20">'[18]WEO LINK'!#REF!</definedName>
    <definedName name="BFPL_28" localSheetId="0">'[18]WEO LINK'!#REF!</definedName>
    <definedName name="BFPL_28">'[18]WEO LINK'!#REF!</definedName>
    <definedName name="BFPL_66" localSheetId="0">'[19]WEO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 localSheetId="0">'[18]WEO LINK'!#REF!</definedName>
    <definedName name="BFPQ">'[18]WEO LINK'!#REF!</definedName>
    <definedName name="BFPQ_11" localSheetId="0">'[19]WEO LINK'!#REF!</definedName>
    <definedName name="BFPQ_11">'[19]WEO LINK'!#REF!</definedName>
    <definedName name="BFPQ_20" localSheetId="0">'[18]WEO LINK'!#REF!</definedName>
    <definedName name="BFPQ_20">'[18]WEO LINK'!#REF!</definedName>
    <definedName name="BFPQ_28" localSheetId="0">'[18]WEO LINK'!#REF!</definedName>
    <definedName name="BFPQ_28">'[18]WEO LINK'!#REF!</definedName>
    <definedName name="BFPQ_66" localSheetId="0">'[19]WEO LINK'!#REF!</definedName>
    <definedName name="BFPQ_66">'[19]WEO LINK'!#REF!</definedName>
    <definedName name="BFRA" localSheetId="0">'[18]WEO LINK'!#REF!</definedName>
    <definedName name="BFRA">'[18]WEO LINK'!#REF!</definedName>
    <definedName name="BFRA_11" localSheetId="0">'[19]WEO LINK'!#REF!</definedName>
    <definedName name="BFRA_11">'[19]WEO LINK'!#REF!</definedName>
    <definedName name="BFRA_14">NA()</definedName>
    <definedName name="BFRA_2">NA()</definedName>
    <definedName name="BFRA_20" localSheetId="0">'[18]WEO LINK'!#REF!</definedName>
    <definedName name="BFRA_20">'[18]WEO LINK'!#REF!</definedName>
    <definedName name="BFRA_25">NA()</definedName>
    <definedName name="BFRA_28" localSheetId="0">'[18]WEO LINK'!#REF!</definedName>
    <definedName name="BFRA_28">'[18]WEO LINK'!#REF!</definedName>
    <definedName name="BFRA_66" localSheetId="0">'[19]WEO LINK'!#REF!</definedName>
    <definedName name="BFRA_66">'[19]WEO LINK'!#REF!</definedName>
    <definedName name="BFUND" localSheetId="0">'[18]WEO LINK'!#REF!</definedName>
    <definedName name="BFUND">'[18]WEO LINK'!#REF!</definedName>
    <definedName name="BFUND_11" localSheetId="0">'[19]WEO LINK'!#REF!</definedName>
    <definedName name="BFUND_11">'[19]WEO LINK'!#REF!</definedName>
    <definedName name="BFUND_20" localSheetId="0">'[18]WEO LINK'!#REF!</definedName>
    <definedName name="BFUND_20">'[18]WEO LINK'!#REF!</definedName>
    <definedName name="BFUND_28" localSheetId="0">'[18]WEO LINK'!#REF!</definedName>
    <definedName name="BFUND_28">'[18]WEO LINK'!#REF!</definedName>
    <definedName name="BFUND_66" localSheetId="0">'[19]WEO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 localSheetId="0">'[18]WEO LINK'!#REF!</definedName>
    <definedName name="BK">'[18]WEO LINK'!#REF!</definedName>
    <definedName name="BK_11" localSheetId="0">'[19]WEO LINK'!#REF!</definedName>
    <definedName name="BK_11">'[19]WEO LINK'!#REF!</definedName>
    <definedName name="BK_14">NA()</definedName>
    <definedName name="BK_2">NA()</definedName>
    <definedName name="BK_20" localSheetId="0">'[18]WEO LINK'!#REF!</definedName>
    <definedName name="BK_20">'[18]WEO LINK'!#REF!</definedName>
    <definedName name="BK_25">NA()</definedName>
    <definedName name="BK_28" localSheetId="0">'[18]WEO LINK'!#REF!</definedName>
    <definedName name="BK_28">'[18]WEO LINK'!#REF!</definedName>
    <definedName name="BK_66" localSheetId="0">'[19]WEO LINK'!#REF!</definedName>
    <definedName name="BK_66">'[19]WEO LINK'!#REF!</definedName>
    <definedName name="BKF" localSheetId="0">'[18]WEO LINK'!#REF!</definedName>
    <definedName name="BKF">'[18]WEO LINK'!#REF!</definedName>
    <definedName name="BKF_11" localSheetId="0">'[19]WEO LINK'!#REF!</definedName>
    <definedName name="BKF_11">'[19]WEO LINK'!#REF!</definedName>
    <definedName name="BKF_14">NA()</definedName>
    <definedName name="BKF_2">NA()</definedName>
    <definedName name="BKF_20" localSheetId="0">'[18]WEO LINK'!#REF!</definedName>
    <definedName name="BKF_20">'[18]WEO LINK'!#REF!</definedName>
    <definedName name="BKF_25">NA()</definedName>
    <definedName name="BKF_28" localSheetId="0">'[18]WEO LINK'!#REF!</definedName>
    <definedName name="BKF_28">'[18]WEO LINK'!#REF!</definedName>
    <definedName name="BKF_6">#REF!</definedName>
    <definedName name="BKF_66" localSheetId="0">'[19]WEO LINK'!#REF!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 localSheetId="0">'[18]WEO LINK'!#REF!</definedName>
    <definedName name="BMG">'[18]WEO LINK'!#REF!</definedName>
    <definedName name="BMG_11" localSheetId="0">'[19]WEO LINK'!#REF!</definedName>
    <definedName name="BMG_11">'[19]WEO LINK'!#REF!</definedName>
    <definedName name="BMG_14">'[24]Q6'!$E$28:$AH$28</definedName>
    <definedName name="BMG_2">'[24]Q6'!$E$28:$AH$28</definedName>
    <definedName name="BMG_20" localSheetId="0">'[18]WEO LINK'!#REF!</definedName>
    <definedName name="BMG_20">'[18]WEO LINK'!#REF!</definedName>
    <definedName name="BMG_25">'[24]Q6'!$E$28:$AH$28</definedName>
    <definedName name="BMG_28" localSheetId="0">'[18]WEO LINK'!#REF!</definedName>
    <definedName name="BMG_28">'[18]WEO LINK'!#REF!</definedName>
    <definedName name="BMG_66" localSheetId="0">'[19]WEO LINK'!#REF!</definedName>
    <definedName name="BMG_66">'[19]WEO LINK'!#REF!</definedName>
    <definedName name="BMG_NMG_R">#REF!</definedName>
    <definedName name="BMII" localSheetId="0">'[18]WEO LINK'!#REF!</definedName>
    <definedName name="BMII">'[18]WEO LINK'!#REF!</definedName>
    <definedName name="BMII_11" localSheetId="0">'[19]WEO LINK'!#REF!</definedName>
    <definedName name="BMII_11">'[19]WEO LINK'!#REF!</definedName>
    <definedName name="BMII_14">NA()</definedName>
    <definedName name="BMII_2">NA()</definedName>
    <definedName name="BMII_20" localSheetId="0">'[18]WEO LINK'!#REF!</definedName>
    <definedName name="BMII_20">'[18]WEO LINK'!#REF!</definedName>
    <definedName name="BMII_25">NA()</definedName>
    <definedName name="BMII_28" localSheetId="0">'[18]WEO LINK'!#REF!</definedName>
    <definedName name="BMII_28">'[18]WEO LINK'!#REF!</definedName>
    <definedName name="BMII_66" localSheetId="0">'[19]WEO LINK'!#REF!</definedName>
    <definedName name="BMII_66">'[19]WEO LINK'!#REF!</definedName>
    <definedName name="BMII_7">#REF!</definedName>
    <definedName name="BMIIB" localSheetId="0">'[18]WEO LINK'!#REF!</definedName>
    <definedName name="BMIIB">'[18]WEO LINK'!#REF!</definedName>
    <definedName name="BMIIB_11" localSheetId="0">'[19]WEO LINK'!#REF!</definedName>
    <definedName name="BMIIB_11">'[19]WEO LINK'!#REF!</definedName>
    <definedName name="BMIIB_14">NA()</definedName>
    <definedName name="BMIIB_2">NA()</definedName>
    <definedName name="BMIIB_20" localSheetId="0">'[18]WEO LINK'!#REF!</definedName>
    <definedName name="BMIIB_20">'[18]WEO LINK'!#REF!</definedName>
    <definedName name="BMIIB_25">NA()</definedName>
    <definedName name="BMIIB_28" localSheetId="0">'[18]WEO LINK'!#REF!</definedName>
    <definedName name="BMIIB_28">'[18]WEO LINK'!#REF!</definedName>
    <definedName name="BMIIB_66" localSheetId="0">'[19]WEO LINK'!#REF!</definedName>
    <definedName name="BMIIB_66">'[19]WEO LINK'!#REF!</definedName>
    <definedName name="BMIIG" localSheetId="0">'[18]WEO LINK'!#REF!</definedName>
    <definedName name="BMIIG">'[18]WEO LINK'!#REF!</definedName>
    <definedName name="BMIIG_11" localSheetId="0">'[19]WEO LINK'!#REF!</definedName>
    <definedName name="BMIIG_11">'[19]WEO LINK'!#REF!</definedName>
    <definedName name="BMIIG_14">NA()</definedName>
    <definedName name="BMIIG_2">NA()</definedName>
    <definedName name="BMIIG_20" localSheetId="0">'[18]WEO LINK'!#REF!</definedName>
    <definedName name="BMIIG_20">'[18]WEO LINK'!#REF!</definedName>
    <definedName name="BMIIG_25">NA()</definedName>
    <definedName name="BMIIG_28" localSheetId="0">'[18]WEO LINK'!#REF!</definedName>
    <definedName name="BMIIG_28">'[18]WEO LINK'!#REF!</definedName>
    <definedName name="BMIIG_66" localSheetId="0">'[19]WEO LINK'!#REF!</definedName>
    <definedName name="BMIIG_66">'[19]WEO LINK'!#REF!</definedName>
    <definedName name="BMS" localSheetId="0">'[18]WEO LINK'!#REF!</definedName>
    <definedName name="BMS">'[18]WEO LINK'!#REF!</definedName>
    <definedName name="BMS_11" localSheetId="0">'[19]WEO LINK'!#REF!</definedName>
    <definedName name="BMS_11">'[19]WEO LINK'!#REF!</definedName>
    <definedName name="BMS_20" localSheetId="0">'[18]WEO LINK'!#REF!</definedName>
    <definedName name="BMS_20">'[18]WEO LINK'!#REF!</definedName>
    <definedName name="BMS_28" localSheetId="0">'[18]WEO LINK'!#REF!</definedName>
    <definedName name="BMS_28">'[18]WEO LINK'!#REF!</definedName>
    <definedName name="BMS_66" localSheetId="0">'[19]WEO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'[2]BoP'!#REF!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 localSheetId="0">'[18]WEO LINK'!#REF!</definedName>
    <definedName name="BTR">'[18]WEO LINK'!#REF!</definedName>
    <definedName name="BTR_11" localSheetId="0">'[19]WEO LINK'!#REF!</definedName>
    <definedName name="BTR_11">'[19]WEO LINK'!#REF!</definedName>
    <definedName name="BTR_20" localSheetId="0">'[18]WEO LINK'!#REF!</definedName>
    <definedName name="BTR_20">'[18]WEO LINK'!#REF!</definedName>
    <definedName name="BTR_28" localSheetId="0">'[18]WEO LINK'!#REF!</definedName>
    <definedName name="BTR_28">'[18]WEO LINK'!#REF!</definedName>
    <definedName name="BTR_66" localSheetId="0">'[19]WEO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 localSheetId="0">'[25]FDI'!#REF!</definedName>
    <definedName name="bulbank_div">'[25]FDI'!#REF!</definedName>
    <definedName name="Bulgaria">#REF!</definedName>
    <definedName name="BX">#REF!</definedName>
    <definedName name="BX_NX_R">#REF!</definedName>
    <definedName name="BXG" localSheetId="0">'[18]WEO LINK'!#REF!</definedName>
    <definedName name="BXG">'[18]WEO LINK'!#REF!</definedName>
    <definedName name="BXG_11" localSheetId="0">'[19]WEO LINK'!#REF!</definedName>
    <definedName name="BXG_11">'[19]WEO LINK'!#REF!</definedName>
    <definedName name="BXG_14">'[24]Q6'!$E$26:$AH$26</definedName>
    <definedName name="BXG_2">'[24]Q6'!$E$26:$AH$26</definedName>
    <definedName name="BXG_20" localSheetId="0">'[18]WEO LINK'!#REF!</definedName>
    <definedName name="BXG_20">'[18]WEO LINK'!#REF!</definedName>
    <definedName name="BXG_25">'[24]Q6'!$E$26:$AH$26</definedName>
    <definedName name="BXG_28" localSheetId="0">'[18]WEO LINK'!#REF!</definedName>
    <definedName name="BXG_28">'[18]WEO LINK'!#REF!</definedName>
    <definedName name="BXG_66" localSheetId="0">'[19]WEO LINK'!#REF!</definedName>
    <definedName name="BXG_66">'[19]WEO LINK'!#REF!</definedName>
    <definedName name="BXG_NXG_R">#REF!</definedName>
    <definedName name="BXS" localSheetId="0">'[18]WEO LINK'!#REF!</definedName>
    <definedName name="BXS">'[18]WEO LINK'!#REF!</definedName>
    <definedName name="BXS_11" localSheetId="0">'[19]WEO LINK'!#REF!</definedName>
    <definedName name="BXS_11">'[19]WEO LINK'!#REF!</definedName>
    <definedName name="BXS_20" localSheetId="0">'[18]WEO LINK'!#REF!</definedName>
    <definedName name="BXS_20">'[18]WEO LINK'!#REF!</definedName>
    <definedName name="BXS_28" localSheetId="0">'[18]WEO LINK'!#REF!</definedName>
    <definedName name="BXS_28">'[18]WEO LINK'!#REF!</definedName>
    <definedName name="BXS_66" localSheetId="0">'[19]WEO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 localSheetId="0">#REF!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 localSheetId="0">#REF!</definedName>
    <definedName name="CFLOW">#REF!</definedName>
    <definedName name="CHART1">#REF!</definedName>
    <definedName name="Chart11">#REF!</definedName>
    <definedName name="chart2" localSheetId="0">[0]!WEO '[13]LINK'!$A$1:$A$42</definedName>
    <definedName name="chart2">WEO '[13]LINK'!$A$1:$A$42</definedName>
    <definedName name="CHART2_11">#REF!</definedName>
    <definedName name="chart2_15" localSheetId="0">[0]!WEO '[13]LINK'!$A$1:$A$42</definedName>
    <definedName name="chart2_15">WEO '[13]LINK'!$A$1:$A$42</definedName>
    <definedName name="chart2_17" localSheetId="0">[0]!WEO '[13]LINK'!$A$1:$A$42</definedName>
    <definedName name="chart2_17">WEO '[13]LINK'!$A$1:$A$42</definedName>
    <definedName name="chart2_20" localSheetId="0">[0]!WEO '[13]LINK'!$A$1:$A$42</definedName>
    <definedName name="chart2_20">WEO '[13]LINK'!$A$1:$A$42</definedName>
    <definedName name="chart2_22" localSheetId="0">[0]!WEO '[13]LINK'!$A$1:$A$42</definedName>
    <definedName name="chart2_22">WEO '[13]LINK'!$A$1:$A$42</definedName>
    <definedName name="chart2_24" localSheetId="0">[0]!WEO '[13]LINK'!$A$1:$A$42</definedName>
    <definedName name="chart2_24">WEO '[13]LINK'!$A$1:$A$42</definedName>
    <definedName name="chart2_28" localSheetId="0">[0]!WEO '[13]LINK'!$A$1:$A$42</definedName>
    <definedName name="chart2_28">WEO '[13]LINK'!$A$1:$A$42</definedName>
    <definedName name="chart2_37" localSheetId="0">[0]!WEO '[13]LINK'!$A$1:$A$42</definedName>
    <definedName name="chart2_37">WEO '[13]LINK'!$A$1:$A$42</definedName>
    <definedName name="chart2_38" localSheetId="0">[0]!WEO '[13]LINK'!$A$1:$A$42</definedName>
    <definedName name="chart2_38">WEO '[13]LINK'!$A$1:$A$42</definedName>
    <definedName name="chart2_46" localSheetId="0">[0]!WEO '[13]LINK'!$A$1:$A$42</definedName>
    <definedName name="chart2_46">WEO '[13]LINK'!$A$1:$A$42</definedName>
    <definedName name="chart2_47" localSheetId="0">[0]!WEO '[13]LINK'!$A$1:$A$42</definedName>
    <definedName name="chart2_47">WEO '[13]LINK'!$A$1:$A$42</definedName>
    <definedName name="chart2_49" localSheetId="0">[0]!WEO '[13]LINK'!$A$1:$A$42</definedName>
    <definedName name="chart2_49">WEO '[13]LINK'!$A$1:$A$42</definedName>
    <definedName name="chart2_54" localSheetId="0">[0]!WEO '[13]LINK'!$A$1:$A$42</definedName>
    <definedName name="chart2_54">WEO '[13]LINK'!$A$1:$A$42</definedName>
    <definedName name="chart2_55" localSheetId="0">[0]!WEO '[13]LINK'!$A$1:$A$42</definedName>
    <definedName name="chart2_55">WEO '[13]LINK'!$A$1:$A$42</definedName>
    <definedName name="chart2_56" localSheetId="0">[0]!WEO '[13]LINK'!$A$1:$A$42</definedName>
    <definedName name="chart2_56">WEO '[13]LINK'!$A$1:$A$42</definedName>
    <definedName name="chart2_57" localSheetId="0">[0]!WEO '[13]LINK'!$A$1:$A$42</definedName>
    <definedName name="chart2_57">WEO '[13]LINK'!$A$1:$A$42</definedName>
    <definedName name="chart2_61" localSheetId="0">[0]!WEO '[13]LINK'!$A$1:$A$42</definedName>
    <definedName name="chart2_61">WEO '[13]LINK'!$A$1:$A$42</definedName>
    <definedName name="chart2_64" localSheetId="0">[0]!WEO '[13]LINK'!$A$1:$A$42</definedName>
    <definedName name="chart2_64">WEO '[13]LINK'!$A$1:$A$42</definedName>
    <definedName name="chart2_65" localSheetId="0">[0]!WEO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 localSheetId="0">#REF!</definedName>
    <definedName name="CHK">#REF!</definedName>
    <definedName name="CHK1.1" localSheetId="0">'[28]weo_real'!#REF!</definedName>
    <definedName name="CHK1.1">'[28]weo_real'!#REF!</definedName>
    <definedName name="CHK1_1" localSheetId="0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 localSheetId="0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 localSheetId="0">'[16]BFtab10 Macro Framework'!#REF!</definedName>
    <definedName name="compar">'[16]BFtab10 Macro Framework'!#REF!</definedName>
    <definedName name="compar_11" localSheetId="0">#REF!</definedName>
    <definedName name="compar_11">#REF!</definedName>
    <definedName name="compar_14" localSheetId="0">#REF!</definedName>
    <definedName name="compar_14">#REF!</definedName>
    <definedName name="compar_25" localSheetId="0">#REF!</definedName>
    <definedName name="compar_25">#REF!</definedName>
    <definedName name="compar_28" localSheetId="0">#REF!</definedName>
    <definedName name="compar_28">#REF!</definedName>
    <definedName name="CompTab" localSheetId="0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 localSheetId="0">#REF!</definedName>
    <definedName name="COUNTER">#REF!</definedName>
    <definedName name="CountryName">#REF!</definedName>
    <definedName name="CountryName_14">#REF!</definedName>
    <definedName name="CountryName_25">#REF!</definedName>
    <definedName name="COVER" localSheetId="0">#REF!</definedName>
    <definedName name="COVER">#REF!</definedName>
    <definedName name="CPI">#REF!</definedName>
    <definedName name="CPI98">'[3]REER Forecast'!#REF!</definedName>
    <definedName name="CPIindex" localSheetId="0">'[3]REER Forecast'!#REF!</definedName>
    <definedName name="CPIindex">'[3]REER Forecast'!#REF!</definedName>
    <definedName name="CPImonth" localSheetId="0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 localSheetId="0">'[30]WEO'!#REF!</definedName>
    <definedName name="CSIDATES_11">'[30]WEO'!#REF!</definedName>
    <definedName name="CSIDATES_66" localSheetId="0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 localSheetId="0">#REF!</definedName>
    <definedName name="CUADRO_N__4.1.3">#REF!</definedName>
    <definedName name="CUADRO_N__4_1_3" localSheetId="0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 localSheetId="0">'[18]WEO LINK'!#REF!</definedName>
    <definedName name="D">'[18]WEO LINK'!#REF!</definedName>
    <definedName name="D_11" localSheetId="0">'[19]WEO LINK'!#REF!</definedName>
    <definedName name="D_11">'[19]WEO LINK'!#REF!</definedName>
    <definedName name="d_14">#REF!</definedName>
    <definedName name="D_20" localSheetId="0">'[18]WEO LINK'!#REF!</definedName>
    <definedName name="D_20">'[18]WEO LINK'!#REF!</definedName>
    <definedName name="d_25">#REF!</definedName>
    <definedName name="D_28" localSheetId="0">'[18]WEO LINK'!#REF!</definedName>
    <definedName name="D_28">'[18]WEO LINK'!#REF!</definedName>
    <definedName name="D_66" localSheetId="0">'[19]WEO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 localSheetId="0">'[18]WEO LINK'!#REF!</definedName>
    <definedName name="D_S">'[18]WEO LINK'!#REF!</definedName>
    <definedName name="D_S_11" localSheetId="0">'[19]WEO LINK'!#REF!</definedName>
    <definedName name="D_S_11">'[19]WEO LINK'!#REF!</definedName>
    <definedName name="D_S_20" localSheetId="0">'[18]WEO LINK'!#REF!</definedName>
    <definedName name="D_S_20">'[18]WEO LINK'!#REF!</definedName>
    <definedName name="D_S_28" localSheetId="0">'[18]WEO LINK'!#REF!</definedName>
    <definedName name="D_S_28">'[18]WEO LINK'!#REF!</definedName>
    <definedName name="D_S_66" localSheetId="0">'[19]WEO LINK'!#REF!</definedName>
    <definedName name="D_S_66">'[19]WEO LINK'!#REF!</definedName>
    <definedName name="D_SRM">#REF!</definedName>
    <definedName name="D_SY">#REF!</definedName>
    <definedName name="DA" localSheetId="0">'[18]WEO LINK'!#REF!</definedName>
    <definedName name="DA">'[18]WEO LINK'!#REF!</definedName>
    <definedName name="DA_11" localSheetId="0">'[19]WEO LINK'!#REF!</definedName>
    <definedName name="DA_11">'[19]WEO LINK'!#REF!</definedName>
    <definedName name="DA_20" localSheetId="0">'[18]WEO LINK'!#REF!</definedName>
    <definedName name="DA_20">'[18]WEO LINK'!#REF!</definedName>
    <definedName name="DA_28" localSheetId="0">'[18]WEO LINK'!#REF!</definedName>
    <definedName name="DA_28">'[18]WEO LINK'!#REF!</definedName>
    <definedName name="DA_66" localSheetId="0">'[19]WEO LINK'!#REF!</definedName>
    <definedName name="DA_66">'[19]WEO LINK'!#REF!</definedName>
    <definedName name="DAB" localSheetId="0">'[18]WEO LINK'!#REF!</definedName>
    <definedName name="DAB">'[18]WEO LINK'!#REF!</definedName>
    <definedName name="DAB_11" localSheetId="0">'[19]WEO LINK'!#REF!</definedName>
    <definedName name="DAB_11">'[19]WEO LINK'!#REF!</definedName>
    <definedName name="DAB_20" localSheetId="0">'[18]WEO LINK'!#REF!</definedName>
    <definedName name="DAB_20">'[18]WEO LINK'!#REF!</definedName>
    <definedName name="DAB_28" localSheetId="0">'[18]WEO LINK'!#REF!</definedName>
    <definedName name="DAB_28">'[18]WEO LINK'!#REF!</definedName>
    <definedName name="DAB_66" localSheetId="0">'[19]WEO LINK'!#REF!</definedName>
    <definedName name="DAB_66">'[19]WEO LINK'!#REF!</definedName>
    <definedName name="DABproj">NA()</definedName>
    <definedName name="DAG" localSheetId="0">'[18]WEO LINK'!#REF!</definedName>
    <definedName name="DAG">'[18]WEO LINK'!#REF!</definedName>
    <definedName name="DAG_11" localSheetId="0">'[19]WEO LINK'!#REF!</definedName>
    <definedName name="DAG_11">'[19]WEO LINK'!#REF!</definedName>
    <definedName name="DAG_20" localSheetId="0">'[18]WEO LINK'!#REF!</definedName>
    <definedName name="DAG_20">'[18]WEO LINK'!#REF!</definedName>
    <definedName name="DAG_28" localSheetId="0">'[18]WEO LINK'!#REF!</definedName>
    <definedName name="DAG_28">'[18]WEO LINK'!#REF!</definedName>
    <definedName name="DAG_66" localSheetId="0">'[19]WEO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 localSheetId="0">'[18]Data _ Calc'!#REF!</definedName>
    <definedName name="date1_17">'[18]Data _ Calc'!#REF!</definedName>
    <definedName name="date1_22" localSheetId="0">'[18]Main Fiscal table'!#REF!</definedName>
    <definedName name="date1_22">'[18]Main Fiscal table'!#REF!</definedName>
    <definedName name="date1_37" localSheetId="0">#REF!</definedName>
    <definedName name="date1_37">#REF!</definedName>
    <definedName name="date1_38" localSheetId="0">#REF!</definedName>
    <definedName name="date1_38">#REF!</definedName>
    <definedName name="date1_49" localSheetId="0">#REF!</definedName>
    <definedName name="date1_49">#REF!</definedName>
    <definedName name="date1_56" localSheetId="0">#REF!</definedName>
    <definedName name="date1_56">#REF!</definedName>
    <definedName name="date1_57" localSheetId="0">#REF!</definedName>
    <definedName name="date1_57">#REF!</definedName>
    <definedName name="date1_66">#REF!</definedName>
    <definedName name="date2" localSheetId="0">'[34]A15'!#REF!</definedName>
    <definedName name="date2">'[34]A15'!#REF!</definedName>
    <definedName name="dateB">#REF!</definedName>
    <definedName name="dateMacro">#REF!</definedName>
    <definedName name="datemon" localSheetId="0">'[35]pms'!#REF!</definedName>
    <definedName name="datemon">'[35]pms'!#REF!</definedName>
    <definedName name="dateREER">#REF!</definedName>
    <definedName name="dates_11" localSheetId="0">'[36]WEO'!#REF!</definedName>
    <definedName name="dates_11">'[36]WEO'!#REF!</definedName>
    <definedName name="dates_14" localSheetId="0">#REF!</definedName>
    <definedName name="dates_14">#REF!</definedName>
    <definedName name="dates_2">#REF!</definedName>
    <definedName name="dates_25" localSheetId="0">#REF!</definedName>
    <definedName name="dates_25">#REF!</definedName>
    <definedName name="dates_28" localSheetId="0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 localSheetId="0">'[37]INFlevel'!#REF!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 localSheetId="0">'[18]WEO LINK'!#REF!</definedName>
    <definedName name="DB">'[18]WEO LINK'!#REF!</definedName>
    <definedName name="DB_11" localSheetId="0">'[19]WEO LINK'!#REF!</definedName>
    <definedName name="DB_11">'[19]WEO LINK'!#REF!</definedName>
    <definedName name="DB_20" localSheetId="0">'[18]WEO LINK'!#REF!</definedName>
    <definedName name="DB_20">'[18]WEO LINK'!#REF!</definedName>
    <definedName name="DB_28" localSheetId="0">'[18]WEO LINK'!#REF!</definedName>
    <definedName name="DB_28">'[18]WEO LINK'!#REF!</definedName>
    <definedName name="DB_66" localSheetId="0">'[19]WEO LINK'!#REF!</definedName>
    <definedName name="DB_66">'[19]WEO LINK'!#REF!</definedName>
    <definedName name="DBproj">NA()</definedName>
    <definedName name="DDRB" localSheetId="0">'[18]WEO LINK'!#REF!</definedName>
    <definedName name="DDRB">'[18]WEO LINK'!#REF!</definedName>
    <definedName name="DDRB_11" localSheetId="0">'[19]WEO LINK'!#REF!</definedName>
    <definedName name="DDRB_11">'[19]WEO LINK'!#REF!</definedName>
    <definedName name="DDRB_20" localSheetId="0">'[18]WEO LINK'!#REF!</definedName>
    <definedName name="DDRB_20">'[18]WEO LINK'!#REF!</definedName>
    <definedName name="DDRB_28" localSheetId="0">'[18]WEO LINK'!#REF!</definedName>
    <definedName name="DDRB_28">'[18]WEO LINK'!#REF!</definedName>
    <definedName name="DDRB_66" localSheetId="0">'[19]WEO LINK'!#REF!</definedName>
    <definedName name="DDRB_66">'[19]WEO LINK'!#REF!</definedName>
    <definedName name="DDRO" localSheetId="0">'[18]WEO LINK'!#REF!</definedName>
    <definedName name="DDRO">'[18]WEO LINK'!#REF!</definedName>
    <definedName name="DDRO_11" localSheetId="0">'[19]WEO LINK'!#REF!</definedName>
    <definedName name="DDRO_11">'[19]WEO LINK'!#REF!</definedName>
    <definedName name="DDRO_20" localSheetId="0">'[18]WEO LINK'!#REF!</definedName>
    <definedName name="DDRO_20">'[18]WEO LINK'!#REF!</definedName>
    <definedName name="DDRO_28" localSheetId="0">'[18]WEO LINK'!#REF!</definedName>
    <definedName name="DDRO_28">'[18]WEO LINK'!#REF!</definedName>
    <definedName name="DDRO_66" localSheetId="0">'[19]WEO LINK'!#REF!</definedName>
    <definedName name="DDRO_66">'[19]WEO LINK'!#REF!</definedName>
    <definedName name="debt">#REF!</definedName>
    <definedName name="DEBT_11" localSheetId="0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 localSheetId="0">'[38]Debt_Total'!#REF!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 localSheetId="0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 localSheetId="0">'[18]WEO LINK'!#REF!</definedName>
    <definedName name="DG">'[18]WEO LINK'!#REF!</definedName>
    <definedName name="DG_11" localSheetId="0">'[19]WEO LINK'!#REF!</definedName>
    <definedName name="DG_11">'[19]WEO LINK'!#REF!</definedName>
    <definedName name="DG_20" localSheetId="0">'[18]WEO LINK'!#REF!</definedName>
    <definedName name="DG_20">'[18]WEO LINK'!#REF!</definedName>
    <definedName name="DG_28" localSheetId="0">'[18]WEO LINK'!#REF!</definedName>
    <definedName name="DG_28">'[18]WEO LINK'!#REF!</definedName>
    <definedName name="DG_66" localSheetId="0">'[19]WEO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 localSheetId="0">'[39]NPV_base'!#REF!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 localSheetId="0">'[18]WEO LINK'!#REF!</definedName>
    <definedName name="DSI">'[18]WEO LINK'!#REF!</definedName>
    <definedName name="DSI_11" localSheetId="0">'[19]WEO LINK'!#REF!</definedName>
    <definedName name="DSI_11">'[19]WEO LINK'!#REF!</definedName>
    <definedName name="DSI_20" localSheetId="0">'[18]WEO LINK'!#REF!</definedName>
    <definedName name="DSI_20">'[18]WEO LINK'!#REF!</definedName>
    <definedName name="DSI_28" localSheetId="0">'[18]WEO LINK'!#REF!</definedName>
    <definedName name="DSI_28">'[18]WEO LINK'!#REF!</definedName>
    <definedName name="DSI_66" localSheetId="0">'[19]WEO LINK'!#REF!</definedName>
    <definedName name="DSI_66">'[19]WEO LINK'!#REF!</definedName>
    <definedName name="DSIB" localSheetId="0">'[18]WEO LINK'!#REF!</definedName>
    <definedName name="DSIB">'[18]WEO LINK'!#REF!</definedName>
    <definedName name="DSIB_11" localSheetId="0">'[19]WEO LINK'!#REF!</definedName>
    <definedName name="DSIB_11">'[19]WEO LINK'!#REF!</definedName>
    <definedName name="DSIB_20" localSheetId="0">'[18]WEO LINK'!#REF!</definedName>
    <definedName name="DSIB_20">'[18]WEO LINK'!#REF!</definedName>
    <definedName name="DSIB_28" localSheetId="0">'[18]WEO LINK'!#REF!</definedName>
    <definedName name="DSIB_28">'[18]WEO LINK'!#REF!</definedName>
    <definedName name="DSIB_66" localSheetId="0">'[19]WEO LINK'!#REF!</definedName>
    <definedName name="DSIB_66">'[19]WEO LINK'!#REF!</definedName>
    <definedName name="DSIBproj">NA()</definedName>
    <definedName name="DSIG" localSheetId="0">'[18]WEO LINK'!#REF!</definedName>
    <definedName name="DSIG">'[18]WEO LINK'!#REF!</definedName>
    <definedName name="DSIG_11" localSheetId="0">'[19]WEO LINK'!#REF!</definedName>
    <definedName name="DSIG_11">'[19]WEO LINK'!#REF!</definedName>
    <definedName name="DSIG_20" localSheetId="0">'[18]WEO LINK'!#REF!</definedName>
    <definedName name="DSIG_20">'[18]WEO LINK'!#REF!</definedName>
    <definedName name="DSIG_28" localSheetId="0">'[18]WEO LINK'!#REF!</definedName>
    <definedName name="DSIG_28">'[18]WEO LINK'!#REF!</definedName>
    <definedName name="DSIG_66" localSheetId="0">'[19]WEO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 localSheetId="0">'[18]WEO LINK'!#REF!</definedName>
    <definedName name="DSP">'[18]WEO LINK'!#REF!</definedName>
    <definedName name="DSP_11" localSheetId="0">'[19]WEO LINK'!#REF!</definedName>
    <definedName name="DSP_11">'[19]WEO LINK'!#REF!</definedName>
    <definedName name="DSP_20" localSheetId="0">'[18]WEO LINK'!#REF!</definedName>
    <definedName name="DSP_20">'[18]WEO LINK'!#REF!</definedName>
    <definedName name="DSP_28" localSheetId="0">'[18]WEO LINK'!#REF!</definedName>
    <definedName name="DSP_28">'[18]WEO LINK'!#REF!</definedName>
    <definedName name="DSP_66" localSheetId="0">'[19]WEO LINK'!#REF!</definedName>
    <definedName name="DSP_66">'[19]WEO LINK'!#REF!</definedName>
    <definedName name="DSPB" localSheetId="0">'[18]WEO LINK'!#REF!</definedName>
    <definedName name="DSPB">'[18]WEO LINK'!#REF!</definedName>
    <definedName name="DSPB_11" localSheetId="0">'[19]WEO LINK'!#REF!</definedName>
    <definedName name="DSPB_11">'[19]WEO LINK'!#REF!</definedName>
    <definedName name="DSPB_20" localSheetId="0">'[18]WEO LINK'!#REF!</definedName>
    <definedName name="DSPB_20">'[18]WEO LINK'!#REF!</definedName>
    <definedName name="DSPB_28" localSheetId="0">'[18]WEO LINK'!#REF!</definedName>
    <definedName name="DSPB_28">'[18]WEO LINK'!#REF!</definedName>
    <definedName name="DSPB_66" localSheetId="0">'[19]WEO LINK'!#REF!</definedName>
    <definedName name="DSPB_66">'[19]WEO LINK'!#REF!</definedName>
    <definedName name="DSPBproj">NA()</definedName>
    <definedName name="DSPG" localSheetId="0">'[18]WEO LINK'!#REF!</definedName>
    <definedName name="DSPG">'[18]WEO LINK'!#REF!</definedName>
    <definedName name="DSPG_11" localSheetId="0">'[19]WEO LINK'!#REF!</definedName>
    <definedName name="DSPG_11">'[19]WEO LINK'!#REF!</definedName>
    <definedName name="DSPG_20" localSheetId="0">'[18]WEO LINK'!#REF!</definedName>
    <definedName name="DSPG_20">'[18]WEO LINK'!#REF!</definedName>
    <definedName name="DSPG_28" localSheetId="0">'[18]WEO LINK'!#REF!</definedName>
    <definedName name="DSPG_28">'[18]WEO LINK'!#REF!</definedName>
    <definedName name="DSPG_66" localSheetId="0">'[19]WEO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 localSheetId="0">#REF!</definedName>
    <definedName name="Ecowas">#REF!</definedName>
    <definedName name="ECU">#REF!</definedName>
    <definedName name="EDN" localSheetId="0">'[41]WEO LINK'!#REF!</definedName>
    <definedName name="EDN">'[41]WEO LINK'!#REF!</definedName>
    <definedName name="EDN_11" localSheetId="0">'[42]WEO LINK'!#REF!</definedName>
    <definedName name="EDN_11">'[42]WEO LINK'!#REF!</definedName>
    <definedName name="EDN_66" localSheetId="0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 localSheetId="0">'[18]WEO LINK'!#REF!</definedName>
    <definedName name="EDNA_B">'[18]WEO LINK'!#REF!</definedName>
    <definedName name="EDNA_B_11" localSheetId="0">'[19]WEO LINK'!#REF!</definedName>
    <definedName name="EDNA_B_11">'[19]WEO LINK'!#REF!</definedName>
    <definedName name="EDNA_B_20" localSheetId="0">'[18]WEO LINK'!#REF!</definedName>
    <definedName name="EDNA_B_20">'[18]WEO LINK'!#REF!</definedName>
    <definedName name="EDNA_B_28" localSheetId="0">'[18]WEO LINK'!#REF!</definedName>
    <definedName name="EDNA_B_28">'[18]WEO LINK'!#REF!</definedName>
    <definedName name="EDNA_B_66" localSheetId="0">'[19]WEO LINK'!#REF!</definedName>
    <definedName name="EDNA_B_66">'[19]WEO LINK'!#REF!</definedName>
    <definedName name="EDNA_D" localSheetId="0">'[18]WEO LINK'!#REF!</definedName>
    <definedName name="EDNA_D">'[18]WEO LINK'!#REF!</definedName>
    <definedName name="EDNA_D_11" localSheetId="0">'[19]WEO LINK'!#REF!</definedName>
    <definedName name="EDNA_D_11">'[19]WEO LINK'!#REF!</definedName>
    <definedName name="EDNA_D_20" localSheetId="0">'[18]WEO LINK'!#REF!</definedName>
    <definedName name="EDNA_D_20">'[18]WEO LINK'!#REF!</definedName>
    <definedName name="EDNA_D_28" localSheetId="0">'[18]WEO LINK'!#REF!</definedName>
    <definedName name="EDNA_D_28">'[18]WEO LINK'!#REF!</definedName>
    <definedName name="EDNA_D_66" localSheetId="0">'[19]WEO LINK'!#REF!</definedName>
    <definedName name="EDNA_D_66">'[19]WEO LINK'!#REF!</definedName>
    <definedName name="EDNA_T" localSheetId="0">'[18]WEO LINK'!#REF!</definedName>
    <definedName name="EDNA_T">'[18]WEO LINK'!#REF!</definedName>
    <definedName name="EDNA_T_11" localSheetId="0">'[19]WEO LINK'!#REF!</definedName>
    <definedName name="EDNA_T_11">'[19]WEO LINK'!#REF!</definedName>
    <definedName name="EDNA_T_20" localSheetId="0">'[18]WEO LINK'!#REF!</definedName>
    <definedName name="EDNA_T_20">'[18]WEO LINK'!#REF!</definedName>
    <definedName name="EDNA_T_28" localSheetId="0">'[18]WEO LINK'!#REF!</definedName>
    <definedName name="EDNA_T_28">'[18]WEO LINK'!#REF!</definedName>
    <definedName name="EDNA_T_66" localSheetId="0">'[19]WEO LINK'!#REF!</definedName>
    <definedName name="EDNA_T_66">'[19]WEO LINK'!#REF!</definedName>
    <definedName name="EDNE" localSheetId="0">'[18]WEO LINK'!#REF!</definedName>
    <definedName name="EDNE">'[18]WEO LINK'!#REF!</definedName>
    <definedName name="EDNE_11" localSheetId="0">'[19]WEO LINK'!#REF!</definedName>
    <definedName name="EDNE_11">'[19]WEO LINK'!#REF!</definedName>
    <definedName name="EDNE_20" localSheetId="0">'[18]WEO LINK'!#REF!</definedName>
    <definedName name="EDNE_20">'[18]WEO LINK'!#REF!</definedName>
    <definedName name="EDNE_28" localSheetId="0">'[18]WEO LINK'!#REF!</definedName>
    <definedName name="EDNE_28">'[18]WEO LINK'!#REF!</definedName>
    <definedName name="EDNE_66" localSheetId="0">'[19]WEO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 localSheetId="0">'[18]WEO LINK'!#REF!</definedName>
    <definedName name="ENDA">'[18]WEO LINK'!#REF!</definedName>
    <definedName name="ENDA_11" localSheetId="0">'[19]WEO LINK'!#REF!</definedName>
    <definedName name="ENDA_11">'[19]WEO LINK'!#REF!</definedName>
    <definedName name="ENDA_14">#REF!</definedName>
    <definedName name="ENDA_2">NA()</definedName>
    <definedName name="ENDA_20" localSheetId="0">'[18]WEO LINK'!#REF!</definedName>
    <definedName name="ENDA_20">'[18]WEO LINK'!#REF!</definedName>
    <definedName name="ENDA_25">#REF!</definedName>
    <definedName name="ENDA_28" localSheetId="0">'[18]WEO LINK'!#REF!</definedName>
    <definedName name="ENDA_28">'[18]WEO LINK'!#REF!</definedName>
    <definedName name="ENDA_66" localSheetId="0">'[19]WEO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 localSheetId="0">#REF!</definedName>
    <definedName name="expperc">#REF!</definedName>
    <definedName name="expperc_11" localSheetId="0">'[19]Expenditures'!#REF!</definedName>
    <definedName name="expperc_11">'[19]Expenditures'!#REF!</definedName>
    <definedName name="expperc_20" localSheetId="0">#REF!</definedName>
    <definedName name="expperc_20">#REF!</definedName>
    <definedName name="expperc_28" localSheetId="0">#REF!</definedName>
    <definedName name="expperc_28">#REF!</definedName>
    <definedName name="expperc_64" localSheetId="0">#REF!</definedName>
    <definedName name="expperc_64">#REF!</definedName>
    <definedName name="expperc_66" localSheetId="0">'[19]Expenditures'!#REF!</definedName>
    <definedName name="expperc_66">'[19]Expenditures'!#REF!</definedName>
    <definedName name="EXR_UPDATE" localSheetId="0">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 localSheetId="0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 localSheetId="0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 localSheetId="0">#REF!</definedName>
    <definedName name="FISUM">#REF!</definedName>
    <definedName name="FK_6_65" localSheetId="0">[0]!WEO '[13]LINK'!$A$1:$A$42</definedName>
    <definedName name="FK_6_65">WEO '[13]LINK'!$A$1:$A$42</definedName>
    <definedName name="FLOPEC">#REF!</definedName>
    <definedName name="FLOPEC_14">#REF!</definedName>
    <definedName name="FLOPEC_25">#REF!</definedName>
    <definedName name="FLOWS" localSheetId="0">#REF!</definedName>
    <definedName name="FLOWS">#REF!</definedName>
    <definedName name="fmb_11" localSheetId="0">'[36]WEO'!#REF!</definedName>
    <definedName name="fmb_11">'[36]WEO'!#REF!</definedName>
    <definedName name="fmb_14" localSheetId="0">#REF!</definedName>
    <definedName name="fmb_14">#REF!</definedName>
    <definedName name="fmb_2" localSheetId="0">'[48]WEO'!#REF!</definedName>
    <definedName name="fmb_2">'[48]WEO'!#REF!</definedName>
    <definedName name="fmb_25" localSheetId="0">#REF!</definedName>
    <definedName name="fmb_25">#REF!</definedName>
    <definedName name="fmb_28" localSheetId="0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 localSheetId="0">'[1]data input'!#REF!</definedName>
    <definedName name="fsan1">'[1]data input'!#REF!</definedName>
    <definedName name="fsan2" localSheetId="0">'[1]data input'!#REF!</definedName>
    <definedName name="fsan2">'[1]data input'!#REF!</definedName>
    <definedName name="fsan3" localSheetId="0">'[1]data input'!#REF!</definedName>
    <definedName name="fsan3">'[1]data input'!#REF!</definedName>
    <definedName name="fsI" localSheetId="0">'[1]data input'!#REF!</definedName>
    <definedName name="fsI">'[1]data input'!#REF!</definedName>
    <definedName name="fsII" localSheetId="0">'[1]data input'!#REF!</definedName>
    <definedName name="fsII">'[1]data input'!#REF!</definedName>
    <definedName name="fsIII" localSheetId="0">'[1]data input'!#REF!</definedName>
    <definedName name="fsIII">'[1]data input'!#REF!</definedName>
    <definedName name="g">#REF!</definedName>
    <definedName name="G_14" localSheetId="0">#REF!</definedName>
    <definedName name="G_14">#REF!</definedName>
    <definedName name="G_25" localSheetId="0">#REF!</definedName>
    <definedName name="G_25">#REF!</definedName>
    <definedName name="G_28" localSheetId="0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 localSheetId="0">'[30]WEO'!#REF!</definedName>
    <definedName name="GCENL_11">'[30]WEO'!#REF!</definedName>
    <definedName name="GCENL_66" localSheetId="0">'[30]WEO'!#REF!</definedName>
    <definedName name="GCENL_66">'[30]WEO'!#REF!</definedName>
    <definedName name="GCRG_11" localSheetId="0">'[30]WEO'!#REF!</definedName>
    <definedName name="GCRG_11">'[30]WEO'!#REF!</definedName>
    <definedName name="GCRG_66" localSheetId="0">'[30]WEO'!#REF!</definedName>
    <definedName name="GCRG_66">'[30]WEO'!#REF!</definedName>
    <definedName name="GDP" localSheetId="0">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 localSheetId="0">'[30]WEO'!#REF!</definedName>
    <definedName name="GGENL_11">'[30]WEO'!#REF!</definedName>
    <definedName name="GGENL_66" localSheetId="0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 localSheetId="0">'[30]WEO'!#REF!</definedName>
    <definedName name="GGRG_11">'[30]WEO'!#REF!</definedName>
    <definedName name="GGRG_66" localSheetId="0">'[30]WEO'!#REF!</definedName>
    <definedName name="GGRG_66">'[30]WEO'!#REF!</definedName>
    <definedName name="Grace_IDA">#REF!</definedName>
    <definedName name="Grace_NC" localSheetId="0">'[39]NPV_base'!#REF!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 localSheetId="0">#REF!</definedName>
    <definedName name="GRÁFICO_N_10.2.4.">#REF!</definedName>
    <definedName name="GRÁFICO_N_10_2_4_" localSheetId="0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 localSheetId="0">#REF!</definedName>
    <definedName name="GSM">#REF!</definedName>
    <definedName name="HBranches" localSheetId="0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 localSheetId="0">#REF!</definedName>
    <definedName name="HIPCDATA">#REF!</definedName>
    <definedName name="HOther" localSheetId="0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 localSheetId="0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 localSheetId="0">'[25]IMP'!#REF!</definedName>
    <definedName name="inel">'[25]IMP'!#REF!</definedName>
    <definedName name="INFISC1" localSheetId="0">#REF!</definedName>
    <definedName name="INFISC1">#REF!</definedName>
    <definedName name="INFISC2" localSheetId="0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 localSheetId="0">#REF!</definedName>
    <definedName name="INMN">#REF!</definedName>
    <definedName name="INPROJ">#REF!</definedName>
    <definedName name="INPUT_2" localSheetId="0">'[2]Input'!#REF!</definedName>
    <definedName name="INPUT_2">'[2]Input'!#REF!</definedName>
    <definedName name="INPUT_4" localSheetId="0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 localSheetId="0">'[39]NPV_base'!#REF!</definedName>
    <definedName name="Interest_NC">'[39]NPV_base'!#REF!</definedName>
    <definedName name="InterestRate">#REF!</definedName>
    <definedName name="invtab" localSheetId="0">'[16]BFtab10 Macro Framework'!#REF!</definedName>
    <definedName name="invtab">'[16]BFtab10 Macro Framework'!#REF!</definedName>
    <definedName name="invtab_11" localSheetId="0">#REF!</definedName>
    <definedName name="invtab_11">#REF!</definedName>
    <definedName name="invtab_14" localSheetId="0">#REF!</definedName>
    <definedName name="invtab_14">#REF!</definedName>
    <definedName name="invtab_25" localSheetId="0">#REF!</definedName>
    <definedName name="invtab_25">#REF!</definedName>
    <definedName name="invtab_28" localSheetId="0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 localSheetId="0">'[52]CBA bal_sheet 98_99'!#REF!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 localSheetId="0">'[53]Table 6_MacroFrame'!#REF!</definedName>
    <definedName name="lkdjfafoij">'[53]Table 6_MacroFrame'!#REF!</definedName>
    <definedName name="lkdjfafoij_11" localSheetId="0">'[54]Table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 localSheetId="0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 localSheetId="0">#REF!</definedName>
    <definedName name="Lyon">#REF!</definedName>
    <definedName name="M_T_BOP" localSheetId="0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 localSheetId="0">'[39]NPV_base'!#REF!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 localSheetId="0">'[18]WEO LINK'!#REF!</definedName>
    <definedName name="MCV">'[18]WEO LINK'!#REF!</definedName>
    <definedName name="MCV_14">NA()</definedName>
    <definedName name="MCV_2">NA()</definedName>
    <definedName name="MCV_20" localSheetId="0">'[18]WEO LINK'!#REF!</definedName>
    <definedName name="MCV_20">'[18]WEO LINK'!#REF!</definedName>
    <definedName name="MCV_25">NA()</definedName>
    <definedName name="MCV_28" localSheetId="0">'[18]WEO LINK'!#REF!</definedName>
    <definedName name="MCV_28">'[18]WEO LINK'!#REF!</definedName>
    <definedName name="MCV_35">'[55]Q2'!$E$63:$AH$63</definedName>
    <definedName name="MCV_B" localSheetId="0">'[18]WEO LINK'!#REF!</definedName>
    <definedName name="MCV_B">'[18]WEO LINK'!#REF!</definedName>
    <definedName name="MCV_B_11" localSheetId="0">'[19]WEO LINK'!#REF!</definedName>
    <definedName name="MCV_B_11">'[19]WEO LINK'!#REF!</definedName>
    <definedName name="MCV_B_14">#REF!</definedName>
    <definedName name="MCV_B_2">NA()</definedName>
    <definedName name="MCV_B_20" localSheetId="0">'[18]WEO LINK'!#REF!</definedName>
    <definedName name="MCV_B_20">'[18]WEO LINK'!#REF!</definedName>
    <definedName name="MCV_B_25">#REF!</definedName>
    <definedName name="MCV_B_28" localSheetId="0">'[18]WEO LINK'!#REF!</definedName>
    <definedName name="MCV_B_28">'[18]WEO LINK'!#REF!</definedName>
    <definedName name="MCV_B_66" localSheetId="0">'[19]WEO LINK'!#REF!</definedName>
    <definedName name="MCV_B_66">'[19]WEO LINK'!#REF!</definedName>
    <definedName name="MCV_B1">#REF!</definedName>
    <definedName name="MCV_D" localSheetId="0">'[18]WEO LINK'!#REF!</definedName>
    <definedName name="MCV_D">'[18]WEO LINK'!#REF!</definedName>
    <definedName name="MCV_D_11" localSheetId="0">'[19]WEO LINK'!#REF!</definedName>
    <definedName name="MCV_D_11">'[19]WEO LINK'!#REF!</definedName>
    <definedName name="MCV_D_14">NA()</definedName>
    <definedName name="MCV_D_2">NA()</definedName>
    <definedName name="MCV_D_20" localSheetId="0">'[18]WEO LINK'!#REF!</definedName>
    <definedName name="MCV_D_20">'[18]WEO LINK'!#REF!</definedName>
    <definedName name="MCV_D_25">NA()</definedName>
    <definedName name="MCV_D_28" localSheetId="0">'[18]WEO LINK'!#REF!</definedName>
    <definedName name="MCV_D_28">'[18]WEO LINK'!#REF!</definedName>
    <definedName name="MCV_D_66" localSheetId="0">'[19]WEO LINK'!#REF!</definedName>
    <definedName name="MCV_D_66">'[19]WEO LINK'!#REF!</definedName>
    <definedName name="MCV_D1">#REF!</definedName>
    <definedName name="MCV_N" localSheetId="0">'[18]WEO LINK'!#REF!</definedName>
    <definedName name="MCV_N">'[18]WEO LINK'!#REF!</definedName>
    <definedName name="MCV_N_14">NA()</definedName>
    <definedName name="MCV_N_2">NA()</definedName>
    <definedName name="MCV_N_20" localSheetId="0">'[18]WEO LINK'!#REF!</definedName>
    <definedName name="MCV_N_20">'[18]WEO LINK'!#REF!</definedName>
    <definedName name="MCV_N_25">NA()</definedName>
    <definedName name="MCV_N_28" localSheetId="0">'[18]WEO LINK'!#REF!</definedName>
    <definedName name="MCV_N_28">'[18]WEO LINK'!#REF!</definedName>
    <definedName name="MCV_T" localSheetId="0">'[18]WEO LINK'!#REF!</definedName>
    <definedName name="MCV_T">'[18]WEO LINK'!#REF!</definedName>
    <definedName name="MCV_T_11" localSheetId="0">'[19]WEO LINK'!#REF!</definedName>
    <definedName name="MCV_T_11">'[19]WEO LINK'!#REF!</definedName>
    <definedName name="MCV_T_14">NA()</definedName>
    <definedName name="MCV_T_2">NA()</definedName>
    <definedName name="MCV_T_20" localSheetId="0">'[18]WEO LINK'!#REF!</definedName>
    <definedName name="MCV_T_20">'[18]WEO LINK'!#REF!</definedName>
    <definedName name="MCV_T_25">NA()</definedName>
    <definedName name="MCV_T_28" localSheetId="0">'[18]WEO LINK'!#REF!</definedName>
    <definedName name="MCV_T_28">'[18]WEO LINK'!#REF!</definedName>
    <definedName name="MCV_T_66" localSheetId="0">'[19]WEO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 localSheetId="0">'[35]Prog'!#REF!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 localSheetId="0">'[4]Annual Raw Data'!#REF!</definedName>
    <definedName name="MFISCAL">'[4]Annual Raw Data'!#REF!</definedName>
    <definedName name="mflowsa" localSheetId="0">'BGC 2017'!mflowsa</definedName>
    <definedName name="mflowsa">mflowsa</definedName>
    <definedName name="mflowsq" localSheetId="0">'BGC 2017'!mflowsq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 localSheetId="0">'[30]WEO'!#REF!</definedName>
    <definedName name="MICROM_11">'[30]WEO'!#REF!</definedName>
    <definedName name="MICROM_66" localSheetId="0">'[30]WEO'!#REF!</definedName>
    <definedName name="MICROM_66">'[30]WEO'!#REF!</definedName>
    <definedName name="MIDDLE" localSheetId="0">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 localSheetId="0">'[2]OUTPUT'!#REF!</definedName>
    <definedName name="MISC4">'[2]OUTPUT'!#REF!</definedName>
    <definedName name="mm" localSheetId="0">'BGC 2017'!mm</definedName>
    <definedName name="mm">mm</definedName>
    <definedName name="mm_11" localSheetId="0">'[57]labels'!#REF!</definedName>
    <definedName name="mm_11">'[57]labels'!#REF!</definedName>
    <definedName name="mm_14" localSheetId="0">'[57]labels'!#REF!</definedName>
    <definedName name="mm_14">'[57]labels'!#REF!</definedName>
    <definedName name="mm_20" localSheetId="0">'BGC 2017'!mm_20</definedName>
    <definedName name="mm_20">mm_20</definedName>
    <definedName name="mm_24" localSheetId="0">'BGC 2017'!mm_24</definedName>
    <definedName name="mm_24">mm_24</definedName>
    <definedName name="mm_25" localSheetId="0">'[57]labels'!#REF!</definedName>
    <definedName name="mm_25">'[57]labels'!#REF!</definedName>
    <definedName name="mm_28" localSheetId="0">'BGC 2017'!mm_28</definedName>
    <definedName name="mm_28">mm_28</definedName>
    <definedName name="MNDATES" localSheetId="0">#REF!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 localSheetId="0">#REF!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 localSheetId="0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 localSheetId="0">'BGC 2017'!mstocksa</definedName>
    <definedName name="mstocksa">mstocksa</definedName>
    <definedName name="mstocksq" localSheetId="0">'BGC 2017'!mstocksq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 localSheetId="0">#REF!</definedName>
    <definedName name="name1">#REF!</definedName>
    <definedName name="name1_11">#REF!</definedName>
    <definedName name="name1_17" localSheetId="0">'[18]Data _ Calc'!#REF!</definedName>
    <definedName name="name1_17">'[18]Data _ Calc'!#REF!</definedName>
    <definedName name="name1_20" localSheetId="0">#REF!</definedName>
    <definedName name="name1_20">#REF!</definedName>
    <definedName name="name1_22" localSheetId="0">'[18]Main Fiscal table'!#REF!</definedName>
    <definedName name="name1_22">'[18]Main Fiscal table'!#REF!</definedName>
    <definedName name="name1_28" localSheetId="0">#REF!</definedName>
    <definedName name="name1_28">#REF!</definedName>
    <definedName name="name1_37" localSheetId="0">#REF!</definedName>
    <definedName name="name1_37">#REF!</definedName>
    <definedName name="name1_38" localSheetId="0">#REF!</definedName>
    <definedName name="name1_38">#REF!</definedName>
    <definedName name="name1_49" localSheetId="0">#REF!</definedName>
    <definedName name="name1_49">#REF!</definedName>
    <definedName name="name1_56" localSheetId="0">#REF!</definedName>
    <definedName name="name1_56">#REF!</definedName>
    <definedName name="name1_57" localSheetId="0">#REF!</definedName>
    <definedName name="name1_57">#REF!</definedName>
    <definedName name="name1_66">#REF!</definedName>
    <definedName name="name2">#REF!</definedName>
    <definedName name="nameB1" localSheetId="0">#REF!</definedName>
    <definedName name="nameB1">#REF!</definedName>
    <definedName name="nameB2" localSheetId="0">#REF!</definedName>
    <definedName name="nameB2">#REF!</definedName>
    <definedName name="nameB3" localSheetId="0">#REF!</definedName>
    <definedName name="nameB3">#REF!</definedName>
    <definedName name="namebop">#REF!</definedName>
    <definedName name="namedos">#REF!</definedName>
    <definedName name="nameMacro" localSheetId="0">'[16]BFtab10 Macro Framework'!#REF!</definedName>
    <definedName name="nameMacro">'[16]BFtab10 Macro Framework'!#REF!</definedName>
    <definedName name="nameMacro_11">#REF!</definedName>
    <definedName name="nameMacro_14" localSheetId="0">#REF!</definedName>
    <definedName name="nameMacro_14">#REF!</definedName>
    <definedName name="nameMacro_25" localSheetId="0">#REF!</definedName>
    <definedName name="nameMacro_25">#REF!</definedName>
    <definedName name="nameMacro_28" localSheetId="0">#REF!</definedName>
    <definedName name="nameMacro_28">#REF!</definedName>
    <definedName name="nameREER" localSheetId="0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 localSheetId="0">'[6]EU2DBase'!#REF!</definedName>
    <definedName name="NAMESA">'[6]EU2DBase'!#REF!</definedName>
    <definedName name="NAMESM" localSheetId="0">'[6]EU2DBase'!#REF!</definedName>
    <definedName name="NAMESM">'[6]EU2DBase'!#REF!</definedName>
    <definedName name="NAMESQ" localSheetId="0">'[6]EU2DBase'!#REF!</definedName>
    <definedName name="NAMESQ">'[6]EU2DBase'!#REF!</definedName>
    <definedName name="NAMESTKM">#REF!</definedName>
    <definedName name="nameULC" localSheetId="0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 localSheetId="0">'[28]weo_real'!#REF!</definedName>
    <definedName name="NC_R">'[28]weo_real'!#REF!</definedName>
    <definedName name="NCG" localSheetId="0">'[18]WEO LINK'!#REF!</definedName>
    <definedName name="NCG">'[18]WEO LINK'!#REF!</definedName>
    <definedName name="NCG_14">NA()</definedName>
    <definedName name="NCG_2">NA()</definedName>
    <definedName name="NCG_20" localSheetId="0">'[18]WEO LINK'!#REF!</definedName>
    <definedName name="NCG_20">'[18]WEO LINK'!#REF!</definedName>
    <definedName name="NCG_25">NA()</definedName>
    <definedName name="NCG_28" localSheetId="0">'[18]WEO LINK'!#REF!</definedName>
    <definedName name="NCG_28">'[18]WEO LINK'!#REF!</definedName>
    <definedName name="NCG_R" localSheetId="0">'[18]WEO LINK'!#REF!</definedName>
    <definedName name="NCG_R">'[18]WEO LINK'!#REF!</definedName>
    <definedName name="NCG_R_14">NA()</definedName>
    <definedName name="NCG_R_2">NA()</definedName>
    <definedName name="NCG_R_20" localSheetId="0">'[18]WEO LINK'!#REF!</definedName>
    <definedName name="NCG_R_20">'[18]WEO LINK'!#REF!</definedName>
    <definedName name="NCG_R_25">NA()</definedName>
    <definedName name="NCG_R_28" localSheetId="0">'[18]WEO LINK'!#REF!</definedName>
    <definedName name="NCG_R_28">'[18]WEO LINK'!#REF!</definedName>
    <definedName name="NCP" localSheetId="0">'[18]WEO LINK'!#REF!</definedName>
    <definedName name="NCP">'[18]WEO LINK'!#REF!</definedName>
    <definedName name="NCP_14">NA()</definedName>
    <definedName name="NCP_2">NA()</definedName>
    <definedName name="NCP_20" localSheetId="0">'[18]WEO LINK'!#REF!</definedName>
    <definedName name="NCP_20">'[18]WEO LINK'!#REF!</definedName>
    <definedName name="NCP_25">NA()</definedName>
    <definedName name="NCP_28" localSheetId="0">'[18]WEO LINK'!#REF!</definedName>
    <definedName name="NCP_28">'[18]WEO LINK'!#REF!</definedName>
    <definedName name="NCP_R" localSheetId="0">'[18]WEO LINK'!#REF!</definedName>
    <definedName name="NCP_R">'[18]WEO LINK'!#REF!</definedName>
    <definedName name="NCP_R_14">NA()</definedName>
    <definedName name="NCP_R_2">NA()</definedName>
    <definedName name="NCP_R_20" localSheetId="0">'[18]WEO LINK'!#REF!</definedName>
    <definedName name="NCP_R_20">'[18]WEO LINK'!#REF!</definedName>
    <definedName name="NCP_R_25">NA()</definedName>
    <definedName name="NCP_R_28" localSheetId="0">'[18]WEO LINK'!#REF!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 localSheetId="0">'[18]Data _ Calc'!#REF!</definedName>
    <definedName name="newt2_17">'[18]Data _ Calc'!#REF!</definedName>
    <definedName name="newt2_22" localSheetId="0">'[18]Main Fiscal table'!#REF!</definedName>
    <definedName name="newt2_22">'[18]Main Fiscal table'!#REF!</definedName>
    <definedName name="newt2_37" localSheetId="0">#REF!</definedName>
    <definedName name="newt2_37">#REF!</definedName>
    <definedName name="newt2_38" localSheetId="0">#REF!</definedName>
    <definedName name="newt2_38">#REF!</definedName>
    <definedName name="newt2_49" localSheetId="0">#REF!</definedName>
    <definedName name="newt2_49">#REF!</definedName>
    <definedName name="newt2_56" localSheetId="0">#REF!</definedName>
    <definedName name="newt2_56">#REF!</definedName>
    <definedName name="newt2_57" localSheetId="0">#REF!</definedName>
    <definedName name="newt2_57">#REF!</definedName>
    <definedName name="NFA_assumptions">#REF!</definedName>
    <definedName name="NFB_R" localSheetId="0">'[28]weo_real'!#REF!</definedName>
    <definedName name="NFB_R">'[28]weo_real'!#REF!</definedName>
    <definedName name="NFB_R_GDP" localSheetId="0">'[28]weo_real'!#REF!</definedName>
    <definedName name="NFB_R_GDP">'[28]weo_real'!#REF!</definedName>
    <definedName name="NFI" localSheetId="0">'[18]WEO LINK'!#REF!</definedName>
    <definedName name="NFI">'[18]WEO LINK'!#REF!</definedName>
    <definedName name="NFI_14">NA()</definedName>
    <definedName name="NFI_2">NA()</definedName>
    <definedName name="NFI_20" localSheetId="0">'[18]WEO LINK'!#REF!</definedName>
    <definedName name="NFI_20">'[18]WEO LINK'!#REF!</definedName>
    <definedName name="NFI_25">NA()</definedName>
    <definedName name="NFI_28" localSheetId="0">'[18]WEO LINK'!#REF!</definedName>
    <definedName name="NFI_28">'[18]WEO LINK'!#REF!</definedName>
    <definedName name="NFI_R" localSheetId="0">'[18]WEO LINK'!#REF!</definedName>
    <definedName name="NFI_R">'[18]WEO LINK'!#REF!</definedName>
    <definedName name="NFI_R_14">NA()</definedName>
    <definedName name="NFI_R_2">NA()</definedName>
    <definedName name="NFI_R_20" localSheetId="0">'[18]WEO LINK'!#REF!</definedName>
    <definedName name="NFI_R_20">'[18]WEO LINK'!#REF!</definedName>
    <definedName name="NFI_R_25">NA()</definedName>
    <definedName name="NFI_R_28" localSheetId="0">'[18]WEO LINK'!#REF!</definedName>
    <definedName name="NFI_R_28">'[18]WEO LINK'!#REF!</definedName>
    <definedName name="NGDP" localSheetId="0">'[18]WEO LINK'!#REF!</definedName>
    <definedName name="NGDP">'[18]WEO LINK'!#REF!</definedName>
    <definedName name="NGDP_14">NA()</definedName>
    <definedName name="NGDP_2">NA()</definedName>
    <definedName name="NGDP_20" localSheetId="0">'[18]WEO LINK'!#REF!</definedName>
    <definedName name="NGDP_20">'[18]WEO LINK'!#REF!</definedName>
    <definedName name="NGDP_25">NA()</definedName>
    <definedName name="NGDP_28" localSheetId="0">'[18]WEO LINK'!#REF!</definedName>
    <definedName name="NGDP_28">'[18]WEO LINK'!#REF!</definedName>
    <definedName name="NGDP_35">'[55]Q2'!$E$47:$AH$47</definedName>
    <definedName name="NGDP_DG">NA()</definedName>
    <definedName name="NGDP_R" localSheetId="0">'[18]WEO LINK'!#REF!</definedName>
    <definedName name="NGDP_R">'[18]WEO LINK'!#REF!</definedName>
    <definedName name="NGDP_R_14">NA()</definedName>
    <definedName name="NGDP_R_2">NA()</definedName>
    <definedName name="NGDP_R_20" localSheetId="0">'[18]WEO LINK'!#REF!</definedName>
    <definedName name="NGDP_R_20">'[18]WEO LINK'!#REF!</definedName>
    <definedName name="NGDP_R_25">NA()</definedName>
    <definedName name="NGDP_R_28" localSheetId="0">'[18]WEO LINK'!#REF!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 localSheetId="0">'[18]WEO LINK'!#REF!</definedName>
    <definedName name="NGS">'[18]WEO LINK'!#REF!</definedName>
    <definedName name="NGS_20" localSheetId="0">'[18]WEO LINK'!#REF!</definedName>
    <definedName name="NGS_20">'[18]WEO LINK'!#REF!</definedName>
    <definedName name="NGS_28" localSheetId="0">'[18]WEO LINK'!#REF!</definedName>
    <definedName name="NGS_28">'[18]WEO LINK'!#REF!</definedName>
    <definedName name="NGS_NGDP">NA()</definedName>
    <definedName name="NI_R" localSheetId="0">'[28]weo_real'!#REF!</definedName>
    <definedName name="NI_R">'[28]weo_real'!#REF!</definedName>
    <definedName name="NINV" localSheetId="0">'[18]WEO LINK'!#REF!</definedName>
    <definedName name="NINV">'[18]WEO LINK'!#REF!</definedName>
    <definedName name="NINV_14">NA()</definedName>
    <definedName name="NINV_2">NA()</definedName>
    <definedName name="NINV_20" localSheetId="0">'[18]WEO LINK'!#REF!</definedName>
    <definedName name="NINV_20">'[18]WEO LINK'!#REF!</definedName>
    <definedName name="NINV_25">NA()</definedName>
    <definedName name="NINV_28" localSheetId="0">'[18]WEO LINK'!#REF!</definedName>
    <definedName name="NINV_28">'[18]WEO LINK'!#REF!</definedName>
    <definedName name="NINV_R" localSheetId="0">'[18]WEO LINK'!#REF!</definedName>
    <definedName name="NINV_R">'[18]WEO LINK'!#REF!</definedName>
    <definedName name="NINV_R_14">NA()</definedName>
    <definedName name="NINV_R_2">NA()</definedName>
    <definedName name="NINV_R_20" localSheetId="0">'[18]WEO LINK'!#REF!</definedName>
    <definedName name="NINV_R_20">'[18]WEO LINK'!#REF!</definedName>
    <definedName name="NINV_R_25">NA()</definedName>
    <definedName name="NINV_R_28" localSheetId="0">'[18]WEO LINK'!#REF!</definedName>
    <definedName name="NINV_R_28">'[18]WEO LINK'!#REF!</definedName>
    <definedName name="NINV_R_GDP" localSheetId="0">'[28]weo_real'!#REF!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 localSheetId="0">'[18]WEO LINK'!#REF!</definedName>
    <definedName name="NM">'[18]WEO LINK'!#REF!</definedName>
    <definedName name="NM_14">NA()</definedName>
    <definedName name="NM_2">NA()</definedName>
    <definedName name="NM_20" localSheetId="0">'[18]WEO LINK'!#REF!</definedName>
    <definedName name="NM_20">'[18]WEO LINK'!#REF!</definedName>
    <definedName name="NM_25">NA()</definedName>
    <definedName name="NM_28" localSheetId="0">'[18]WEO LINK'!#REF!</definedName>
    <definedName name="NM_28">'[18]WEO LINK'!#REF!</definedName>
    <definedName name="NM_R" localSheetId="0">'[18]WEO LINK'!#REF!</definedName>
    <definedName name="NM_R">'[18]WEO LINK'!#REF!</definedName>
    <definedName name="NM_R_14">NA()</definedName>
    <definedName name="NM_R_2">NA()</definedName>
    <definedName name="NM_R_20" localSheetId="0">'[18]WEO LINK'!#REF!</definedName>
    <definedName name="NM_R_20">'[18]WEO LINK'!#REF!</definedName>
    <definedName name="NM_R_25">NA()</definedName>
    <definedName name="NM_R_28" localSheetId="0">'[18]WEO LINK'!#REF!</definedName>
    <definedName name="NM_R_28">'[18]WEO LINK'!#REF!</definedName>
    <definedName name="nman">nman</definedName>
    <definedName name="NMG_R" localSheetId="0">'[18]WEO LINK'!#REF!</definedName>
    <definedName name="NMG_R">'[18]WEO LINK'!#REF!</definedName>
    <definedName name="NMG_R_20" localSheetId="0">'[18]WEO LINK'!#REF!</definedName>
    <definedName name="NMG_R_20">'[18]WEO LINK'!#REF!</definedName>
    <definedName name="NMG_R_28" localSheetId="0">'[18]WEO LINK'!#REF!</definedName>
    <definedName name="NMG_R_28">'[18]WEO LINK'!#REF!</definedName>
    <definedName name="NMG_RG">NA()</definedName>
    <definedName name="NMS_R" localSheetId="0">'[28]weo_real'!#REF!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 localSheetId="0">'[59]Prog'!#REF!</definedName>
    <definedName name="Nov2_98">'[59]Prog'!#REF!</definedName>
    <definedName name="NTDD_R" localSheetId="0">'[28]weo_real'!#REF!</definedName>
    <definedName name="NTDD_R">'[28]weo_real'!#REF!</definedName>
    <definedName name="NTDD_RG" localSheetId="0">'BGC 2017'!NTDD_RG</definedName>
    <definedName name="NTDD_RG">NTDD_RG</definedName>
    <definedName name="NTDD_RG_11" localSheetId="0">'BGC 2017'!NTDD_RG_11</definedName>
    <definedName name="NTDD_RG_11">NTDD_RG_11</definedName>
    <definedName name="NTDD_RG_14" localSheetId="0">'BGC 2017'!NTDD_RG_14</definedName>
    <definedName name="NTDD_RG_14">NTDD_RG_14</definedName>
    <definedName name="NTDD_RG_20" localSheetId="0">'BGC 2017'!NTDD_RG_20</definedName>
    <definedName name="NTDD_RG_20">NTDD_RG_20</definedName>
    <definedName name="NTDD_RG_24" localSheetId="0">'BGC 2017'!NTDD_RG_24</definedName>
    <definedName name="NTDD_RG_24">NTDD_RG_24</definedName>
    <definedName name="NTDD_RG_25" localSheetId="0">'BGC 2017'!NTDD_RG_25</definedName>
    <definedName name="NTDD_RG_25">NTDD_RG_25</definedName>
    <definedName name="NTDD_RG_28" localSheetId="0">'BGC 2017'!NTDD_RG_28</definedName>
    <definedName name="NTDD_RG_28">NTDD_RG_28</definedName>
    <definedName name="NX" localSheetId="0">'[18]WEO LINK'!#REF!</definedName>
    <definedName name="NX">'[18]WEO LINK'!#REF!</definedName>
    <definedName name="NX_14">NA()</definedName>
    <definedName name="NX_2">NA()</definedName>
    <definedName name="NX_20" localSheetId="0">'[18]WEO LINK'!#REF!</definedName>
    <definedName name="NX_20">'[18]WEO LINK'!#REF!</definedName>
    <definedName name="NX_25">NA()</definedName>
    <definedName name="NX_28" localSheetId="0">'[18]WEO LINK'!#REF!</definedName>
    <definedName name="NX_28">'[18]WEO LINK'!#REF!</definedName>
    <definedName name="NX_R" localSheetId="0">'[18]WEO LINK'!#REF!</definedName>
    <definedName name="NX_R">'[18]WEO LINK'!#REF!</definedName>
    <definedName name="NX_R_14">NA()</definedName>
    <definedName name="NX_R_2">NA()</definedName>
    <definedName name="NX_R_20" localSheetId="0">'[18]WEO LINK'!#REF!</definedName>
    <definedName name="NX_R_20">'[18]WEO LINK'!#REF!</definedName>
    <definedName name="NX_R_25">NA()</definedName>
    <definedName name="NX_R_28" localSheetId="0">'[18]WEO LINK'!#REF!</definedName>
    <definedName name="NX_R_28">'[18]WEO LINK'!#REF!</definedName>
    <definedName name="NXG_R" localSheetId="0">'[18]WEO LINK'!#REF!</definedName>
    <definedName name="NXG_R">'[18]WEO LINK'!#REF!</definedName>
    <definedName name="NXG_R_20" localSheetId="0">'[18]WEO LINK'!#REF!</definedName>
    <definedName name="NXG_R_20">'[18]WEO LINK'!#REF!</definedName>
    <definedName name="NXG_R_28" localSheetId="0">'[18]WEO LINK'!#REF!</definedName>
    <definedName name="NXG_R_28">'[18]WEO LINK'!#REF!</definedName>
    <definedName name="NXG_RG">NA()</definedName>
    <definedName name="NXS_R" localSheetId="0">'[28]weo_real'!#REF!</definedName>
    <definedName name="NXS_R">'[28]weo_real'!#REF!</definedName>
    <definedName name="oda">#REF!</definedName>
    <definedName name="ONE">#REF!</definedName>
    <definedName name="OnShow" localSheetId="0">'BGC 2017'!OnShow</definedName>
    <definedName name="OnShow">OnShow</definedName>
    <definedName name="OnShow_20" localSheetId="0">'BGC 2017'!OnShow_20</definedName>
    <definedName name="OnShow_20">OnShow_20</definedName>
    <definedName name="OnShow_24" localSheetId="0">'BGC 2017'!OnShow_24</definedName>
    <definedName name="OnShow_24">OnShow_24</definedName>
    <definedName name="OnShow_28" localSheetId="0">'BGC 2017'!OnShow_28</definedName>
    <definedName name="OnShow_28">OnShow_28</definedName>
    <definedName name="Opec">#REF!</definedName>
    <definedName name="Other" localSheetId="0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 localSheetId="0">#REF!</definedName>
    <definedName name="OUTFISC">#REF!</definedName>
    <definedName name="OUTIMF">#REF!</definedName>
    <definedName name="OUTMN" localSheetId="0">#REF!</definedName>
    <definedName name="OUTMN">#REF!</definedName>
    <definedName name="p_14" localSheetId="0">'[57]labels'!#REF!</definedName>
    <definedName name="p_14">'[57]labels'!#REF!</definedName>
    <definedName name="p_25" localSheetId="0">'[57]labels'!#REF!</definedName>
    <definedName name="p_25">'[57]labels'!#REF!</definedName>
    <definedName name="P92_" localSheetId="0">#REF!</definedName>
    <definedName name="P92_">#REF!</definedName>
    <definedName name="PAG2">'[4]Index'!#REF!</definedName>
    <definedName name="PAG3">'[4]Index'!#REF!</definedName>
    <definedName name="PAG4">'[4]Index'!#REF!</definedName>
    <definedName name="PAG5">'[4]Index'!#REF!</definedName>
    <definedName name="PAG6">'[4]Index'!#REF!</definedName>
    <definedName name="PAG7">#REF!</definedName>
    <definedName name="Parmeshwar">#REF!</definedName>
    <definedName name="Pay_Cap" localSheetId="0">'[60]Baseline'!#REF!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 localSheetId="0">'[28]weo_real'!#REF!</definedName>
    <definedName name="pchNM_R">'[28]weo_real'!#REF!</definedName>
    <definedName name="pchNMG_R">'[20]Q1'!$E$45:$AH$45</definedName>
    <definedName name="pchNX_R" localSheetId="0">'[28]weo_real'!#REF!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 localSheetId="0">'[18]WEO LINK'!#REF!</definedName>
    <definedName name="PCPI">'[18]WEO LINK'!#REF!</definedName>
    <definedName name="PCPI_20" localSheetId="0">'[18]WEO LINK'!#REF!</definedName>
    <definedName name="PCPI_20">'[18]WEO LINK'!#REF!</definedName>
    <definedName name="PCPI_28" localSheetId="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 localSheetId="0">'[16]BFtab10 Macro Framework'!#REF!</definedName>
    <definedName name="pinvtab">'[16]BFtab10 Macro Framework'!#REF!</definedName>
    <definedName name="pinvtab_11" localSheetId="0">#REF!</definedName>
    <definedName name="pinvtab_11">#REF!</definedName>
    <definedName name="pinvtab_14" localSheetId="0">#REF!</definedName>
    <definedName name="pinvtab_14">#REF!</definedName>
    <definedName name="pinvtab_25" localSheetId="0">#REF!</definedName>
    <definedName name="pinvtab_25">#REF!</definedName>
    <definedName name="pinvtab_28" localSheetId="0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'[3]REER Forecast'!#REF!</definedName>
    <definedName name="PPPI95" localSheetId="0">'[62]WPI'!#REF!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'BGC 2017'!$A$1:$R$280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'BGC 2017'!$3:$9</definedName>
    <definedName name="PRINT_TITLES_MI" localSheetId="0">#REF!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 localSheetId="0">'[64]DATA'!#REF!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 localSheetId="0">'[66]GRAFPROM'!#REF!</definedName>
    <definedName name="promgraf">'[66]GRAFPROM'!#REF!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 localSheetId="0">'[4]Quarterly Raw Data'!#REF!</definedName>
    <definedName name="QFISCAL">'[4]Quarterly Raw Data'!#REF!</definedName>
    <definedName name="QTAB7" localSheetId="0">'[4]Quarterly MacroFlow'!#REF!</definedName>
    <definedName name="QTAB7">'[4]Quarterly MacroFlow'!#REF!</definedName>
    <definedName name="QTAB7A" localSheetId="0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[0]!WEO '[13]LINK'!$A$1:$A$42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 localSheetId="0">'[69]RED'!#REF!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 localSheetId="0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'[2]RES'!#REF!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 localSheetId="0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 localSheetId="0">#REF!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 localSheetId="0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 localSheetId="0">#REF!</definedName>
    <definedName name="SEIGNOR">#REF!</definedName>
    <definedName name="seitto98" localSheetId="0">'[14]Output data'!#REF!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 localSheetId="0">'[1]data input'!#REF!</definedName>
    <definedName name="somI">'[1]data input'!#REF!</definedName>
    <definedName name="somII" localSheetId="0">'[1]data input'!#REF!</definedName>
    <definedName name="somII">'[1]data input'!#REF!</definedName>
    <definedName name="somIII" localSheetId="0">'[1]data input'!#REF!</definedName>
    <definedName name="somIII">'[1]data input'!#REF!</definedName>
    <definedName name="SOURCE1">#REF!</definedName>
    <definedName name="SOURCE2">#REF!</definedName>
    <definedName name="Sources" localSheetId="0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 localSheetId="0">'[14]Output data'!#REF!</definedName>
    <definedName name="SRTab11">'[14]Output data'!#REF!</definedName>
    <definedName name="SRTab6">#REF!</definedName>
    <definedName name="SRTab7" localSheetId="0">'[69]RED'!#REF!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 localSheetId="0">'[1]data input'!#REF!</definedName>
    <definedName name="stat1">'[1]data input'!#REF!</definedName>
    <definedName name="stat2" localSheetId="0">'[1]data input'!#REF!</definedName>
    <definedName name="stat2">'[1]data input'!#REF!</definedName>
    <definedName name="stat3" localSheetId="0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 localSheetId="0">'[1]data input'!#REF!</definedName>
    <definedName name="statI">'[1]data input'!#REF!</definedName>
    <definedName name="statII" localSheetId="0">'[1]data input'!#REF!</definedName>
    <definedName name="statII">'[1]data input'!#REF!</definedName>
    <definedName name="statIII" localSheetId="0">'[1]data input'!#REF!</definedName>
    <definedName name="statIII">'[1]data input'!#REF!</definedName>
    <definedName name="statt" localSheetId="0">'[1]data input'!#REF!</definedName>
    <definedName name="statt">'[1]data input'!#REF!</definedName>
    <definedName name="Stocks_Dates" localSheetId="0">'[72]a45'!#REF!</definedName>
    <definedName name="Stocks_Dates">'[72]a45'!#REF!</definedName>
    <definedName name="Stocks_Form" localSheetId="0">'[72]a45'!#REF!</definedName>
    <definedName name="Stocks_Form">'[72]a45'!#REF!</definedName>
    <definedName name="Stocks_IDs" localSheetId="0">'[72]a45'!#REF!</definedName>
    <definedName name="Stocks_IDs">'[72]a45'!#REF!</definedName>
    <definedName name="STOP" localSheetId="0">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'[5]INT_RATES_old'!$A$1:$I$34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 localSheetId="0">'[74]RED tables'!#REF!</definedName>
    <definedName name="tab22_11">'[74]RED tables'!#REF!</definedName>
    <definedName name="Tab22_14">#REF!</definedName>
    <definedName name="Tab22_2">#REF!</definedName>
    <definedName name="tab22_20" localSheetId="0">#REF!</definedName>
    <definedName name="tab22_20">#REF!</definedName>
    <definedName name="Tab22_25">#REF!</definedName>
    <definedName name="tab22_28" localSheetId="0">#REF!</definedName>
    <definedName name="tab22_28">#REF!</definedName>
    <definedName name="tab22_66" localSheetId="0">'[74]RED tables'!#REF!</definedName>
    <definedName name="tab22_66">'[74]RED tables'!#REF!</definedName>
    <definedName name="tab23">#REF!</definedName>
    <definedName name="tab23_11" localSheetId="0">'[74]RED tables'!#REF!</definedName>
    <definedName name="tab23_11">'[74]RED tables'!#REF!</definedName>
    <definedName name="Tab23_14">#REF!</definedName>
    <definedName name="Tab23_2">#REF!</definedName>
    <definedName name="tab23_20" localSheetId="0">#REF!</definedName>
    <definedName name="tab23_20">#REF!</definedName>
    <definedName name="Tab23_25">#REF!</definedName>
    <definedName name="tab23_28" localSheetId="0">#REF!</definedName>
    <definedName name="tab23_28">#REF!</definedName>
    <definedName name="tab23_66" localSheetId="0">'[74]RED tables'!#REF!</definedName>
    <definedName name="tab23_66">'[74]RED tables'!#REF!</definedName>
    <definedName name="tab24">#REF!</definedName>
    <definedName name="tab24_11" localSheetId="0">'[74]RED tables'!#REF!</definedName>
    <definedName name="tab24_11">'[74]RED tables'!#REF!</definedName>
    <definedName name="Tab24_14">#REF!</definedName>
    <definedName name="Tab24_2">#REF!</definedName>
    <definedName name="tab24_20" localSheetId="0">#REF!</definedName>
    <definedName name="tab24_20">#REF!</definedName>
    <definedName name="Tab24_25">#REF!</definedName>
    <definedName name="tab24_28" localSheetId="0">#REF!</definedName>
    <definedName name="tab24_28">#REF!</definedName>
    <definedName name="tab24_66" localSheetId="0">'[74]RED tables'!#REF!</definedName>
    <definedName name="tab24_66">'[74]RED tables'!#REF!</definedName>
    <definedName name="tab25">#REF!</definedName>
    <definedName name="tab25_11" localSheetId="0">'[74]RED tables'!#REF!</definedName>
    <definedName name="tab25_11">'[74]RED tables'!#REF!</definedName>
    <definedName name="tab25_20" localSheetId="0">#REF!</definedName>
    <definedName name="tab25_20">#REF!</definedName>
    <definedName name="tab25_28" localSheetId="0">#REF!</definedName>
    <definedName name="tab25_28">#REF!</definedName>
    <definedName name="tab25_66" localSheetId="0">'[74]RED tables'!#REF!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 localSheetId="0">#REF!</definedName>
    <definedName name="tab27_11">#REF!</definedName>
    <definedName name="Tab27_14">#REF!</definedName>
    <definedName name="Tab27_2">#REF!</definedName>
    <definedName name="Tab27_25">#REF!</definedName>
    <definedName name="tab27_66" localSheetId="0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 localSheetId="0">#REF!</definedName>
    <definedName name="TAB2B">#REF!</definedName>
    <definedName name="TAB2C" localSheetId="0">#REF!</definedName>
    <definedName name="TAB2C">#REF!</definedName>
    <definedName name="TAB2D" localSheetId="0">#REF!</definedName>
    <definedName name="TAB2D">#REF!</definedName>
    <definedName name="tab3">#REF!</definedName>
    <definedName name="tab3_11" localSheetId="0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 localSheetId="0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 localSheetId="0">#REF!</definedName>
    <definedName name="TAB3A">#REF!</definedName>
    <definedName name="TAB3B" localSheetId="0">#REF!</definedName>
    <definedName name="TAB3B">#REF!</definedName>
    <definedName name="TAB3C" localSheetId="0">#REF!</definedName>
    <definedName name="TAB3C">#REF!</definedName>
    <definedName name="TAB3D" localSheetId="0">#REF!</definedName>
    <definedName name="TAB3D">#REF!</definedName>
    <definedName name="TAB3E" localSheetId="0">#REF!</definedName>
    <definedName name="TAB3E">#REF!</definedName>
    <definedName name="tab4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3">#REF!</definedName>
    <definedName name="tab44">#REF!</definedName>
    <definedName name="TAB4A">'[75]E'!$B$102:$AK$153</definedName>
    <definedName name="TAB4B">'[75]E'!$B$48:$AK$100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 localSheetId="0">'[4]Annual Tables'!#REF!</definedName>
    <definedName name="TAB6A">'[4]Annual Tables'!#REF!</definedName>
    <definedName name="TAB6B" localSheetId="0">'[4]Annual Tables'!#REF!</definedName>
    <definedName name="TAB6B">'[4]Annual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 localSheetId="0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 localSheetId="0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 localSheetId="0">#REF!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 localSheetId="0">#REF!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 localSheetId="0">#REF!</definedName>
    <definedName name="TabsimplifiedBOP">#REF!</definedName>
    <definedName name="TabsimplifiedBOP_14" localSheetId="0">#REF!</definedName>
    <definedName name="TabsimplifiedBOP_14">#REF!</definedName>
    <definedName name="TabsimplifiedBOP_25" localSheetId="0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 localSheetId="0">'[18]WEO LINK'!#REF!</definedName>
    <definedName name="TMG_D">'[18]WEO LINK'!#REF!</definedName>
    <definedName name="TMG_D_11" localSheetId="0">'[19]WEO LINK'!#REF!</definedName>
    <definedName name="TMG_D_11">'[19]WEO LINK'!#REF!</definedName>
    <definedName name="TMG_D_14">'[24]Q5'!$E$23:$AH$23</definedName>
    <definedName name="TMG_D_2">'[24]Q5'!$E$23:$AH$23</definedName>
    <definedName name="TMG_D_20" localSheetId="0">'[18]WEO LINK'!#REF!</definedName>
    <definedName name="TMG_D_20">'[18]WEO LINK'!#REF!</definedName>
    <definedName name="TMG_D_25">'[24]Q5'!$E$23:$AH$23</definedName>
    <definedName name="TMG_D_28" localSheetId="0">'[18]WEO LINK'!#REF!</definedName>
    <definedName name="TMG_D_28">'[18]WEO LINK'!#REF!</definedName>
    <definedName name="TMG_D_66" localSheetId="0">'[19]WEO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 localSheetId="0">'[18]WEO LINK'!#REF!</definedName>
    <definedName name="TMGO">'[18]WEO LINK'!#REF!</definedName>
    <definedName name="TMGO_11" localSheetId="0">'[19]WEO LINK'!#REF!</definedName>
    <definedName name="TMGO_11">'[19]WEO LINK'!#REF!</definedName>
    <definedName name="TMGO_14">NA()</definedName>
    <definedName name="TMGO_2">NA()</definedName>
    <definedName name="TMGO_20" localSheetId="0">'[18]WEO LINK'!#REF!</definedName>
    <definedName name="TMGO_20">'[18]WEO LINK'!#REF!</definedName>
    <definedName name="TMGO_25">NA()</definedName>
    <definedName name="TMGO_28" localSheetId="0">'[18]WEO LINK'!#REF!</definedName>
    <definedName name="TMGO_28">'[18]WEO LINK'!#REF!</definedName>
    <definedName name="TMGO_66" localSheetId="0">'[19]WEO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 localSheetId="0">'[2]Trade'!#REF!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 localSheetId="0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 localSheetId="0">'[18]WEO LINK'!#REF!</definedName>
    <definedName name="TXG_D">'[18]WEO LINK'!#REF!</definedName>
    <definedName name="TXG_D_11" localSheetId="0">'[19]WEO LINK'!#REF!</definedName>
    <definedName name="TXG_D_11">'[19]WEO LINK'!#REF!</definedName>
    <definedName name="TXG_D_14">NA()</definedName>
    <definedName name="TXG_D_2">NA()</definedName>
    <definedName name="TXG_D_20" localSheetId="0">'[18]WEO LINK'!#REF!</definedName>
    <definedName name="TXG_D_20">'[18]WEO LINK'!#REF!</definedName>
    <definedName name="TXG_D_25">NA()</definedName>
    <definedName name="TXG_D_28" localSheetId="0">'[18]WEO LINK'!#REF!</definedName>
    <definedName name="TXG_D_28">'[18]WEO LINK'!#REF!</definedName>
    <definedName name="TXG_D_66" localSheetId="0">'[19]WEO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 localSheetId="0">'[18]WEO LINK'!#REF!</definedName>
    <definedName name="TXGO">'[18]WEO LINK'!#REF!</definedName>
    <definedName name="TXGO_11" localSheetId="0">'[19]WEO LINK'!#REF!</definedName>
    <definedName name="TXGO_11">'[19]WEO LINK'!#REF!</definedName>
    <definedName name="TXGO_14">NA()</definedName>
    <definedName name="TXGO_2">NA()</definedName>
    <definedName name="TXGO_20" localSheetId="0">'[18]WEO LINK'!#REF!</definedName>
    <definedName name="TXGO_20">'[18]WEO LINK'!#REF!</definedName>
    <definedName name="TXGO_25">NA()</definedName>
    <definedName name="TXGO_28" localSheetId="0">'[18]WEO LINK'!#REF!</definedName>
    <definedName name="TXGO_28">'[18]WEO LINK'!#REF!</definedName>
    <definedName name="TXGO_66" localSheetId="0">'[19]WEO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'[6]EU2DBase'!$C$1:$F$196</definedName>
    <definedName name="UKR2">'[6]EU2DBase'!$G$1:$U$196</definedName>
    <definedName name="UKR3">'[6]EU2DBase'!#REF!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 localSheetId="0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 localSheetId="0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 localSheetId="0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 localSheetId="0">'[30]WEO'!#REF!</definedName>
    <definedName name="WIN_11">'[30]WEO'!#REF!</definedName>
    <definedName name="WIN_66" localSheetId="0">'[30]WEO'!#REF!</definedName>
    <definedName name="WIN_66">'[30]WEO'!#REF!</definedName>
    <definedName name="WPCP33_D">#REF!</definedName>
    <definedName name="WPCP33pch">#REF!</definedName>
    <definedName name="WPI" localSheetId="0">'[3]REER Forecast'!#REF!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 localSheetId="0">#REF!</definedName>
    <definedName name="xr">#REF!</definedName>
    <definedName name="xxWRS_1" localSheetId="0">[0]!WEO '[13]LINK'!$A$1:$A$42</definedName>
    <definedName name="xxWRS_1">WEO '[13]LINK'!$A$1:$A$42</definedName>
    <definedName name="xxWRS_1_15" localSheetId="0">[0]!WEO '[13]LINK'!$A$1:$A$42</definedName>
    <definedName name="xxWRS_1_15">WEO '[13]LINK'!$A$1:$A$42</definedName>
    <definedName name="xxWRS_1_17" localSheetId="0">[0]!WEO '[13]LINK'!$A$1:$A$42</definedName>
    <definedName name="xxWRS_1_17">WEO '[13]LINK'!$A$1:$A$42</definedName>
    <definedName name="xxWRS_1_2">#REF!</definedName>
    <definedName name="xxWRS_1_20" localSheetId="0">[0]!WEO '[13]LINK'!$A$1:$A$42</definedName>
    <definedName name="xxWRS_1_20">WEO '[13]LINK'!$A$1:$A$42</definedName>
    <definedName name="xxWRS_1_22" localSheetId="0">[0]!WEO '[13]LINK'!$A$1:$A$42</definedName>
    <definedName name="xxWRS_1_22">WEO '[13]LINK'!$A$1:$A$42</definedName>
    <definedName name="xxWRS_1_24" localSheetId="0">[0]!WEO '[13]LINK'!$A$1:$A$42</definedName>
    <definedName name="xxWRS_1_24">WEO '[13]LINK'!$A$1:$A$42</definedName>
    <definedName name="xxWRS_1_28" localSheetId="0">[0]!WEO '[13]LINK'!$A$1:$A$42</definedName>
    <definedName name="xxWRS_1_28">WEO '[13]LINK'!$A$1:$A$42</definedName>
    <definedName name="xxWRS_1_37" localSheetId="0">[0]!WEO '[13]LINK'!$A$1:$A$42</definedName>
    <definedName name="xxWRS_1_37">WEO '[13]LINK'!$A$1:$A$42</definedName>
    <definedName name="xxWRS_1_38" localSheetId="0">[0]!WEO '[13]LINK'!$A$1:$A$42</definedName>
    <definedName name="xxWRS_1_38">WEO '[13]LINK'!$A$1:$A$42</definedName>
    <definedName name="xxWRS_1_46" localSheetId="0">[0]!WEO '[13]LINK'!$A$1:$A$42</definedName>
    <definedName name="xxWRS_1_46">WEO '[13]LINK'!$A$1:$A$42</definedName>
    <definedName name="xxWRS_1_47" localSheetId="0">[0]!WEO '[13]LINK'!$A$1:$A$42</definedName>
    <definedName name="xxWRS_1_47">WEO '[13]LINK'!$A$1:$A$42</definedName>
    <definedName name="xxWRS_1_49" localSheetId="0">[0]!WEO '[13]LINK'!$A$1:$A$42</definedName>
    <definedName name="xxWRS_1_49">WEO '[13]LINK'!$A$1:$A$42</definedName>
    <definedName name="xxWRS_1_54" localSheetId="0">[0]!WEO '[13]LINK'!$A$1:$A$42</definedName>
    <definedName name="xxWRS_1_54">WEO '[13]LINK'!$A$1:$A$42</definedName>
    <definedName name="xxWRS_1_55" localSheetId="0">[0]!WEO '[13]LINK'!$A$1:$A$42</definedName>
    <definedName name="xxWRS_1_55">WEO '[13]LINK'!$A$1:$A$42</definedName>
    <definedName name="xxWRS_1_56" localSheetId="0">[0]!WEO '[13]LINK'!$A$1:$A$42</definedName>
    <definedName name="xxWRS_1_56">WEO '[13]LINK'!$A$1:$A$42</definedName>
    <definedName name="xxWRS_1_57" localSheetId="0">[0]!WEO '[13]LINK'!$A$1:$A$42</definedName>
    <definedName name="xxWRS_1_57">WEO '[13]LINK'!$A$1:$A$42</definedName>
    <definedName name="xxWRS_1_61" localSheetId="0">[0]!WEO '[13]LINK'!$A$1:$A$42</definedName>
    <definedName name="xxWRS_1_61">WEO '[13]LINK'!$A$1:$A$42</definedName>
    <definedName name="xxWRS_1_63" localSheetId="0">[0]!WEO '[13]LINK'!$A$1:$A$42</definedName>
    <definedName name="xxWRS_1_63">WEO '[13]LINK'!$A$1:$A$42</definedName>
    <definedName name="xxWRS_1_64" localSheetId="0">[0]!WEO '[13]LINK'!$A$1:$A$42</definedName>
    <definedName name="xxWRS_1_64">WEO '[13]LINK'!$A$1:$A$42</definedName>
    <definedName name="xxWRS_1_65" localSheetId="0">[0]!WEO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 localSheetId="0">#REF!</definedName>
    <definedName name="xxWRS_3_14">#REF!</definedName>
    <definedName name="xxWRS_3_2">#REF!</definedName>
    <definedName name="xxWRS_3_25" localSheetId="0">#REF!</definedName>
    <definedName name="xxWRS_3_25">#REF!</definedName>
    <definedName name="xxWRS_3_28" localSheetId="0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 localSheetId="0">#REF!</definedName>
    <definedName name="xxWRS_6_14">#REF!</definedName>
    <definedName name="xxWRS_6_25" localSheetId="0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</authors>
  <commentList>
    <comment ref="AA95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 xml:space="preserve">se consolideaza dobanda 
din trezorerie
</t>
        </r>
      </text>
    </comment>
    <comment ref="AA110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>se consolideaza granturile, se regasesc la fonduri externe nerambursabile, pe tran
sporturi</t>
        </r>
      </text>
    </comment>
  </commentList>
</comments>
</file>

<file path=xl/sharedStrings.xml><?xml version="1.0" encoding="utf-8"?>
<sst xmlns="http://schemas.openxmlformats.org/spreadsheetml/2006/main" count="283" uniqueCount="86">
  <si>
    <t>Total</t>
  </si>
  <si>
    <t>Buget general consolidat</t>
  </si>
  <si>
    <t>Sume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</si>
  <si>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</si>
  <si>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</si>
  <si>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</si>
  <si>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</si>
  <si>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</si>
  <si>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</si>
  <si>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</si>
  <si>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</si>
  <si>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</si>
  <si>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</si>
  <si>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</si>
  <si>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</si>
  <si>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 xml:space="preserve">Subventii </t>
  </si>
  <si>
    <t>Venituri din capital</t>
  </si>
  <si>
    <t>Donatii</t>
  </si>
  <si>
    <t>Operatiuni financiare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</si>
  <si>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</si>
  <si>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</si>
  <si>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</si>
  <si>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</si>
  <si>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</si>
  <si>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</si>
  <si>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</si>
  <si>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</si>
  <si>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</si>
  <si>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>Proiecte cu finantare din fonduri externe nerambursabile</t>
  </si>
  <si>
    <t>Alte cheltuieli</t>
  </si>
  <si>
    <t>Cheltuieli aferente programelor cu finantare rambursabila</t>
  </si>
  <si>
    <t>Cheltuieli de capital</t>
  </si>
  <si>
    <t>Rambursari de credite</t>
  </si>
  <si>
    <t>Plati efectuate in anii precedenti si recuperate in anul curent</t>
  </si>
  <si>
    <t>EXCEDENT(+) / DEFICIT(-)</t>
  </si>
  <si>
    <t xml:space="preserve">BUGETUL GENERAL  CONSOLIDAT </t>
  </si>
  <si>
    <t>Anexa nr. 2</t>
  </si>
  <si>
    <t>P.I.B. - milioane lei</t>
  </si>
  <si>
    <t>IV. Grad de realizare sem I/program initial</t>
  </si>
  <si>
    <t>-milioane RON -</t>
  </si>
  <si>
    <t>Bugetul de stat</t>
  </si>
  <si>
    <t>Bugetul 
general
centralizat 
al unitatilor 
administrativ
teritoriale *)</t>
  </si>
  <si>
    <t>Bugetul
asigurarilor
sociale 
de stat</t>
  </si>
  <si>
    <t>Bugetul 
asigurarilor
pentru
somaj</t>
  </si>
  <si>
    <t>Fondul 
national 
unic de
asigurari 
sociale de
sanatate</t>
  </si>
  <si>
    <t>Credite
externe
acordate
ministerelor
*)</t>
  </si>
  <si>
    <t>Bugetul
institutiilor/
activitatilor 
finantate 
integral si/sau
partial din 
venituri proprii *)</t>
  </si>
  <si>
    <t>Bugetul
fondurilor
externe 
nerambursabile *)</t>
  </si>
  <si>
    <t>Bugetul 
trezoreriei
statului</t>
  </si>
  <si>
    <t>Bugetul 
Companiei 
Nationale de
Autostrazi si
Drumuri 
Nationale*)</t>
  </si>
  <si>
    <t>Total buget general consolidat</t>
  </si>
  <si>
    <t>Operatiuni 
financiare</t>
  </si>
  <si>
    <t>% 
din PIB</t>
  </si>
  <si>
    <t xml:space="preserve">VENITURI TOTALE    </t>
  </si>
  <si>
    <t>I</t>
  </si>
  <si>
    <t>II</t>
  </si>
  <si>
    <t>III</t>
  </si>
  <si>
    <t>IV</t>
  </si>
  <si>
    <t>Impozitul pe comertul exterior si tranzactiile internationale (taxe vamale)</t>
  </si>
  <si>
    <t xml:space="preserve"> Alte impozite si taxe fiscale</t>
  </si>
  <si>
    <t>Contributii de asigurari</t>
  </si>
  <si>
    <t>Venituri nefiscale</t>
  </si>
  <si>
    <t>Sume primite de la UE in contul platilor efectuate</t>
  </si>
  <si>
    <r>
      <t xml:space="preserve">  </t>
    </r>
    <r>
      <rPr>
        <sz val="11"/>
        <rFont val="Arial"/>
        <family val="2"/>
      </rPr>
      <t>I</t>
    </r>
  </si>
  <si>
    <r>
      <t xml:space="preserve">  </t>
    </r>
    <r>
      <rPr>
        <sz val="11"/>
        <rFont val="Arial"/>
        <family val="2"/>
      </rPr>
      <t>II</t>
    </r>
  </si>
  <si>
    <r>
      <t xml:space="preserve">  </t>
    </r>
    <r>
      <rPr>
        <sz val="11"/>
        <rFont val="Arial"/>
        <family val="2"/>
      </rPr>
      <t>III</t>
    </r>
  </si>
  <si>
    <t xml:space="preserve">Incasari din rambursarea, imprumuturilor </t>
  </si>
  <si>
    <t>ian</t>
  </si>
  <si>
    <t>feb</t>
  </si>
  <si>
    <t>mar</t>
  </si>
  <si>
    <t>Sume incasate pt. bugetul de stat in curs de distribuire</t>
  </si>
  <si>
    <t xml:space="preserve"> Transferuri - Total </t>
  </si>
  <si>
    <t xml:space="preserve"> Alte transferuri </t>
  </si>
  <si>
    <t xml:space="preserve"> Asistenta sociala</t>
  </si>
  <si>
    <t>Proiecte cu finantare din fonduri externe nerambursabile aferente cadrului financiar 2014-2020</t>
  </si>
  <si>
    <t>Fonduri de rezerve</t>
  </si>
  <si>
    <t xml:space="preserve"> Active nefinanciare</t>
  </si>
  <si>
    <t xml:space="preserve">           Active financiare</t>
  </si>
  <si>
    <t>Fond national de dezvoltare</t>
  </si>
  <si>
    <t xml:space="preserve">Imprumuturi  acordate </t>
  </si>
  <si>
    <t xml:space="preserve">*)estimari </t>
  </si>
  <si>
    <t>I. Program initial 2017</t>
  </si>
  <si>
    <t>III. Realizari 1.01.-30.06.2017</t>
  </si>
  <si>
    <t>Program  2017 / Realizari 1.01.-30.06.2017</t>
  </si>
  <si>
    <t>Transferuri   intre     bugete  
(se scad)</t>
  </si>
  <si>
    <t xml:space="preserve">II. Estimări 2017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</si>
</sst>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00"/>
    <numFmt numFmtId="170" formatCode="#,##0.00000"/>
    <numFmt numFmtId="171" formatCode="0.0%"/>
    <numFmt numFmtId="172" formatCode="0.0"/>
    <numFmt numFmtId="173" formatCode="#,##0.0_);\(#,##0.0\)"/>
    <numFmt numFmtId="174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34" borderId="0" xfId="57" applyFont="1" applyFill="1" applyBorder="1" applyAlignment="1">
      <alignment/>
      <protection/>
    </xf>
    <xf numFmtId="164" fontId="3" fillId="34" borderId="0" xfId="57" applyNumberFormat="1" applyFont="1" applyFill="1" applyAlignment="1" applyProtection="1">
      <alignment/>
      <protection locked="0"/>
    </xf>
    <xf numFmtId="3" fontId="0" fillId="34" borderId="0" xfId="59" applyNumberFormat="1" applyFont="1" applyFill="1" applyAlignment="1">
      <alignment horizontal="center"/>
      <protection/>
    </xf>
    <xf numFmtId="164" fontId="0" fillId="34" borderId="0" xfId="57" applyNumberFormat="1" applyFont="1" applyFill="1" applyAlignment="1">
      <alignment horizontal="left"/>
      <protection/>
    </xf>
    <xf numFmtId="164" fontId="2" fillId="34" borderId="0" xfId="57" applyNumberFormat="1" applyFont="1" applyFill="1" applyAlignment="1" applyProtection="1">
      <alignment horizontal="center"/>
      <protection locked="0"/>
    </xf>
    <xf numFmtId="3" fontId="2" fillId="34" borderId="0" xfId="59" applyNumberFormat="1" applyFont="1" applyFill="1" applyAlignment="1">
      <alignment horizontal="center"/>
      <protection/>
    </xf>
    <xf numFmtId="164" fontId="7" fillId="34" borderId="0" xfId="57" applyNumberFormat="1" applyFont="1" applyFill="1" applyBorder="1" applyAlignment="1" applyProtection="1">
      <alignment horizontal="left"/>
      <protection locked="0"/>
    </xf>
    <xf numFmtId="164" fontId="2" fillId="34" borderId="0" xfId="57" applyNumberFormat="1" applyFont="1" applyFill="1" applyBorder="1" applyAlignment="1" applyProtection="1">
      <alignment horizontal="center"/>
      <protection locked="0"/>
    </xf>
    <xf numFmtId="164" fontId="2" fillId="34" borderId="10" xfId="57" applyNumberFormat="1" applyFont="1" applyFill="1" applyBorder="1" applyAlignment="1" applyProtection="1">
      <alignment horizontal="center"/>
      <protection locked="0"/>
    </xf>
    <xf numFmtId="164" fontId="3" fillId="34" borderId="0" xfId="57" applyNumberFormat="1" applyFont="1" applyFill="1" applyBorder="1" applyAlignment="1" applyProtection="1">
      <alignment horizontal="left" vertical="center"/>
      <protection locked="0"/>
    </xf>
    <xf numFmtId="164" fontId="3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7" fillId="34" borderId="0" xfId="57" applyNumberFormat="1" applyFont="1" applyFill="1" applyBorder="1" applyAlignment="1" applyProtection="1">
      <alignment horizontal="center" vertical="center"/>
      <protection locked="0"/>
    </xf>
    <xf numFmtId="164" fontId="3" fillId="34" borderId="0" xfId="57" applyNumberFormat="1" applyFont="1" applyFill="1" applyBorder="1" applyAlignment="1" applyProtection="1">
      <alignment horizontal="right" vertical="center"/>
      <protection locked="0"/>
    </xf>
    <xf numFmtId="171" fontId="2" fillId="34" borderId="0" xfId="63" applyNumberFormat="1" applyFont="1" applyFill="1" applyBorder="1" applyAlignment="1" applyProtection="1">
      <alignment horizontal="right" vertical="center"/>
      <protection locked="0"/>
    </xf>
    <xf numFmtId="164" fontId="3" fillId="34" borderId="0" xfId="57" applyNumberFormat="1" applyFont="1" applyFill="1" applyBorder="1" applyAlignment="1" applyProtection="1">
      <alignment horizontal="center" vertical="center"/>
      <protection locked="0"/>
    </xf>
    <xf numFmtId="164" fontId="3" fillId="34" borderId="0" xfId="57" applyNumberFormat="1" applyFont="1" applyFill="1" applyBorder="1" applyAlignment="1" applyProtection="1">
      <alignment horizontal="left" vertical="center" wrapText="1"/>
      <protection locked="0"/>
    </xf>
    <xf numFmtId="164" fontId="3" fillId="34" borderId="0" xfId="57" applyNumberFormat="1" applyFont="1" applyFill="1" applyBorder="1" applyAlignment="1" applyProtection="1">
      <alignment horizontal="center" vertical="center" wrapText="1"/>
      <protection locked="0"/>
    </xf>
    <xf numFmtId="164" fontId="3" fillId="34" borderId="0" xfId="57" applyNumberFormat="1" applyFont="1" applyFill="1" applyBorder="1" applyAlignment="1" applyProtection="1">
      <alignment horizontal="right" vertical="center" wrapText="1"/>
      <protection locked="0"/>
    </xf>
    <xf numFmtId="164" fontId="3" fillId="34" borderId="0" xfId="57" applyNumberFormat="1" applyFont="1" applyFill="1" applyBorder="1" applyAlignment="1" applyProtection="1">
      <alignment horizontal="left" vertical="center" wrapText="1" indent="4"/>
      <protection locked="0"/>
    </xf>
    <xf numFmtId="164" fontId="2" fillId="34" borderId="0" xfId="57" applyNumberFormat="1" applyFont="1" applyFill="1" applyBorder="1" applyAlignment="1" applyProtection="1">
      <alignment horizontal="left" vertical="center" indent="4"/>
      <protection locked="0"/>
    </xf>
    <xf numFmtId="164" fontId="2" fillId="34" borderId="0" xfId="57" applyNumberFormat="1" applyFont="1" applyFill="1" applyBorder="1" applyAlignment="1" applyProtection="1">
      <alignment horizontal="center" vertical="center"/>
      <protection locked="0"/>
    </xf>
    <xf numFmtId="164" fontId="2" fillId="34" borderId="0" xfId="57" applyNumberFormat="1" applyFont="1" applyFill="1" applyBorder="1" applyAlignment="1" applyProtection="1">
      <alignment horizontal="left" vertical="center"/>
      <protection locked="0"/>
    </xf>
    <xf numFmtId="164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 applyProtection="1">
      <alignment horizontal="left" vertical="center" wrapText="1" indent="4"/>
      <protection locked="0"/>
    </xf>
    <xf numFmtId="164" fontId="2" fillId="34" borderId="0" xfId="57" applyNumberFormat="1" applyFont="1" applyFill="1" applyBorder="1" applyAlignment="1" applyProtection="1">
      <alignment horizontal="center" vertical="center" wrapText="1"/>
      <protection locked="0"/>
    </xf>
    <xf numFmtId="164" fontId="2" fillId="34" borderId="0" xfId="57" applyNumberFormat="1" applyFont="1" applyFill="1" applyBorder="1" applyAlignment="1" applyProtection="1">
      <alignment horizontal="left" vertical="center" wrapText="1"/>
      <protection locked="0"/>
    </xf>
    <xf numFmtId="164" fontId="2" fillId="34" borderId="0" xfId="57" applyNumberFormat="1" applyFont="1" applyFill="1" applyBorder="1" applyAlignment="1" applyProtection="1">
      <alignment horizontal="right" vertical="center" wrapText="1"/>
      <protection locked="0"/>
    </xf>
    <xf numFmtId="164" fontId="3" fillId="34" borderId="0" xfId="57" applyNumberFormat="1" applyFont="1" applyFill="1" applyBorder="1" applyAlignment="1" applyProtection="1">
      <alignment horizontal="left" vertical="center" wrapText="1"/>
      <protection/>
    </xf>
    <xf numFmtId="164" fontId="3" fillId="34" borderId="0" xfId="57" applyNumberFormat="1" applyFont="1" applyFill="1" applyBorder="1" applyAlignment="1" applyProtection="1">
      <alignment horizontal="center" vertical="center" wrapText="1"/>
      <protection/>
    </xf>
    <xf numFmtId="164" fontId="3" fillId="34" borderId="0" xfId="57" applyNumberFormat="1" applyFont="1" applyFill="1" applyBorder="1" applyAlignment="1" applyProtection="1">
      <alignment horizontal="right" vertical="center" wrapText="1"/>
      <protection/>
    </xf>
    <xf numFmtId="164" fontId="3" fillId="34" borderId="0" xfId="57" applyNumberFormat="1" applyFont="1" applyFill="1" applyBorder="1" applyAlignment="1" applyProtection="1">
      <alignment horizontal="left" vertical="center" wrapText="1" indent="4"/>
      <protection/>
    </xf>
    <xf numFmtId="164" fontId="2" fillId="34" borderId="0" xfId="57" applyNumberFormat="1" applyFont="1" applyFill="1" applyBorder="1" applyAlignment="1" applyProtection="1">
      <alignment horizontal="left" vertical="center" wrapText="1" indent="4"/>
      <protection/>
    </xf>
    <xf numFmtId="164" fontId="2" fillId="34" borderId="0" xfId="57" applyNumberFormat="1" applyFont="1" applyFill="1" applyBorder="1" applyAlignment="1" applyProtection="1">
      <alignment horizontal="center" vertical="center" wrapText="1"/>
      <protection/>
    </xf>
    <xf numFmtId="164" fontId="2" fillId="34" borderId="0" xfId="57" applyNumberFormat="1" applyFont="1" applyFill="1" applyBorder="1" applyAlignment="1" applyProtection="1">
      <alignment horizontal="left" vertical="center" wrapText="1"/>
      <protection/>
    </xf>
    <xf numFmtId="164" fontId="2" fillId="34" borderId="0" xfId="57" applyNumberFormat="1" applyFont="1" applyFill="1" applyBorder="1" applyAlignment="1" applyProtection="1">
      <alignment vertical="center" wrapText="1"/>
      <protection/>
    </xf>
    <xf numFmtId="164" fontId="2" fillId="34" borderId="0" xfId="57" applyNumberFormat="1" applyFont="1" applyFill="1" applyBorder="1" applyAlignment="1" applyProtection="1">
      <alignment horizontal="right" vertical="center" wrapText="1"/>
      <protection/>
    </xf>
    <xf numFmtId="164" fontId="2" fillId="34" borderId="0" xfId="57" applyNumberFormat="1" applyFont="1" applyFill="1" applyBorder="1" applyAlignment="1" applyProtection="1">
      <alignment horizontal="left" vertical="center"/>
      <protection/>
    </xf>
    <xf numFmtId="164" fontId="3" fillId="34" borderId="0" xfId="57" applyNumberFormat="1" applyFont="1" applyFill="1" applyBorder="1" applyAlignment="1" applyProtection="1">
      <alignment horizontal="center" vertical="center"/>
      <protection/>
    </xf>
    <xf numFmtId="164" fontId="3" fillId="34" borderId="0" xfId="57" applyNumberFormat="1" applyFont="1" applyFill="1" applyBorder="1" applyAlignment="1" applyProtection="1">
      <alignment horizontal="left" vertical="center"/>
      <protection/>
    </xf>
    <xf numFmtId="164" fontId="3" fillId="34" borderId="0" xfId="57" applyNumberFormat="1" applyFont="1" applyFill="1" applyBorder="1" applyAlignment="1" applyProtection="1">
      <alignment horizontal="right" vertical="center"/>
      <protection/>
    </xf>
    <xf numFmtId="164" fontId="2" fillId="34" borderId="0" xfId="57" applyNumberFormat="1" applyFont="1" applyFill="1" applyBorder="1" applyAlignment="1">
      <alignment horizontal="left" vertical="center"/>
      <protection/>
    </xf>
    <xf numFmtId="164" fontId="3" fillId="34" borderId="0" xfId="57" applyNumberFormat="1" applyFont="1" applyFill="1" applyBorder="1" applyAlignment="1">
      <alignment horizontal="center" vertical="center"/>
      <protection/>
    </xf>
    <xf numFmtId="164" fontId="3" fillId="34" borderId="0" xfId="57" applyNumberFormat="1" applyFont="1" applyFill="1" applyBorder="1" applyAlignment="1">
      <alignment horizontal="left" vertical="center"/>
      <protection/>
    </xf>
    <xf numFmtId="164" fontId="3" fillId="34" borderId="0" xfId="57" applyNumberFormat="1" applyFont="1" applyFill="1" applyBorder="1" applyAlignment="1">
      <alignment horizontal="right" vertical="center"/>
      <protection/>
    </xf>
    <xf numFmtId="164" fontId="3" fillId="34" borderId="0" xfId="57" applyNumberFormat="1" applyFont="1" applyFill="1" applyBorder="1" applyAlignment="1" applyProtection="1" quotePrefix="1">
      <alignment horizontal="right" vertical="center" wrapText="1"/>
      <protection locked="0"/>
    </xf>
    <xf numFmtId="164" fontId="2" fillId="34" borderId="0" xfId="57" applyNumberFormat="1" applyFont="1" applyFill="1" applyBorder="1" applyAlignment="1" applyProtection="1">
      <alignment wrapText="1"/>
      <protection locked="0"/>
    </xf>
    <xf numFmtId="164" fontId="2" fillId="34" borderId="0" xfId="57" applyNumberFormat="1" applyFont="1" applyFill="1" applyBorder="1" applyAlignment="1" applyProtection="1">
      <alignment horizontal="left" vertical="center" indent="4"/>
      <protection/>
    </xf>
    <xf numFmtId="164" fontId="2" fillId="34" borderId="0" xfId="57" applyNumberFormat="1" applyFont="1" applyFill="1" applyBorder="1" applyAlignment="1" applyProtection="1">
      <alignment horizontal="center" vertical="center"/>
      <protection/>
    </xf>
    <xf numFmtId="164" fontId="2" fillId="34" borderId="0" xfId="57" applyNumberFormat="1" applyFont="1" applyFill="1" applyBorder="1" applyAlignment="1" applyProtection="1">
      <alignment horizontal="right" vertical="center"/>
      <protection/>
    </xf>
    <xf numFmtId="164" fontId="2" fillId="34" borderId="0" xfId="57" applyNumberFormat="1" applyFont="1" applyFill="1" applyBorder="1" applyAlignment="1" applyProtection="1" quotePrefix="1">
      <alignment horizontal="right" vertical="center" wrapText="1"/>
      <protection/>
    </xf>
    <xf numFmtId="164" fontId="0" fillId="34" borderId="0" xfId="57" applyNumberFormat="1" applyFont="1" applyFill="1" applyBorder="1" applyAlignment="1" applyProtection="1">
      <alignment horizontal="right"/>
      <protection/>
    </xf>
    <xf numFmtId="164" fontId="2" fillId="34" borderId="0" xfId="57" applyNumberFormat="1" applyFont="1" applyFill="1" applyBorder="1" applyAlignment="1" applyProtection="1">
      <alignment horizontal="right"/>
      <protection/>
    </xf>
    <xf numFmtId="164" fontId="2" fillId="34" borderId="0" xfId="57" applyNumberFormat="1" applyFont="1" applyFill="1" applyAlignment="1">
      <alignment horizontal="right" vertical="center"/>
      <protection/>
    </xf>
    <xf numFmtId="171" fontId="3" fillId="34" borderId="0" xfId="63" applyNumberFormat="1" applyFont="1" applyFill="1" applyBorder="1" applyAlignment="1" applyProtection="1">
      <alignment horizontal="right" vertical="center"/>
      <protection locked="0"/>
    </xf>
    <xf numFmtId="171" fontId="2" fillId="34" borderId="0" xfId="57" applyNumberFormat="1" applyFont="1" applyFill="1" applyBorder="1" applyAlignment="1" applyProtection="1">
      <alignment horizontal="right" vertical="center"/>
      <protection locked="0"/>
    </xf>
    <xf numFmtId="164" fontId="7" fillId="34" borderId="0" xfId="57" applyNumberFormat="1" applyFont="1" applyFill="1" applyAlignment="1" applyProtection="1">
      <alignment horizontal="left" indent="4"/>
      <protection/>
    </xf>
    <xf numFmtId="164" fontId="3" fillId="34" borderId="0" xfId="57" applyNumberFormat="1" applyFont="1" applyFill="1" applyBorder="1" applyAlignment="1" applyProtection="1">
      <alignment horizontal="left" vertical="center" indent="4"/>
      <protection/>
    </xf>
    <xf numFmtId="164" fontId="2" fillId="34" borderId="0" xfId="57" applyNumberFormat="1" applyFont="1" applyFill="1" applyBorder="1" applyAlignment="1">
      <alignment horizontal="left" vertical="center" indent="4"/>
      <protection/>
    </xf>
    <xf numFmtId="164" fontId="2" fillId="34" borderId="0" xfId="57" applyNumberFormat="1" applyFont="1" applyFill="1" applyBorder="1" applyAlignment="1">
      <alignment horizontal="center" vertical="center"/>
      <protection/>
    </xf>
    <xf numFmtId="164" fontId="2" fillId="34" borderId="0" xfId="57" applyNumberFormat="1" applyFont="1" applyFill="1" applyBorder="1" applyAlignment="1">
      <alignment horizontal="right" vertical="center"/>
      <protection/>
    </xf>
    <xf numFmtId="164" fontId="2" fillId="34" borderId="0" xfId="57" applyNumberFormat="1" applyFont="1" applyFill="1" applyBorder="1" applyAlignment="1">
      <alignment horizontal="left" vertical="center" wrapText="1"/>
      <protection/>
    </xf>
    <xf numFmtId="164" fontId="3" fillId="34" borderId="0" xfId="57" applyNumberFormat="1" applyFont="1" applyFill="1" applyBorder="1" applyAlignment="1">
      <alignment horizontal="center" vertical="center" wrapText="1"/>
      <protection/>
    </xf>
    <xf numFmtId="164" fontId="3" fillId="34" borderId="0" xfId="57" applyNumberFormat="1" applyFont="1" applyFill="1" applyBorder="1" applyAlignment="1">
      <alignment horizontal="right" vertical="center" wrapText="1"/>
      <protection/>
    </xf>
    <xf numFmtId="164" fontId="3" fillId="34" borderId="0" xfId="57" applyNumberFormat="1" applyFont="1" applyFill="1" applyBorder="1" applyAlignment="1">
      <alignment horizontal="left" vertical="center" wrapText="1"/>
      <protection/>
    </xf>
    <xf numFmtId="164" fontId="3" fillId="34" borderId="0" xfId="57" applyNumberFormat="1" applyFont="1" applyFill="1" applyAlignment="1" applyProtection="1">
      <alignment horizontal="right" vertical="center"/>
      <protection locked="0"/>
    </xf>
    <xf numFmtId="164" fontId="3" fillId="34" borderId="0" xfId="57" applyNumberFormat="1" applyFont="1" applyFill="1" applyBorder="1" applyAlignment="1">
      <alignment horizontal="right" vertical="center"/>
      <protection/>
    </xf>
    <xf numFmtId="164" fontId="2" fillId="34" borderId="0" xfId="57" applyNumberFormat="1" applyFont="1" applyFill="1" applyAlignment="1" applyProtection="1">
      <alignment horizontal="right" vertical="center"/>
      <protection locked="0"/>
    </xf>
    <xf numFmtId="164" fontId="3" fillId="34" borderId="0" xfId="63" applyNumberFormat="1" applyFont="1" applyFill="1" applyBorder="1" applyAlignment="1" applyProtection="1">
      <alignment horizontal="right" vertical="center"/>
      <protection locked="0"/>
    </xf>
    <xf numFmtId="164" fontId="5" fillId="34" borderId="0" xfId="57" applyNumberFormat="1" applyFont="1" applyFill="1" applyBorder="1" applyAlignment="1" applyProtection="1">
      <alignment horizontal="left" vertical="center"/>
      <protection locked="0"/>
    </xf>
    <xf numFmtId="164" fontId="5" fillId="34" borderId="0" xfId="57" applyNumberFormat="1" applyFont="1" applyFill="1" applyBorder="1" applyAlignment="1" applyProtection="1">
      <alignment horizontal="left"/>
      <protection locked="0"/>
    </xf>
    <xf numFmtId="164" fontId="5" fillId="34" borderId="0" xfId="57" applyNumberFormat="1" applyFont="1" applyFill="1" applyAlignment="1" applyProtection="1">
      <alignment horizontal="center"/>
      <protection locked="0"/>
    </xf>
    <xf numFmtId="164" fontId="5" fillId="34" borderId="0" xfId="57" applyNumberFormat="1" applyFont="1" applyFill="1" applyBorder="1" applyAlignment="1" applyProtection="1">
      <alignment horizontal="center" vertical="center"/>
      <protection locked="0"/>
    </xf>
    <xf numFmtId="164" fontId="3" fillId="34" borderId="0" xfId="57" applyNumberFormat="1" applyFont="1" applyFill="1" applyBorder="1" applyAlignment="1" applyProtection="1">
      <alignment vertical="center" wrapText="1"/>
      <protection/>
    </xf>
    <xf numFmtId="171" fontId="2" fillId="34" borderId="0" xfId="63" applyNumberFormat="1" applyFont="1" applyFill="1" applyBorder="1" applyAlignment="1" applyProtection="1">
      <alignment horizontal="right" vertical="center"/>
      <protection locked="0"/>
    </xf>
    <xf numFmtId="164" fontId="2" fillId="34" borderId="0" xfId="63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>
      <alignment horizontal="right" vertical="center" wrapText="1"/>
      <protection/>
    </xf>
    <xf numFmtId="171" fontId="3" fillId="34" borderId="0" xfId="63" applyNumberFormat="1" applyFont="1" applyFill="1" applyBorder="1" applyAlignment="1" applyProtection="1">
      <alignment horizontal="right" vertical="center"/>
      <protection locked="0"/>
    </xf>
    <xf numFmtId="164" fontId="3" fillId="34" borderId="0" xfId="57" applyNumberFormat="1" applyFont="1" applyFill="1" applyAlignment="1" applyProtection="1">
      <alignment horizontal="center"/>
      <protection locked="0"/>
    </xf>
    <xf numFmtId="164" fontId="2" fillId="34" borderId="0" xfId="57" applyNumberFormat="1" applyFont="1" applyFill="1" applyBorder="1" applyAlignment="1" applyProtection="1">
      <alignment horizontal="right"/>
      <protection locked="0"/>
    </xf>
    <xf numFmtId="164" fontId="2" fillId="34" borderId="0" xfId="57" applyNumberFormat="1" applyFont="1" applyFill="1" applyAlignment="1" applyProtection="1">
      <alignment/>
      <protection locked="0"/>
    </xf>
    <xf numFmtId="164" fontId="5" fillId="34" borderId="0" xfId="57" applyNumberFormat="1" applyFont="1" applyFill="1" applyAlignment="1" applyProtection="1">
      <alignment horizontal="center"/>
      <protection locked="0"/>
    </xf>
    <xf numFmtId="3" fontId="5" fillId="34" borderId="0" xfId="59" applyNumberFormat="1" applyFont="1" applyFill="1" applyAlignment="1">
      <alignment horizontal="center"/>
      <protection/>
    </xf>
    <xf numFmtId="164" fontId="2" fillId="34" borderId="0" xfId="57" applyNumberFormat="1" applyFont="1" applyFill="1" applyBorder="1" applyAlignment="1" applyProtection="1">
      <alignment/>
      <protection locked="0"/>
    </xf>
    <xf numFmtId="164" fontId="3" fillId="34" borderId="0" xfId="57" applyNumberFormat="1" applyFont="1" applyFill="1" applyBorder="1" applyAlignment="1" applyProtection="1">
      <alignment/>
      <protection locked="0"/>
    </xf>
    <xf numFmtId="164" fontId="3" fillId="34" borderId="0" xfId="57" applyNumberFormat="1" applyFont="1" applyFill="1" applyBorder="1" applyAlignment="1" applyProtection="1">
      <alignment horizontal="right"/>
      <protection locked="0"/>
    </xf>
    <xf numFmtId="164" fontId="8" fillId="34" borderId="0" xfId="57" applyNumberFormat="1" applyFont="1" applyFill="1" applyBorder="1" applyAlignment="1">
      <alignment horizontal="right" vertical="center" wrapText="1" readingOrder="1"/>
      <protection/>
    </xf>
    <xf numFmtId="164" fontId="8" fillId="34" borderId="0" xfId="57" applyNumberFormat="1" applyFont="1" applyFill="1" applyBorder="1" applyAlignment="1">
      <alignment horizontal="center" vertical="top" wrapText="1"/>
      <protection/>
    </xf>
    <xf numFmtId="164" fontId="8" fillId="34" borderId="10" xfId="57" applyNumberFormat="1" applyFont="1" applyFill="1" applyBorder="1" applyAlignment="1" applyProtection="1">
      <alignment horizontal="center" vertical="center" readingOrder="1"/>
      <protection locked="0"/>
    </xf>
    <xf numFmtId="164" fontId="8" fillId="34" borderId="10" xfId="57" applyNumberFormat="1" applyFont="1" applyFill="1" applyBorder="1" applyAlignment="1" applyProtection="1">
      <alignment horizontal="center" vertical="center" wrapText="1" readingOrder="1"/>
      <protection locked="0"/>
    </xf>
    <xf numFmtId="164" fontId="2" fillId="34" borderId="11" xfId="57" applyNumberFormat="1" applyFont="1" applyFill="1" applyBorder="1" applyAlignment="1" applyProtection="1">
      <alignment horizontal="center" vertical="center"/>
      <protection locked="0"/>
    </xf>
    <xf numFmtId="164" fontId="2" fillId="34" borderId="0" xfId="57" applyNumberFormat="1" applyFont="1" applyFill="1" applyBorder="1" applyAlignment="1" applyProtection="1">
      <alignment vertical="center"/>
      <protection locked="0"/>
    </xf>
    <xf numFmtId="49" fontId="3" fillId="34" borderId="0" xfId="59" applyNumberFormat="1" applyFont="1" applyFill="1" applyBorder="1" applyAlignment="1">
      <alignment horizontal="center"/>
      <protection/>
    </xf>
    <xf numFmtId="0" fontId="3" fillId="34" borderId="0" xfId="59" applyFont="1" applyFill="1" applyBorder="1" applyAlignment="1">
      <alignment horizontal="center"/>
      <protection/>
    </xf>
    <xf numFmtId="164" fontId="3" fillId="34" borderId="0" xfId="57" applyNumberFormat="1" applyFont="1" applyFill="1" applyBorder="1" applyAlignment="1" applyProtection="1">
      <alignment vertical="center"/>
      <protection locked="0"/>
    </xf>
    <xf numFmtId="164" fontId="3" fillId="34" borderId="0" xfId="57" applyNumberFormat="1" applyFont="1" applyFill="1" applyBorder="1" applyAlignment="1" applyProtection="1">
      <alignment vertical="center"/>
      <protection/>
    </xf>
    <xf numFmtId="165" fontId="3" fillId="34" borderId="0" xfId="57" applyNumberFormat="1" applyFont="1" applyFill="1" applyBorder="1" applyAlignment="1" applyProtection="1">
      <alignment horizontal="right" vertical="center"/>
      <protection locked="0"/>
    </xf>
    <xf numFmtId="164" fontId="3" fillId="34" borderId="0" xfId="57" applyNumberFormat="1" applyFont="1" applyFill="1" applyBorder="1" applyAlignment="1" applyProtection="1">
      <alignment vertical="center" wrapText="1"/>
      <protection locked="0"/>
    </xf>
    <xf numFmtId="164" fontId="2" fillId="34" borderId="0" xfId="57" applyNumberFormat="1" applyFont="1" applyFill="1" applyBorder="1" applyAlignment="1" applyProtection="1">
      <alignment vertical="center"/>
      <protection/>
    </xf>
    <xf numFmtId="164" fontId="43" fillId="34" borderId="0" xfId="57" applyNumberFormat="1" applyFont="1" applyFill="1" applyBorder="1" applyAlignment="1" applyProtection="1">
      <alignment horizontal="right" vertical="center"/>
      <protection locked="0"/>
    </xf>
    <xf numFmtId="164" fontId="43" fillId="34" borderId="0" xfId="57" applyNumberFormat="1" applyFont="1" applyFill="1" applyBorder="1" applyAlignment="1" applyProtection="1">
      <alignment horizontal="left" vertical="center"/>
      <protection locked="0"/>
    </xf>
    <xf numFmtId="164" fontId="2" fillId="34" borderId="0" xfId="57" applyNumberFormat="1" applyFont="1" applyFill="1" applyBorder="1" applyAlignment="1" applyProtection="1">
      <alignment vertical="center" wrapText="1"/>
      <protection locked="0"/>
    </xf>
    <xf numFmtId="164" fontId="3" fillId="34" borderId="0" xfId="57" applyNumberFormat="1" applyFont="1" applyFill="1" applyBorder="1" applyAlignment="1">
      <alignment vertical="center"/>
      <protection/>
    </xf>
    <xf numFmtId="164" fontId="5" fillId="34" borderId="0" xfId="57" applyNumberFormat="1" applyFont="1" applyFill="1" applyBorder="1" applyAlignment="1">
      <alignment horizontal="left" vertical="center"/>
      <protection/>
    </xf>
    <xf numFmtId="164" fontId="5" fillId="34" borderId="0" xfId="57" applyNumberFormat="1" applyFont="1" applyFill="1" applyBorder="1" applyAlignment="1" applyProtection="1">
      <alignment vertical="center"/>
      <protection locked="0"/>
    </xf>
    <xf numFmtId="164" fontId="5" fillId="34" borderId="0" xfId="57" applyNumberFormat="1" applyFont="1" applyFill="1" applyBorder="1" applyAlignment="1" applyProtection="1">
      <alignment vertical="center"/>
      <protection/>
    </xf>
    <xf numFmtId="164" fontId="5" fillId="34" borderId="0" xfId="57" applyNumberFormat="1" applyFont="1" applyFill="1" applyBorder="1" applyAlignment="1">
      <alignment vertical="center"/>
      <protection/>
    </xf>
    <xf numFmtId="164" fontId="5" fillId="34" borderId="0" xfId="57" applyNumberFormat="1" applyFont="1" applyFill="1" applyBorder="1" applyAlignment="1" applyProtection="1">
      <alignment horizontal="right" vertical="center"/>
      <protection locked="0"/>
    </xf>
    <xf numFmtId="164" fontId="5" fillId="34" borderId="0" xfId="57" applyNumberFormat="1" applyFont="1" applyFill="1" applyBorder="1" applyAlignment="1" applyProtection="1">
      <alignment horizontal="right" vertical="center" wrapText="1"/>
      <protection locked="0"/>
    </xf>
    <xf numFmtId="164" fontId="5" fillId="34" borderId="0" xfId="57" applyNumberFormat="1" applyFont="1" applyFill="1" applyBorder="1" applyAlignment="1" applyProtection="1">
      <alignment horizontal="center" vertical="center"/>
      <protection locked="0"/>
    </xf>
    <xf numFmtId="164" fontId="5" fillId="34" borderId="0" xfId="57" applyNumberFormat="1" applyFont="1" applyFill="1" applyBorder="1" applyAlignment="1" applyProtection="1">
      <alignment horizontal="left" vertical="center"/>
      <protection/>
    </xf>
    <xf numFmtId="164" fontId="5" fillId="34" borderId="0" xfId="57" applyNumberFormat="1" applyFont="1" applyFill="1" applyBorder="1" applyAlignment="1" applyProtection="1">
      <alignment horizontal="left" vertical="center"/>
      <protection locked="0"/>
    </xf>
    <xf numFmtId="3" fontId="3" fillId="34" borderId="0" xfId="57" applyNumberFormat="1" applyFont="1" applyFill="1" applyBorder="1" applyAlignment="1" applyProtection="1">
      <alignment horizontal="right" vertical="center"/>
      <protection locked="0"/>
    </xf>
    <xf numFmtId="164" fontId="2" fillId="34" borderId="0" xfId="57" applyNumberFormat="1" applyFont="1" applyFill="1" applyBorder="1" applyAlignment="1">
      <alignment vertical="center"/>
      <protection/>
    </xf>
    <xf numFmtId="164" fontId="4" fillId="34" borderId="0" xfId="57" applyNumberFormat="1" applyFont="1" applyFill="1" applyBorder="1" applyAlignment="1" applyProtection="1">
      <alignment horizontal="right" vertical="center" wrapText="1"/>
      <protection/>
    </xf>
    <xf numFmtId="164" fontId="4" fillId="34" borderId="0" xfId="57" applyNumberFormat="1" applyFont="1" applyFill="1" applyBorder="1" applyAlignment="1" applyProtection="1">
      <alignment horizontal="left" vertical="center" wrapText="1"/>
      <protection/>
    </xf>
    <xf numFmtId="164" fontId="4" fillId="34" borderId="0" xfId="57" applyNumberFormat="1" applyFont="1" applyFill="1" applyBorder="1" applyAlignment="1" applyProtection="1">
      <alignment vertical="center"/>
      <protection/>
    </xf>
    <xf numFmtId="164" fontId="4" fillId="34" borderId="0" xfId="57" applyNumberFormat="1" applyFont="1" applyFill="1" applyBorder="1" applyAlignment="1" applyProtection="1">
      <alignment vertical="center" wrapText="1"/>
      <protection/>
    </xf>
    <xf numFmtId="164" fontId="4" fillId="34" borderId="0" xfId="57" applyNumberFormat="1" applyFont="1" applyFill="1" applyBorder="1" applyAlignment="1">
      <alignment vertical="center"/>
      <protection/>
    </xf>
    <xf numFmtId="164" fontId="4" fillId="34" borderId="0" xfId="57" applyNumberFormat="1" applyFont="1" applyFill="1" applyBorder="1" applyAlignment="1" applyProtection="1">
      <alignment horizontal="right" vertical="center"/>
      <protection locked="0"/>
    </xf>
    <xf numFmtId="164" fontId="4" fillId="34" borderId="0" xfId="57" applyNumberFormat="1" applyFont="1" applyFill="1" applyBorder="1" applyAlignment="1" applyProtection="1">
      <alignment horizontal="right" vertical="center" wrapText="1"/>
      <protection locked="0"/>
    </xf>
    <xf numFmtId="164" fontId="4" fillId="34" borderId="0" xfId="57" applyNumberFormat="1" applyFont="1" applyFill="1" applyBorder="1" applyAlignment="1" applyProtection="1">
      <alignment horizontal="center" vertical="center"/>
      <protection locked="0"/>
    </xf>
    <xf numFmtId="164" fontId="4" fillId="34" borderId="0" xfId="57" applyNumberFormat="1" applyFont="1" applyFill="1" applyBorder="1" applyAlignment="1" applyProtection="1">
      <alignment horizontal="right" vertical="center"/>
      <protection/>
    </xf>
    <xf numFmtId="164" fontId="4" fillId="34" borderId="0" xfId="57" applyNumberFormat="1" applyFont="1" applyFill="1" applyBorder="1" applyAlignment="1" applyProtection="1">
      <alignment horizontal="left" vertical="center"/>
      <protection/>
    </xf>
    <xf numFmtId="164" fontId="3" fillId="34" borderId="0" xfId="57" applyNumberFormat="1" applyFont="1" applyFill="1" applyBorder="1" applyAlignment="1">
      <alignment vertical="center" wrapText="1"/>
      <protection/>
    </xf>
    <xf numFmtId="164" fontId="3" fillId="34" borderId="11" xfId="57" applyNumberFormat="1" applyFont="1" applyFill="1" applyBorder="1" applyAlignment="1" applyProtection="1">
      <alignment horizontal="left" vertical="center"/>
      <protection/>
    </xf>
    <xf numFmtId="164" fontId="3" fillId="34" borderId="11" xfId="57" applyNumberFormat="1" applyFont="1" applyFill="1" applyBorder="1" applyAlignment="1" applyProtection="1">
      <alignment horizontal="center" vertical="center"/>
      <protection/>
    </xf>
    <xf numFmtId="164" fontId="3" fillId="34" borderId="11" xfId="57" applyNumberFormat="1" applyFont="1" applyFill="1" applyBorder="1" applyAlignment="1" applyProtection="1">
      <alignment horizontal="right" vertical="center"/>
      <protection/>
    </xf>
    <xf numFmtId="164" fontId="3" fillId="34" borderId="11" xfId="57" applyNumberFormat="1" applyFont="1" applyFill="1" applyBorder="1" applyAlignment="1" applyProtection="1">
      <alignment horizontal="right" vertical="center"/>
      <protection locked="0"/>
    </xf>
    <xf numFmtId="4" fontId="3" fillId="34" borderId="0" xfId="57" applyNumberFormat="1" applyFont="1" applyFill="1" applyBorder="1" applyAlignment="1" applyProtection="1">
      <alignment horizontal="right" vertical="center"/>
      <protection locked="0"/>
    </xf>
    <xf numFmtId="164" fontId="3" fillId="34" borderId="10" xfId="57" applyNumberFormat="1" applyFont="1" applyFill="1" applyBorder="1" applyAlignment="1" applyProtection="1">
      <alignment horizontal="left" vertical="center"/>
      <protection/>
    </xf>
    <xf numFmtId="164" fontId="5" fillId="34" borderId="10" xfId="57" applyNumberFormat="1" applyFont="1" applyFill="1" applyBorder="1" applyAlignment="1" applyProtection="1">
      <alignment horizontal="center" vertical="center"/>
      <protection locked="0"/>
    </xf>
    <xf numFmtId="171" fontId="2" fillId="34" borderId="10" xfId="63" applyNumberFormat="1" applyFont="1" applyFill="1" applyBorder="1" applyAlignment="1" applyProtection="1">
      <alignment horizontal="right" vertical="center"/>
      <protection locked="0"/>
    </xf>
    <xf numFmtId="49" fontId="2" fillId="34" borderId="0" xfId="57" applyNumberFormat="1" applyFont="1" applyFill="1" applyBorder="1" applyAlignment="1">
      <alignment vertical="center"/>
      <protection/>
    </xf>
    <xf numFmtId="49" fontId="2" fillId="34" borderId="0" xfId="57" applyNumberFormat="1" applyFont="1" applyFill="1" applyBorder="1" applyAlignment="1">
      <alignment horizontal="right" vertical="center"/>
      <protection/>
    </xf>
    <xf numFmtId="167" fontId="2" fillId="34" borderId="0" xfId="57" applyNumberFormat="1" applyFont="1" applyFill="1" applyBorder="1" applyAlignment="1" applyProtection="1">
      <alignment horizontal="center" vertical="center"/>
      <protection locked="0"/>
    </xf>
    <xf numFmtId="164" fontId="2" fillId="34" borderId="0" xfId="57" applyNumberFormat="1" applyFont="1" applyFill="1" applyAlignment="1" applyProtection="1">
      <alignment horizontal="center" vertical="center"/>
      <protection locked="0"/>
    </xf>
    <xf numFmtId="164" fontId="2" fillId="34" borderId="0" xfId="57" applyNumberFormat="1" applyFont="1" applyFill="1" applyAlignment="1" applyProtection="1">
      <alignment vertical="center"/>
      <protection locked="0"/>
    </xf>
    <xf numFmtId="164" fontId="3" fillId="34" borderId="0" xfId="57" applyNumberFormat="1" applyFont="1" applyFill="1" applyAlignment="1" applyProtection="1">
      <alignment horizontal="right"/>
      <protection locked="0"/>
    </xf>
    <xf numFmtId="0" fontId="5" fillId="34" borderId="0" xfId="57" applyFont="1" applyFill="1" applyBorder="1" applyAlignment="1">
      <alignment horizontal="center"/>
      <protection/>
    </xf>
    <xf numFmtId="164" fontId="3" fillId="34" borderId="0" xfId="57" applyNumberFormat="1" applyFont="1" applyFill="1" applyAlignment="1" applyProtection="1">
      <alignment horizontal="center"/>
      <protection locked="0"/>
    </xf>
    <xf numFmtId="3" fontId="5" fillId="34" borderId="0" xfId="59" applyNumberFormat="1" applyFont="1" applyFill="1" applyAlignment="1">
      <alignment horizontal="right"/>
      <protection/>
    </xf>
    <xf numFmtId="164" fontId="7" fillId="34" borderId="10" xfId="57" applyNumberFormat="1" applyFont="1" applyFill="1" applyBorder="1" applyAlignment="1" applyProtection="1">
      <alignment horizontal="right"/>
      <protection locked="0"/>
    </xf>
    <xf numFmtId="164" fontId="2" fillId="34" borderId="11" xfId="57" applyNumberFormat="1" applyFont="1" applyFill="1" applyBorder="1" applyAlignment="1" applyProtection="1">
      <alignment horizontal="center"/>
      <protection locked="0"/>
    </xf>
    <xf numFmtId="164" fontId="2" fillId="34" borderId="10" xfId="57" applyNumberFormat="1" applyFont="1" applyFill="1" applyBorder="1" applyAlignment="1" applyProtection="1">
      <alignment horizontal="center"/>
      <protection locked="0"/>
    </xf>
    <xf numFmtId="164" fontId="7" fillId="34" borderId="11" xfId="57" applyNumberFormat="1" applyFont="1" applyFill="1" applyBorder="1" applyAlignment="1" applyProtection="1">
      <alignment horizontal="center" vertical="center" wrapText="1" readingOrder="1"/>
      <protection/>
    </xf>
    <xf numFmtId="164" fontId="7" fillId="34" borderId="10" xfId="57" applyNumberFormat="1" applyFont="1" applyFill="1" applyBorder="1" applyAlignment="1" applyProtection="1">
      <alignment horizontal="center" vertical="center" wrapText="1" readingOrder="1"/>
      <protection/>
    </xf>
    <xf numFmtId="164" fontId="8" fillId="34" borderId="11" xfId="57" applyNumberFormat="1" applyFont="1" applyFill="1" applyBorder="1" applyAlignment="1" applyProtection="1">
      <alignment horizontal="center" vertical="center" wrapText="1" readingOrder="1"/>
      <protection/>
    </xf>
    <xf numFmtId="164" fontId="8" fillId="34" borderId="10" xfId="57" applyNumberFormat="1" applyFont="1" applyFill="1" applyBorder="1" applyAlignment="1" applyProtection="1">
      <alignment horizontal="center" vertical="center" wrapText="1" readingOrder="1"/>
      <protection/>
    </xf>
    <xf numFmtId="164" fontId="3" fillId="34" borderId="10" xfId="57" applyNumberFormat="1" applyFont="1" applyFill="1" applyBorder="1" applyAlignment="1">
      <alignment horizontal="center" vertical="center" wrapText="1" readingOrder="1"/>
      <protection/>
    </xf>
    <xf numFmtId="164" fontId="3" fillId="34" borderId="11" xfId="57" applyNumberFormat="1" applyFont="1" applyFill="1" applyBorder="1" applyAlignment="1" applyProtection="1">
      <alignment horizontal="center" vertical="center" wrapText="1" readingOrder="1"/>
      <protection locked="0"/>
    </xf>
    <xf numFmtId="164" fontId="3" fillId="34" borderId="10" xfId="57" applyNumberFormat="1" applyFont="1" applyFill="1" applyBorder="1" applyAlignment="1" applyProtection="1">
      <alignment horizontal="center" vertical="center" wrapText="1" readingOrder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realizari.bugete.2005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Rapoarte%20LRF%202013\Rap%20LRF%20%20SEM%20I%202013\baza%20de%20date%20Rap%20Sem%20I%202013\baza%20de%20date%20Rap%20Sem%20I%202013\Anexa%20nr.%202%20Rap%20Sem%20I%20201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\executii%202009\ianuarie\ian%202009%20BGC%20tabele%20calcul%20total%20cu%20autof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6%20IUNIE%202013\bgc%20%20iunie%20%20final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6%20iunie%202017\BGC%20iunie%202017%20-%20final-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BGC Sem I  valori"/>
      <sheetName val="BGC Sem I  "/>
      <sheetName val="progr initial "/>
      <sheetName val="BGC 2013_V3"/>
    </sheetNames>
    <sheetDataSet>
      <sheetData sheetId="2">
        <row r="280">
          <cell r="N280">
            <v>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1- Bugete"/>
      <sheetName val="Anexa 2 - BGC "/>
      <sheetName val="2008.%.2009"/>
      <sheetName val="progr.%.exec"/>
      <sheetName val="ian2009 toate"/>
      <sheetName val="locale.ian2009 "/>
      <sheetName val="ian2008 toate"/>
      <sheetName val="progr 2009"/>
      <sheetName val="(locale)prg 09"/>
      <sheetName val="consolidari "/>
      <sheetName val="SPECIAL_and _execCNADR "/>
      <sheetName val="dob_trez"/>
      <sheetName val="CNADN_ex"/>
      <sheetName val="ajustari"/>
      <sheetName val="Anexa 2 -veche-  BGC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nivele 16"/>
      <sheetName val="iunie  2013 in luna"/>
      <sheetName val="Sinteza - program an"/>
      <sheetName val="Sinteza - Ax 2"/>
      <sheetName val="prog - nivele 6"/>
      <sheetName val="Sinteza - Ax 2 prog sem I"/>
      <sheetName val="iunie  2013 "/>
      <sheetName val=" consolidari iunie"/>
      <sheetName val="UAT 2013 iunie"/>
      <sheetName val="BGC"/>
      <sheetName val="locale tit 56"/>
      <sheetName val="UAT 2013 mai val"/>
      <sheetName val="mai  2013  in luna val"/>
      <sheetName val="mai  2013  (val)"/>
      <sheetName val="2012 - 2013"/>
      <sheetName val="progr.%.exec"/>
      <sheetName val="mai  2013  in luna"/>
      <sheetName val="tit 56 BS"/>
      <sheetName val="BS titlul 56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iunie  2012"/>
      <sheetName val=" iunie  2012  DS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6">
        <row r="71">
          <cell r="O71">
            <v>0</v>
          </cell>
        </row>
      </sheetData>
      <sheetData sheetId="31">
        <row r="45">
          <cell r="B45">
            <v>0.047255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0.047255</v>
          </cell>
        </row>
      </sheetData>
      <sheetData sheetId="34">
        <row r="52">
          <cell r="B52">
            <v>0.035362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0.035362</v>
          </cell>
        </row>
      </sheetData>
      <sheetData sheetId="37">
        <row r="52">
          <cell r="B52">
            <v>0.001803</v>
          </cell>
          <cell r="C52">
            <v>0</v>
          </cell>
          <cell r="E52">
            <v>0</v>
          </cell>
          <cell r="H52">
            <v>0</v>
          </cell>
          <cell r="L52">
            <v>0.001803</v>
          </cell>
        </row>
      </sheetData>
      <sheetData sheetId="48">
        <row r="66">
          <cell r="C66">
            <v>0</v>
          </cell>
          <cell r="F66">
            <v>0</v>
          </cell>
        </row>
        <row r="97">
          <cell r="C97">
            <v>1466.7</v>
          </cell>
          <cell r="D97">
            <v>9497.8</v>
          </cell>
          <cell r="E97">
            <v>2.7</v>
          </cell>
          <cell r="F97">
            <v>3.7</v>
          </cell>
          <cell r="G97">
            <v>23.7</v>
          </cell>
          <cell r="I97">
            <v>1689.6</v>
          </cell>
          <cell r="P97">
            <v>-85.5</v>
          </cell>
        </row>
        <row r="98">
          <cell r="C98">
            <v>85.7</v>
          </cell>
          <cell r="D98">
            <v>0</v>
          </cell>
        </row>
        <row r="104">
          <cell r="R104">
            <v>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 iunie in luna"/>
      <sheetName val=" iunie 2017"/>
      <sheetName val="UAT iunie 2017"/>
      <sheetName val=" consolidari iunie"/>
      <sheetName val=" mai 2017 (valori)"/>
      <sheetName val="UAT mai 2017 (valori)"/>
      <sheetName val="Sinteza - An 2"/>
      <sheetName val="2016 - 2017"/>
      <sheetName val="Sinteza - An 2 prog. 6 luni"/>
      <sheetName val="progr 6 luni % execuție  "/>
      <sheetName val="progr 6 luni % execuție   (VA)"/>
      <sheetName val="BGC trim. 17.07.2017 (Liliana)"/>
      <sheetName val="Sinteza - Anexa executie progam"/>
      <sheetName val="progr.%.exec"/>
      <sheetName val="dob_trez"/>
      <sheetName val="SPECIAL_CNAIR"/>
      <sheetName val="CNAIR_ex"/>
      <sheetName val="iunie 2016"/>
      <sheetName val="iunie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R406"/>
  <sheetViews>
    <sheetView showZeros="0" tabSelected="1" showOutlineSymbols="0" view="pageBreakPreview" zoomScale="85" zoomScaleNormal="81" zoomScaleSheetLayoutView="85" zoomScalePageLayoutView="0" workbookViewId="0" topLeftCell="A237">
      <selection activeCell="P269" sqref="P269"/>
    </sheetView>
  </sheetViews>
  <sheetFormatPr defaultColWidth="8.8515625" defaultRowHeight="19.5" customHeight="1" outlineLevelRow="1" outlineLevelCol="2"/>
  <cols>
    <col min="1" max="1" width="47.7109375" style="5" customWidth="1" outlineLevel="2"/>
    <col min="2" max="2" width="4.8515625" style="5" customWidth="1"/>
    <col min="3" max="3" width="11.7109375" style="5" customWidth="1"/>
    <col min="4" max="4" width="16.28125" style="5" customWidth="1" outlineLevel="1"/>
    <col min="5" max="5" width="12.00390625" style="5" bestFit="1" customWidth="1" outlineLevel="1"/>
    <col min="6" max="6" width="12.8515625" style="5" bestFit="1" customWidth="1" outlineLevel="1"/>
    <col min="7" max="7" width="15.00390625" style="5" bestFit="1" customWidth="1"/>
    <col min="8" max="8" width="13.28125" style="5" customWidth="1"/>
    <col min="9" max="9" width="12.421875" style="5" customWidth="1"/>
    <col min="10" max="10" width="11.7109375" style="5" bestFit="1" customWidth="1"/>
    <col min="11" max="11" width="11.00390625" style="5" bestFit="1" customWidth="1"/>
    <col min="12" max="12" width="12.140625" style="5" customWidth="1"/>
    <col min="13" max="13" width="12.28125" style="5" customWidth="1"/>
    <col min="14" max="14" width="11.7109375" style="5" customWidth="1"/>
    <col min="15" max="15" width="12.140625" style="5" customWidth="1"/>
    <col min="16" max="16" width="11.57421875" style="5" bestFit="1" customWidth="1"/>
    <col min="17" max="17" width="15.57421875" style="5" customWidth="1"/>
    <col min="18" max="18" width="11.7109375" style="8" customWidth="1"/>
    <col min="19" max="19" width="15.8515625" style="80" customWidth="1"/>
    <col min="20" max="20" width="15.8515625" style="8" customWidth="1"/>
    <col min="21" max="21" width="12.57421875" style="5" customWidth="1"/>
    <col min="22" max="22" width="10.00390625" style="5" customWidth="1"/>
    <col min="23" max="23" width="12.8515625" style="81" customWidth="1"/>
    <col min="24" max="24" width="9.57421875" style="5" customWidth="1"/>
    <col min="25" max="25" width="13.140625" style="79" customWidth="1"/>
    <col min="26" max="26" width="9.421875" style="79" customWidth="1"/>
    <col min="27" max="27" width="13.28125" style="8" customWidth="1"/>
    <col min="28" max="28" width="14.8515625" style="8" customWidth="1"/>
    <col min="29" max="16384" width="8.8515625" style="8" customWidth="1"/>
  </cols>
  <sheetData>
    <row r="1" spans="1:18" ht="19.5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" t="s">
        <v>36</v>
      </c>
    </row>
    <row r="2" spans="1:18" ht="15.75">
      <c r="A2" s="141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2"/>
    </row>
    <row r="3" spans="1:25" ht="15" customHeight="1">
      <c r="A3" s="70" t="s">
        <v>81</v>
      </c>
      <c r="B3" s="71"/>
      <c r="C3" s="3">
        <v>815200</v>
      </c>
      <c r="D3" s="4" t="s">
        <v>37</v>
      </c>
      <c r="Q3" s="6"/>
      <c r="R3" s="6"/>
      <c r="X3" s="82"/>
      <c r="Y3" s="83"/>
    </row>
    <row r="4" spans="1:25" ht="15" customHeight="1">
      <c r="A4" s="70" t="s">
        <v>85</v>
      </c>
      <c r="B4" s="71"/>
      <c r="C4" s="3">
        <v>837100</v>
      </c>
      <c r="Q4" s="6"/>
      <c r="R4" s="6"/>
      <c r="X4" s="82"/>
      <c r="Y4" s="83"/>
    </row>
    <row r="5" spans="1:25" ht="15" customHeight="1">
      <c r="A5" s="70" t="s">
        <v>82</v>
      </c>
      <c r="B5" s="71"/>
      <c r="C5" s="3">
        <v>816500</v>
      </c>
      <c r="P5" s="72"/>
      <c r="Q5" s="142"/>
      <c r="R5" s="142"/>
      <c r="T5" s="6"/>
      <c r="U5" s="7"/>
      <c r="X5" s="82"/>
      <c r="Y5" s="83"/>
    </row>
    <row r="6" spans="1:26" ht="15" customHeight="1">
      <c r="A6" s="70" t="s">
        <v>38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U6" s="8"/>
      <c r="V6" s="8"/>
      <c r="W6" s="84"/>
      <c r="Y6" s="6"/>
      <c r="Z6" s="85"/>
    </row>
    <row r="7" spans="1:26" ht="16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43" t="s">
        <v>39</v>
      </c>
      <c r="R7" s="143"/>
      <c r="U7" s="8"/>
      <c r="V7" s="8"/>
      <c r="W7" s="84"/>
      <c r="X7" s="8"/>
      <c r="Y7" s="86"/>
      <c r="Z7" s="80"/>
    </row>
    <row r="8" spans="1:26" ht="96" customHeight="1" thickBot="1" thickTop="1">
      <c r="A8" s="144"/>
      <c r="B8" s="144"/>
      <c r="C8" s="146" t="s">
        <v>40</v>
      </c>
      <c r="D8" s="146" t="s">
        <v>41</v>
      </c>
      <c r="E8" s="146" t="s">
        <v>42</v>
      </c>
      <c r="F8" s="146" t="s">
        <v>43</v>
      </c>
      <c r="G8" s="146" t="s">
        <v>44</v>
      </c>
      <c r="H8" s="146" t="s">
        <v>45</v>
      </c>
      <c r="I8" s="146" t="s">
        <v>46</v>
      </c>
      <c r="J8" s="146" t="s">
        <v>47</v>
      </c>
      <c r="K8" s="146" t="s">
        <v>48</v>
      </c>
      <c r="L8" s="146" t="s">
        <v>49</v>
      </c>
      <c r="M8" s="151" t="s">
        <v>0</v>
      </c>
      <c r="N8" s="146" t="s">
        <v>84</v>
      </c>
      <c r="O8" s="148" t="s">
        <v>50</v>
      </c>
      <c r="P8" s="146" t="s">
        <v>51</v>
      </c>
      <c r="Q8" s="150" t="s">
        <v>1</v>
      </c>
      <c r="R8" s="150"/>
      <c r="S8" s="87"/>
      <c r="T8" s="88"/>
      <c r="U8" s="8"/>
      <c r="V8" s="8"/>
      <c r="W8" s="84"/>
      <c r="X8" s="8"/>
      <c r="Y8" s="86"/>
      <c r="Z8" s="80"/>
    </row>
    <row r="9" spans="1:26" ht="50.25" customHeight="1" thickBot="1" thickTop="1">
      <c r="A9" s="145"/>
      <c r="B9" s="145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2"/>
      <c r="N9" s="147"/>
      <c r="O9" s="149"/>
      <c r="P9" s="147"/>
      <c r="Q9" s="89" t="s">
        <v>2</v>
      </c>
      <c r="R9" s="90" t="s">
        <v>52</v>
      </c>
      <c r="S9" s="87"/>
      <c r="T9" s="88"/>
      <c r="U9" s="8"/>
      <c r="V9" s="8"/>
      <c r="W9" s="84"/>
      <c r="X9" s="8"/>
      <c r="Y9" s="86"/>
      <c r="Z9" s="80"/>
    </row>
    <row r="10" spans="1:28" s="22" customFormat="1" ht="16.5" hidden="1" outlineLevel="1" thickTop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2"/>
      <c r="W10" s="92"/>
      <c r="Y10" s="16"/>
      <c r="Z10" s="16"/>
      <c r="AA10" s="93"/>
      <c r="AB10" s="94"/>
    </row>
    <row r="11" spans="19:28" s="22" customFormat="1" ht="16.5" hidden="1" outlineLevel="1" thickTop="1">
      <c r="S11" s="12"/>
      <c r="W11" s="92"/>
      <c r="Y11" s="16"/>
      <c r="Z11" s="16"/>
      <c r="AA11" s="93"/>
      <c r="AB11" s="94"/>
    </row>
    <row r="12" spans="1:28" s="16" customFormat="1" ht="19.5" customHeight="1" thickTop="1">
      <c r="A12" s="10" t="s">
        <v>53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0"/>
      <c r="S12" s="11"/>
      <c r="T12" s="10"/>
      <c r="U12" s="95"/>
      <c r="V12" s="96"/>
      <c r="W12" s="95"/>
      <c r="X12" s="96"/>
      <c r="Y12" s="96"/>
      <c r="Z12" s="96"/>
      <c r="AA12" s="11"/>
      <c r="AB12" s="19"/>
    </row>
    <row r="13" spans="1:28" s="16" customFormat="1" ht="21" customHeight="1">
      <c r="A13" s="10"/>
      <c r="B13" s="13" t="s">
        <v>54</v>
      </c>
      <c r="C13" s="11">
        <f aca="true" t="shared" si="0" ref="C13:L13">C21+C101+C106+C111+C120+C126+C142+C147+C152</f>
        <v>117046.58100000003</v>
      </c>
      <c r="D13" s="11">
        <f t="shared" si="0"/>
        <v>71922.62299999999</v>
      </c>
      <c r="E13" s="11">
        <f t="shared" si="0"/>
        <v>57087.12299999999</v>
      </c>
      <c r="F13" s="11">
        <f t="shared" si="0"/>
        <v>2182.523</v>
      </c>
      <c r="G13" s="11">
        <f t="shared" si="0"/>
        <v>28809.381</v>
      </c>
      <c r="H13" s="11">
        <f t="shared" si="0"/>
        <v>0</v>
      </c>
      <c r="I13" s="11">
        <f t="shared" si="0"/>
        <v>23499.811039999997</v>
      </c>
      <c r="J13" s="11">
        <f t="shared" si="0"/>
        <v>319.86000000000007</v>
      </c>
      <c r="K13" s="11">
        <f t="shared" si="0"/>
        <v>115.188</v>
      </c>
      <c r="L13" s="11">
        <f t="shared" si="0"/>
        <v>6908.478999999999</v>
      </c>
      <c r="M13" s="14">
        <f>SUM(C13:L13)</f>
        <v>307891.56904000003</v>
      </c>
      <c r="N13" s="11">
        <f>N21+N101+N106+N111+N120+N126+N142+N147+N152</f>
        <v>-53165.148</v>
      </c>
      <c r="O13" s="11">
        <f>M13+N13</f>
        <v>254726.42104000004</v>
      </c>
      <c r="P13" s="11">
        <f>P21+P101+P106+P111+P120+P126</f>
        <v>-5.5</v>
      </c>
      <c r="Q13" s="11">
        <f>O13+P13</f>
        <v>254720.92104000004</v>
      </c>
      <c r="R13" s="11">
        <f>Q13/$C$3*100</f>
        <v>31.246432904808643</v>
      </c>
      <c r="S13" s="10"/>
      <c r="T13" s="10"/>
      <c r="U13" s="95"/>
      <c r="V13" s="96"/>
      <c r="W13" s="95"/>
      <c r="X13" s="96"/>
      <c r="Y13" s="96"/>
      <c r="Z13" s="96"/>
      <c r="AA13" s="11"/>
      <c r="AB13" s="19"/>
    </row>
    <row r="14" spans="1:28" s="16" customFormat="1" ht="21" customHeight="1">
      <c r="A14" s="10"/>
      <c r="B14" s="73" t="s">
        <v>55</v>
      </c>
      <c r="C14" s="11">
        <f>C22+C102+C107+C112+C121+C127+C143+C148+C153</f>
        <v>116391.15599999997</v>
      </c>
      <c r="D14" s="11">
        <f aca="true" t="shared" si="1" ref="D14:L14">D22+D102+D107+D112+D121+D127+D143+D148+D153</f>
        <v>73910.306</v>
      </c>
      <c r="E14" s="11">
        <f t="shared" si="1"/>
        <v>57704.382</v>
      </c>
      <c r="F14" s="11">
        <f t="shared" si="1"/>
        <v>2228.101</v>
      </c>
      <c r="G14" s="11">
        <f t="shared" si="1"/>
        <v>28892.518</v>
      </c>
      <c r="H14" s="11">
        <f t="shared" si="1"/>
        <v>0</v>
      </c>
      <c r="I14" s="11">
        <f t="shared" si="1"/>
        <v>22901.604</v>
      </c>
      <c r="J14" s="11">
        <f t="shared" si="1"/>
        <v>396.012</v>
      </c>
      <c r="K14" s="11">
        <f t="shared" si="1"/>
        <v>115.186</v>
      </c>
      <c r="L14" s="11">
        <f t="shared" si="1"/>
        <v>3707.9300000000003</v>
      </c>
      <c r="M14" s="14">
        <f>SUM(C14:L14)</f>
        <v>306247.19499999995</v>
      </c>
      <c r="N14" s="11">
        <f>N22+N102+N107+N112+N121+N127+N143+N148+N153</f>
        <v>-49600.115999999995</v>
      </c>
      <c r="O14" s="11">
        <f>M14+N14</f>
        <v>256647.07899999997</v>
      </c>
      <c r="P14" s="11">
        <f>P22+P102+P107+P112+P121+P127</f>
        <v>-220.167</v>
      </c>
      <c r="Q14" s="11">
        <f>O14+P14</f>
        <v>256426.91199999998</v>
      </c>
      <c r="R14" s="11">
        <f>Q14/$C$4*100</f>
        <v>30.632769322661566</v>
      </c>
      <c r="S14" s="10"/>
      <c r="T14" s="10"/>
      <c r="U14" s="95"/>
      <c r="V14" s="96"/>
      <c r="W14" s="95"/>
      <c r="X14" s="96"/>
      <c r="Y14" s="96"/>
      <c r="Z14" s="96"/>
      <c r="AA14" s="11"/>
      <c r="AB14" s="19"/>
    </row>
    <row r="15" spans="1:28" s="16" customFormat="1" ht="21" customHeight="1">
      <c r="A15" s="10"/>
      <c r="B15" s="13" t="s">
        <v>56</v>
      </c>
      <c r="C15" s="11">
        <f aca="true" t="shared" si="2" ref="C15:L15">C23+C103+C108+C113+C122+C128+C144+C149+C154</f>
        <v>49575.332462000006</v>
      </c>
      <c r="D15" s="11">
        <f t="shared" si="2"/>
        <v>36411.739587000004</v>
      </c>
      <c r="E15" s="11">
        <f t="shared" si="2"/>
        <v>27766.601643</v>
      </c>
      <c r="F15" s="11">
        <f t="shared" si="2"/>
        <v>1075.6478530000002</v>
      </c>
      <c r="G15" s="11">
        <f t="shared" si="2"/>
        <v>13385.161143000001</v>
      </c>
      <c r="H15" s="11">
        <f t="shared" si="2"/>
        <v>0</v>
      </c>
      <c r="I15" s="11">
        <f>I23+I103+I108+I113+I122+I128+I144+I149+I154</f>
        <v>11110.661</v>
      </c>
      <c r="J15" s="11">
        <f t="shared" si="2"/>
        <v>126.793</v>
      </c>
      <c r="K15" s="11">
        <f t="shared" si="2"/>
        <v>58.92137463</v>
      </c>
      <c r="L15" s="11">
        <f t="shared" si="2"/>
        <v>1220.84744</v>
      </c>
      <c r="M15" s="14">
        <f>SUM(C15:L15)</f>
        <v>140731.70550263004</v>
      </c>
      <c r="N15" s="11">
        <f>N23+N103+N108+N113+N122+N128+N144+N149+N154</f>
        <v>-23287.95410934</v>
      </c>
      <c r="O15" s="11">
        <f>M15+N15</f>
        <v>117443.75139329003</v>
      </c>
      <c r="P15" s="11">
        <f>P23+P103+P108+P113+P122+P128+P144+P149+P154</f>
        <v>-216.088</v>
      </c>
      <c r="Q15" s="11">
        <f>O15+P15</f>
        <v>117227.66339329003</v>
      </c>
      <c r="R15" s="11">
        <f>Q15/$C$5*100</f>
        <v>14.357337831388858</v>
      </c>
      <c r="S15" s="10"/>
      <c r="T15" s="10"/>
      <c r="U15" s="95"/>
      <c r="V15" s="96"/>
      <c r="W15" s="95"/>
      <c r="X15" s="96"/>
      <c r="Y15" s="96"/>
      <c r="Z15" s="96"/>
      <c r="AA15" s="11"/>
      <c r="AB15" s="19"/>
    </row>
    <row r="16" spans="1:28" s="16" customFormat="1" ht="21" customHeight="1">
      <c r="A16" s="10"/>
      <c r="B16" s="73" t="s">
        <v>57</v>
      </c>
      <c r="C16" s="55">
        <f>C15/C13</f>
        <v>0.4235521622113848</v>
      </c>
      <c r="D16" s="55">
        <f>D15/D13</f>
        <v>0.5062626760289319</v>
      </c>
      <c r="E16" s="55">
        <f>E15/E13</f>
        <v>0.486389927952754</v>
      </c>
      <c r="F16" s="55">
        <f>F15/F13</f>
        <v>0.4928460561469456</v>
      </c>
      <c r="G16" s="55">
        <f>G15/G13</f>
        <v>0.46461120226776137</v>
      </c>
      <c r="H16" s="55"/>
      <c r="I16" s="55">
        <f aca="true" t="shared" si="3" ref="I16:O16">I15/I13</f>
        <v>0.4727978868037741</v>
      </c>
      <c r="J16" s="55">
        <f t="shared" si="3"/>
        <v>0.39640155067842175</v>
      </c>
      <c r="K16" s="55">
        <f t="shared" si="3"/>
        <v>0.5115235495884988</v>
      </c>
      <c r="L16" s="55">
        <f t="shared" si="3"/>
        <v>0.176717254261032</v>
      </c>
      <c r="M16" s="55">
        <f t="shared" si="3"/>
        <v>0.4570820368398809</v>
      </c>
      <c r="N16" s="55">
        <f t="shared" si="3"/>
        <v>0.4380304576475551</v>
      </c>
      <c r="O16" s="55">
        <f t="shared" si="3"/>
        <v>0.4610583814344397</v>
      </c>
      <c r="P16" s="55"/>
      <c r="Q16" s="55">
        <f>Q15/Q13</f>
        <v>0.46022000436658755</v>
      </c>
      <c r="R16" s="55"/>
      <c r="S16" s="11"/>
      <c r="T16" s="10"/>
      <c r="U16" s="95"/>
      <c r="V16" s="96"/>
      <c r="W16" s="95"/>
      <c r="X16" s="96"/>
      <c r="Y16" s="96"/>
      <c r="Z16" s="96"/>
      <c r="AA16" s="11"/>
      <c r="AB16" s="19"/>
    </row>
    <row r="17" spans="1:28" s="16" customFormat="1" ht="21" customHeight="1" hidden="1">
      <c r="A17" s="10"/>
      <c r="B17" s="70"/>
      <c r="C17" s="11"/>
      <c r="D17" s="11"/>
      <c r="E17" s="11">
        <f>E123</f>
        <v>0</v>
      </c>
      <c r="F17" s="11"/>
      <c r="G17" s="11"/>
      <c r="H17" s="11">
        <f>H123</f>
        <v>0</v>
      </c>
      <c r="I17" s="11"/>
      <c r="J17" s="11">
        <f>J123</f>
        <v>0.6432652990655013</v>
      </c>
      <c r="K17" s="11">
        <f>K123</f>
        <v>0</v>
      </c>
      <c r="L17" s="11">
        <f>L123</f>
        <v>0</v>
      </c>
      <c r="M17" s="11"/>
      <c r="N17" s="11">
        <f>N123</f>
        <v>0</v>
      </c>
      <c r="O17" s="11"/>
      <c r="P17" s="11">
        <f>P123</f>
        <v>0</v>
      </c>
      <c r="Q17" s="11"/>
      <c r="R17" s="11" t="e">
        <f>Q17/$Q$5*100</f>
        <v>#DIV/0!</v>
      </c>
      <c r="S17" s="11"/>
      <c r="T17" s="10"/>
      <c r="U17" s="95"/>
      <c r="V17" s="96"/>
      <c r="W17" s="95"/>
      <c r="X17" s="96"/>
      <c r="Y17" s="96"/>
      <c r="Z17" s="96"/>
      <c r="AA17" s="11"/>
      <c r="AB17" s="19"/>
    </row>
    <row r="18" spans="1:28" s="16" customFormat="1" ht="15.75" hidden="1" outlineLevel="1">
      <c r="A18" s="10"/>
      <c r="B18" s="7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95"/>
      <c r="V18" s="96"/>
      <c r="W18" s="95"/>
      <c r="X18" s="96"/>
      <c r="Y18" s="96"/>
      <c r="Z18" s="96"/>
      <c r="AA18" s="11"/>
      <c r="AB18" s="19"/>
    </row>
    <row r="19" spans="1:28" s="16" customFormat="1" ht="15.75" hidden="1" outlineLevel="1">
      <c r="A19" s="10"/>
      <c r="B19" s="7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1"/>
      <c r="S19" s="11"/>
      <c r="T19" s="10"/>
      <c r="U19" s="95"/>
      <c r="V19" s="96"/>
      <c r="W19" s="95"/>
      <c r="X19" s="96"/>
      <c r="Y19" s="96"/>
      <c r="Z19" s="96"/>
      <c r="AA19" s="11"/>
      <c r="AB19" s="19"/>
    </row>
    <row r="20" spans="1:28" s="16" customFormat="1" ht="18" customHeight="1">
      <c r="A20" s="10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97"/>
      <c r="T20" s="10"/>
      <c r="U20" s="95"/>
      <c r="V20" s="96"/>
      <c r="W20" s="95"/>
      <c r="X20" s="96"/>
      <c r="Y20" s="96"/>
      <c r="Z20" s="96"/>
      <c r="AA20" s="11"/>
      <c r="AB20" s="19"/>
    </row>
    <row r="21" spans="1:28" s="16" customFormat="1" ht="18.75" customHeight="1">
      <c r="A21" s="10"/>
      <c r="B21" s="13" t="s">
        <v>54</v>
      </c>
      <c r="C21" s="11">
        <f>C26+C91+C96</f>
        <v>96378.34200000002</v>
      </c>
      <c r="D21" s="11">
        <f aca="true" t="shared" si="4" ref="C21:L23">D26+D91+D96</f>
        <v>62842.123</v>
      </c>
      <c r="E21" s="11">
        <f t="shared" si="4"/>
        <v>43007.32399999999</v>
      </c>
      <c r="F21" s="11">
        <f t="shared" si="4"/>
        <v>2182.523</v>
      </c>
      <c r="G21" s="11">
        <f t="shared" si="4"/>
        <v>25993.632</v>
      </c>
      <c r="H21" s="11">
        <f t="shared" si="4"/>
        <v>0</v>
      </c>
      <c r="I21" s="11">
        <f>I26+I91+I96</f>
        <v>12907.11104</v>
      </c>
      <c r="J21" s="11">
        <f t="shared" si="4"/>
        <v>0</v>
      </c>
      <c r="K21" s="11">
        <f t="shared" si="4"/>
        <v>115.188</v>
      </c>
      <c r="L21" s="11">
        <f t="shared" si="4"/>
        <v>1315.579</v>
      </c>
      <c r="M21" s="11">
        <f>SUM(C21:L21)</f>
        <v>244741.82204</v>
      </c>
      <c r="N21" s="11">
        <f>N26+N91+N96</f>
        <v>-13113.800000000001</v>
      </c>
      <c r="O21" s="11">
        <f>M21+N21</f>
        <v>231628.02204</v>
      </c>
      <c r="P21" s="11">
        <f>P26+P91+P96</f>
        <v>-5.5</v>
      </c>
      <c r="Q21" s="11">
        <f>O21+P21</f>
        <v>231622.52204</v>
      </c>
      <c r="R21" s="11">
        <f>Q21/$C$3*100</f>
        <v>28.412968846908736</v>
      </c>
      <c r="S21" s="11"/>
      <c r="T21" s="10"/>
      <c r="U21" s="95"/>
      <c r="V21" s="96"/>
      <c r="W21" s="95"/>
      <c r="X21" s="96"/>
      <c r="Y21" s="96"/>
      <c r="Z21" s="96"/>
      <c r="AA21" s="11"/>
      <c r="AB21" s="19"/>
    </row>
    <row r="22" spans="1:28" s="16" customFormat="1" ht="18.75" customHeight="1">
      <c r="A22" s="10"/>
      <c r="B22" s="73" t="s">
        <v>55</v>
      </c>
      <c r="C22" s="11">
        <f t="shared" si="4"/>
        <v>96037.54199999999</v>
      </c>
      <c r="D22" s="11">
        <f t="shared" si="4"/>
        <v>64355.616</v>
      </c>
      <c r="E22" s="11">
        <f t="shared" si="4"/>
        <v>44221.146</v>
      </c>
      <c r="F22" s="11">
        <f t="shared" si="4"/>
        <v>2228.101</v>
      </c>
      <c r="G22" s="11">
        <f t="shared" si="4"/>
        <v>26201.183</v>
      </c>
      <c r="H22" s="11">
        <f t="shared" si="4"/>
        <v>0</v>
      </c>
      <c r="I22" s="11">
        <f t="shared" si="4"/>
        <v>12370.789999999999</v>
      </c>
      <c r="J22" s="11">
        <f t="shared" si="4"/>
        <v>0</v>
      </c>
      <c r="K22" s="11">
        <f t="shared" si="4"/>
        <v>115.186</v>
      </c>
      <c r="L22" s="11">
        <f t="shared" si="4"/>
        <v>1311.1930000000002</v>
      </c>
      <c r="M22" s="11">
        <f>M27+M92+M97</f>
        <v>246840.75699999998</v>
      </c>
      <c r="N22" s="11">
        <f>N27+N92+N97</f>
        <v>-13118.164</v>
      </c>
      <c r="O22" s="11">
        <f>M22+N22</f>
        <v>233722.593</v>
      </c>
      <c r="P22" s="11">
        <f>P27+P92+P97</f>
        <v>0</v>
      </c>
      <c r="Q22" s="11">
        <f>O22+P22</f>
        <v>233722.593</v>
      </c>
      <c r="R22" s="11">
        <f>Q22/$C$4*100</f>
        <v>27.920510452753554</v>
      </c>
      <c r="S22" s="11"/>
      <c r="T22" s="10"/>
      <c r="U22" s="95"/>
      <c r="V22" s="96"/>
      <c r="W22" s="95"/>
      <c r="X22" s="96"/>
      <c r="Y22" s="96"/>
      <c r="Z22" s="96"/>
      <c r="AA22" s="11"/>
      <c r="AB22" s="19"/>
    </row>
    <row r="23" spans="1:28" s="16" customFormat="1" ht="18.75" customHeight="1">
      <c r="A23" s="10"/>
      <c r="B23" s="13" t="s">
        <v>56</v>
      </c>
      <c r="C23" s="11">
        <f t="shared" si="4"/>
        <v>44308.063462000006</v>
      </c>
      <c r="D23" s="11">
        <f t="shared" si="4"/>
        <v>32624.291875000003</v>
      </c>
      <c r="E23" s="11">
        <f t="shared" si="4"/>
        <v>21171.752643</v>
      </c>
      <c r="F23" s="11">
        <f t="shared" si="4"/>
        <v>1075.646312</v>
      </c>
      <c r="G23" s="11">
        <f t="shared" si="4"/>
        <v>12638.155143000002</v>
      </c>
      <c r="H23" s="11">
        <f t="shared" si="4"/>
        <v>0</v>
      </c>
      <c r="I23" s="11">
        <f>I28+I93+I98</f>
        <v>5710.349</v>
      </c>
      <c r="J23" s="11">
        <f t="shared" si="4"/>
        <v>0</v>
      </c>
      <c r="K23" s="11">
        <f t="shared" si="4"/>
        <v>58.92137463</v>
      </c>
      <c r="L23" s="11">
        <f t="shared" si="4"/>
        <v>660.6399299999999</v>
      </c>
      <c r="M23" s="14">
        <f>SUM(C23:L23)</f>
        <v>118247.81973963001</v>
      </c>
      <c r="N23" s="11">
        <f>N28+N93+N98</f>
        <v>-6814.97001434</v>
      </c>
      <c r="O23" s="11">
        <f>M23+N23</f>
        <v>111432.84972529001</v>
      </c>
      <c r="P23" s="11">
        <f>P28+P93+P98</f>
        <v>0</v>
      </c>
      <c r="Q23" s="11">
        <f>O23+P23</f>
        <v>111432.84972529001</v>
      </c>
      <c r="R23" s="11">
        <f>Q23/$C$5*100</f>
        <v>13.647623971254136</v>
      </c>
      <c r="S23" s="11"/>
      <c r="T23" s="10"/>
      <c r="U23" s="95"/>
      <c r="V23" s="96"/>
      <c r="W23" s="95"/>
      <c r="X23" s="96"/>
      <c r="Y23" s="96"/>
      <c r="Z23" s="96"/>
      <c r="AA23" s="11"/>
      <c r="AB23" s="19"/>
    </row>
    <row r="24" spans="1:28" s="16" customFormat="1" ht="18.75" customHeight="1">
      <c r="A24" s="10"/>
      <c r="B24" s="73" t="s">
        <v>57</v>
      </c>
      <c r="C24" s="15">
        <f>C23/C21</f>
        <v>0.45973050109120983</v>
      </c>
      <c r="D24" s="15">
        <f>D23/D21</f>
        <v>0.5191468766101363</v>
      </c>
      <c r="E24" s="15">
        <f>E23/E21</f>
        <v>0.49228249223318343</v>
      </c>
      <c r="F24" s="15">
        <f>F23/F21</f>
        <v>0.49284535008336683</v>
      </c>
      <c r="G24" s="15">
        <f>G23/G21</f>
        <v>0.48620197219842154</v>
      </c>
      <c r="H24" s="15"/>
      <c r="I24" s="15">
        <f>I23/I21</f>
        <v>0.442418832711925</v>
      </c>
      <c r="J24" s="15"/>
      <c r="K24" s="15">
        <f aca="true" t="shared" si="5" ref="K24:Q24">K23/K21</f>
        <v>0.5115235495884988</v>
      </c>
      <c r="L24" s="15">
        <f t="shared" si="5"/>
        <v>0.502166673381074</v>
      </c>
      <c r="M24" s="15">
        <f t="shared" si="5"/>
        <v>0.4831533031583947</v>
      </c>
      <c r="N24" s="15">
        <f t="shared" si="5"/>
        <v>0.5196792702603363</v>
      </c>
      <c r="O24" s="15">
        <f t="shared" si="5"/>
        <v>0.4810853572200629</v>
      </c>
      <c r="P24" s="11">
        <f>P29+P94+P99</f>
        <v>0</v>
      </c>
      <c r="Q24" s="15">
        <f t="shared" si="5"/>
        <v>0.4810967808477888</v>
      </c>
      <c r="R24" s="15"/>
      <c r="S24" s="11"/>
      <c r="T24" s="10"/>
      <c r="U24" s="95"/>
      <c r="V24" s="96"/>
      <c r="W24" s="95"/>
      <c r="X24" s="96"/>
      <c r="Y24" s="96"/>
      <c r="Z24" s="96"/>
      <c r="AA24" s="11"/>
      <c r="AB24" s="19"/>
    </row>
    <row r="25" spans="1:28" s="16" customFormat="1" ht="16.5" customHeight="1">
      <c r="A25" s="10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95"/>
      <c r="V25" s="96"/>
      <c r="W25" s="95"/>
      <c r="X25" s="96"/>
      <c r="Y25" s="96"/>
      <c r="Z25" s="96"/>
      <c r="AA25" s="11"/>
      <c r="AB25" s="19"/>
    </row>
    <row r="26" spans="1:28" s="16" customFormat="1" ht="19.5" customHeight="1">
      <c r="A26" s="10"/>
      <c r="B26" s="13" t="s">
        <v>54</v>
      </c>
      <c r="C26" s="11">
        <f aca="true" t="shared" si="6" ref="C26:L28">C31+C51+C56++C81+C86</f>
        <v>87674.33600000001</v>
      </c>
      <c r="D26" s="11">
        <f t="shared" si="6"/>
        <v>49908.023</v>
      </c>
      <c r="E26" s="11">
        <f t="shared" si="6"/>
        <v>0</v>
      </c>
      <c r="F26" s="11">
        <f t="shared" si="6"/>
        <v>0</v>
      </c>
      <c r="G26" s="11">
        <f t="shared" si="6"/>
        <v>2421.31</v>
      </c>
      <c r="H26" s="11">
        <f t="shared" si="6"/>
        <v>0</v>
      </c>
      <c r="I26" s="11">
        <f t="shared" si="6"/>
        <v>2832.4</v>
      </c>
      <c r="J26" s="11">
        <f t="shared" si="6"/>
        <v>0</v>
      </c>
      <c r="K26" s="11">
        <f t="shared" si="6"/>
        <v>0</v>
      </c>
      <c r="L26" s="11">
        <f t="shared" si="6"/>
        <v>0</v>
      </c>
      <c r="M26" s="11">
        <f>SUM(C26:L26)</f>
        <v>142836.069</v>
      </c>
      <c r="N26" s="11">
        <f>N31+N51+N56++N81+N86</f>
        <v>0</v>
      </c>
      <c r="O26" s="11">
        <f>M26+N26</f>
        <v>142836.069</v>
      </c>
      <c r="P26" s="11">
        <f>P31+P51+P56+P81+P86</f>
        <v>0</v>
      </c>
      <c r="Q26" s="11">
        <f>O26+P26</f>
        <v>142836.069</v>
      </c>
      <c r="R26" s="11">
        <f>Q26/$C$3*100</f>
        <v>17.521598258096173</v>
      </c>
      <c r="S26" s="11"/>
      <c r="T26" s="10"/>
      <c r="U26" s="95"/>
      <c r="V26" s="96"/>
      <c r="W26" s="95"/>
      <c r="X26" s="96"/>
      <c r="Y26" s="96"/>
      <c r="Z26" s="96"/>
      <c r="AA26" s="11"/>
      <c r="AB26" s="19"/>
    </row>
    <row r="27" spans="1:28" s="16" customFormat="1" ht="19.5" customHeight="1">
      <c r="A27" s="10"/>
      <c r="B27" s="73" t="s">
        <v>55</v>
      </c>
      <c r="C27" s="11">
        <f>C32+C52+C57++C82+C87</f>
        <v>84650.235</v>
      </c>
      <c r="D27" s="11">
        <f t="shared" si="6"/>
        <v>50607.356</v>
      </c>
      <c r="E27" s="11">
        <f t="shared" si="6"/>
        <v>0</v>
      </c>
      <c r="F27" s="11">
        <f t="shared" si="6"/>
        <v>0</v>
      </c>
      <c r="G27" s="11">
        <f t="shared" si="6"/>
        <v>2421.3100000000004</v>
      </c>
      <c r="H27" s="11">
        <f t="shared" si="6"/>
        <v>0</v>
      </c>
      <c r="I27" s="11">
        <f t="shared" si="6"/>
        <v>2296.0699999999997</v>
      </c>
      <c r="J27" s="11">
        <f t="shared" si="6"/>
        <v>0</v>
      </c>
      <c r="K27" s="11">
        <f t="shared" si="6"/>
        <v>0</v>
      </c>
      <c r="L27" s="11">
        <f t="shared" si="6"/>
        <v>0</v>
      </c>
      <c r="M27" s="11">
        <f>M32+M52+M57++M82+M87</f>
        <v>139974.971</v>
      </c>
      <c r="N27" s="11">
        <f>N32+N52+N57++N82+N87</f>
        <v>0</v>
      </c>
      <c r="O27" s="11">
        <f>M27+N27</f>
        <v>139974.971</v>
      </c>
      <c r="P27" s="11">
        <f>P32+P52+P57+P82+P87</f>
        <v>0</v>
      </c>
      <c r="Q27" s="11">
        <f>O27+P27</f>
        <v>139974.971</v>
      </c>
      <c r="R27" s="11">
        <f>Q27/$C$4*100</f>
        <v>16.721415720941344</v>
      </c>
      <c r="S27" s="11"/>
      <c r="T27" s="10"/>
      <c r="U27" s="95"/>
      <c r="V27" s="96"/>
      <c r="W27" s="95"/>
      <c r="X27" s="96"/>
      <c r="Y27" s="96"/>
      <c r="Z27" s="96"/>
      <c r="AA27" s="11"/>
      <c r="AB27" s="19"/>
    </row>
    <row r="28" spans="1:28" s="16" customFormat="1" ht="19.5" customHeight="1">
      <c r="A28" s="10"/>
      <c r="B28" s="13" t="s">
        <v>56</v>
      </c>
      <c r="C28" s="11">
        <f t="shared" si="6"/>
        <v>39990.936903</v>
      </c>
      <c r="D28" s="11">
        <f t="shared" si="6"/>
        <v>25880.477875000004</v>
      </c>
      <c r="E28" s="11">
        <f t="shared" si="6"/>
        <v>0</v>
      </c>
      <c r="F28" s="11">
        <f t="shared" si="6"/>
        <v>0</v>
      </c>
      <c r="G28" s="11">
        <f t="shared" si="6"/>
        <v>1127.537</v>
      </c>
      <c r="H28" s="11">
        <f t="shared" si="6"/>
        <v>0</v>
      </c>
      <c r="I28" s="11">
        <f t="shared" si="6"/>
        <v>995.581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4">
        <f>SUM(C28:L28)</f>
        <v>67994.53277800001</v>
      </c>
      <c r="N28" s="11">
        <f>N33+N53+N58++N83+N88</f>
        <v>0</v>
      </c>
      <c r="O28" s="11">
        <f>M28+N28</f>
        <v>67994.53277800001</v>
      </c>
      <c r="P28" s="11">
        <f>P33+P53+P58+P83+P88</f>
        <v>0</v>
      </c>
      <c r="Q28" s="11">
        <f>O28+P28</f>
        <v>67994.53277800001</v>
      </c>
      <c r="R28" s="11">
        <f>Q28/$C$5*100</f>
        <v>8.327560658665034</v>
      </c>
      <c r="S28" s="11"/>
      <c r="T28" s="10"/>
      <c r="U28" s="95"/>
      <c r="V28" s="96"/>
      <c r="W28" s="95"/>
      <c r="X28" s="96"/>
      <c r="Y28" s="96"/>
      <c r="Z28" s="96"/>
      <c r="AA28" s="11"/>
      <c r="AB28" s="19"/>
    </row>
    <row r="29" spans="1:28" s="16" customFormat="1" ht="19.5" customHeight="1">
      <c r="A29" s="10"/>
      <c r="B29" s="73" t="s">
        <v>57</v>
      </c>
      <c r="C29" s="15">
        <f>C28/C26</f>
        <v>0.4561304793115285</v>
      </c>
      <c r="D29" s="15">
        <f>D28/D26</f>
        <v>0.5185634757561927</v>
      </c>
      <c r="E29" s="15"/>
      <c r="F29" s="15"/>
      <c r="G29" s="15"/>
      <c r="H29" s="15"/>
      <c r="I29" s="15">
        <f>I28/I26</f>
        <v>0.35149731676316903</v>
      </c>
      <c r="J29" s="15"/>
      <c r="K29" s="15"/>
      <c r="L29" s="15"/>
      <c r="M29" s="15">
        <f>M28/M26</f>
        <v>0.47603195225150036</v>
      </c>
      <c r="N29" s="11">
        <f>N34+N54+N59++N84+N89</f>
        <v>0</v>
      </c>
      <c r="O29" s="15">
        <f>O28/O26</f>
        <v>0.47603195225150036</v>
      </c>
      <c r="P29" s="11">
        <f>P34+P54+P59+P84+P89</f>
        <v>0</v>
      </c>
      <c r="Q29" s="15">
        <f>Q28/Q26</f>
        <v>0.47603195225150036</v>
      </c>
      <c r="R29" s="15"/>
      <c r="S29" s="11"/>
      <c r="T29" s="10"/>
      <c r="U29" s="95"/>
      <c r="V29" s="96"/>
      <c r="W29" s="95"/>
      <c r="X29" s="96"/>
      <c r="Y29" s="96"/>
      <c r="Z29" s="96"/>
      <c r="AA29" s="11"/>
      <c r="AB29" s="19"/>
    </row>
    <row r="30" spans="1:28" s="16" customFormat="1" ht="31.5" customHeight="1">
      <c r="A30" s="17" t="s">
        <v>5</v>
      </c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1"/>
      <c r="S30" s="19"/>
      <c r="T30" s="17"/>
      <c r="U30" s="95"/>
      <c r="V30" s="96">
        <f>V30</f>
        <v>0</v>
      </c>
      <c r="W30" s="98"/>
      <c r="X30" s="96"/>
      <c r="Y30" s="96"/>
      <c r="Z30" s="96"/>
      <c r="AA30" s="11"/>
      <c r="AB30" s="19"/>
    </row>
    <row r="31" spans="1:28" s="16" customFormat="1" ht="18.75" customHeight="1">
      <c r="A31" s="17"/>
      <c r="B31" s="13" t="s">
        <v>54</v>
      </c>
      <c r="C31" s="19">
        <f aca="true" t="shared" si="7" ref="C31:L33">C36+C41+C46</f>
        <v>27794.362000000005</v>
      </c>
      <c r="D31" s="19">
        <f t="shared" si="7"/>
        <v>21043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4">
        <f>SUM(C31:L31)</f>
        <v>48837.36200000001</v>
      </c>
      <c r="N31" s="19">
        <f>N36+N41+N46</f>
        <v>0</v>
      </c>
      <c r="O31" s="11">
        <f>M31+N31</f>
        <v>48837.36200000001</v>
      </c>
      <c r="P31" s="19">
        <f>P36+P41+P46</f>
        <v>0</v>
      </c>
      <c r="Q31" s="11">
        <f>O31+P31</f>
        <v>48837.36200000001</v>
      </c>
      <c r="R31" s="11">
        <f>Q31/$C$3*100</f>
        <v>5.990844210009814</v>
      </c>
      <c r="S31" s="19"/>
      <c r="T31" s="17"/>
      <c r="U31" s="95"/>
      <c r="V31" s="96"/>
      <c r="W31" s="98"/>
      <c r="X31" s="96"/>
      <c r="Y31" s="96"/>
      <c r="Z31" s="96"/>
      <c r="AA31" s="11"/>
      <c r="AB31" s="19"/>
    </row>
    <row r="32" spans="1:28" s="16" customFormat="1" ht="18.75" customHeight="1">
      <c r="A32" s="17"/>
      <c r="B32" s="73" t="s">
        <v>55</v>
      </c>
      <c r="C32" s="19">
        <f t="shared" si="7"/>
        <v>26155.988</v>
      </c>
      <c r="D32" s="19">
        <f t="shared" si="7"/>
        <v>20761.4</v>
      </c>
      <c r="E32" s="19">
        <f t="shared" si="7"/>
        <v>0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19">
        <f>M37+M42+M47</f>
        <v>46917.388</v>
      </c>
      <c r="N32" s="19">
        <f>N37+N42+N47</f>
        <v>0</v>
      </c>
      <c r="O32" s="11">
        <f>M32+N32</f>
        <v>46917.388</v>
      </c>
      <c r="P32" s="19">
        <f>P37+P42+P47</f>
        <v>0</v>
      </c>
      <c r="Q32" s="11">
        <f>O32+P32</f>
        <v>46917.388</v>
      </c>
      <c r="R32" s="11">
        <f>Q32/$C$4*100</f>
        <v>5.604753076096046</v>
      </c>
      <c r="S32" s="19"/>
      <c r="T32" s="17"/>
      <c r="U32" s="95"/>
      <c r="V32" s="96"/>
      <c r="W32" s="98"/>
      <c r="X32" s="96"/>
      <c r="Y32" s="96"/>
      <c r="Z32" s="96"/>
      <c r="AA32" s="11"/>
      <c r="AB32" s="19"/>
    </row>
    <row r="33" spans="1:28" s="16" customFormat="1" ht="18.75" customHeight="1">
      <c r="A33" s="17"/>
      <c r="B33" s="13" t="s">
        <v>56</v>
      </c>
      <c r="C33" s="19">
        <f t="shared" si="7"/>
        <v>12649.15192</v>
      </c>
      <c r="D33" s="19">
        <f t="shared" si="7"/>
        <v>10264.532000000001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4">
        <f>SUM(C33:L33)</f>
        <v>22913.683920000003</v>
      </c>
      <c r="N33" s="19">
        <f>N38+N43+N48</f>
        <v>0</v>
      </c>
      <c r="O33" s="11">
        <f>M33+N33</f>
        <v>22913.683920000003</v>
      </c>
      <c r="P33" s="19">
        <f>P38+P43+P48</f>
        <v>0</v>
      </c>
      <c r="Q33" s="11">
        <f>O33+P33</f>
        <v>22913.683920000003</v>
      </c>
      <c r="R33" s="11">
        <f>Q33/$C$5*100</f>
        <v>2.806329935088794</v>
      </c>
      <c r="S33" s="19"/>
      <c r="T33" s="17"/>
      <c r="U33" s="95"/>
      <c r="V33" s="96"/>
      <c r="W33" s="98"/>
      <c r="X33" s="96"/>
      <c r="Y33" s="96"/>
      <c r="Z33" s="96"/>
      <c r="AA33" s="11"/>
      <c r="AB33" s="19"/>
    </row>
    <row r="34" spans="1:28" s="16" customFormat="1" ht="18.75" customHeight="1">
      <c r="A34" s="20"/>
      <c r="B34" s="73" t="s">
        <v>57</v>
      </c>
      <c r="C34" s="15">
        <f>C33/C31</f>
        <v>0.4550977611934391</v>
      </c>
      <c r="D34" s="15">
        <f>D33/D31</f>
        <v>0.4877884332081928</v>
      </c>
      <c r="E34" s="15"/>
      <c r="F34" s="15"/>
      <c r="G34" s="15"/>
      <c r="H34" s="15"/>
      <c r="I34" s="15"/>
      <c r="J34" s="15"/>
      <c r="K34" s="15"/>
      <c r="L34" s="15"/>
      <c r="M34" s="15">
        <f>M33/M31</f>
        <v>0.46918348947676575</v>
      </c>
      <c r="N34" s="19">
        <f>N39+N44+N49</f>
        <v>0</v>
      </c>
      <c r="O34" s="15">
        <f>O33/O31</f>
        <v>0.46918348947676575</v>
      </c>
      <c r="P34" s="19">
        <f>P39+P44+P49</f>
        <v>0</v>
      </c>
      <c r="Q34" s="15">
        <f>Q33/Q31</f>
        <v>0.46918348947676575</v>
      </c>
      <c r="R34" s="15"/>
      <c r="S34" s="19"/>
      <c r="T34" s="17"/>
      <c r="U34" s="95"/>
      <c r="V34" s="96"/>
      <c r="W34" s="98"/>
      <c r="X34" s="96"/>
      <c r="Y34" s="96"/>
      <c r="Z34" s="96"/>
      <c r="AA34" s="11"/>
      <c r="AB34" s="19"/>
    </row>
    <row r="35" spans="1:28" s="22" customFormat="1" ht="18" customHeight="1">
      <c r="A35" s="21" t="s">
        <v>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1"/>
      <c r="S35" s="12"/>
      <c r="T35" s="23"/>
      <c r="U35" s="92"/>
      <c r="V35" s="99"/>
      <c r="W35" s="92"/>
      <c r="X35" s="99"/>
      <c r="Y35" s="99"/>
      <c r="Z35" s="99"/>
      <c r="AA35" s="12"/>
      <c r="AB35" s="28"/>
    </row>
    <row r="36" spans="1:28" s="22" customFormat="1" ht="16.5" customHeight="1">
      <c r="A36" s="21"/>
      <c r="B36" s="13" t="s">
        <v>54</v>
      </c>
      <c r="C36" s="12">
        <v>16581.483</v>
      </c>
      <c r="D36" s="12">
        <v>48.4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4">
        <f>SUM(C36:L36)</f>
        <v>16629.883</v>
      </c>
      <c r="N36" s="12">
        <v>0</v>
      </c>
      <c r="O36" s="24">
        <f>M36+N36</f>
        <v>16629.883</v>
      </c>
      <c r="P36" s="24">
        <v>0</v>
      </c>
      <c r="Q36" s="24">
        <f>O36+P36</f>
        <v>16629.883</v>
      </c>
      <c r="R36" s="11">
        <f>Q36/$C$3*100</f>
        <v>2.0399758341511287</v>
      </c>
      <c r="S36" s="12"/>
      <c r="T36" s="23"/>
      <c r="U36" s="92"/>
      <c r="V36" s="99"/>
      <c r="W36" s="92"/>
      <c r="X36" s="99"/>
      <c r="Y36" s="99"/>
      <c r="Z36" s="99"/>
      <c r="AA36" s="12"/>
      <c r="AB36" s="28"/>
    </row>
    <row r="37" spans="1:28" s="22" customFormat="1" ht="16.5" customHeight="1">
      <c r="A37" s="21"/>
      <c r="B37" s="73" t="s">
        <v>55</v>
      </c>
      <c r="C37" s="12">
        <v>14796.554</v>
      </c>
      <c r="D37" s="12">
        <v>40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1">
        <v>0</v>
      </c>
      <c r="M37" s="14">
        <f>SUM(C37:L37)</f>
        <v>14836.554</v>
      </c>
      <c r="N37" s="12"/>
      <c r="O37" s="24">
        <f>M37+N37</f>
        <v>14836.554</v>
      </c>
      <c r="P37" s="24"/>
      <c r="Q37" s="24">
        <f>O37+P37</f>
        <v>14836.554</v>
      </c>
      <c r="R37" s="11">
        <f>Q37/$C$3*100</f>
        <v>1.8199894504416094</v>
      </c>
      <c r="S37" s="100"/>
      <c r="T37" s="101"/>
      <c r="U37" s="92"/>
      <c r="V37" s="99"/>
      <c r="W37" s="92"/>
      <c r="X37" s="99"/>
      <c r="Y37" s="99"/>
      <c r="Z37" s="99"/>
      <c r="AA37" s="12"/>
      <c r="AB37" s="28"/>
    </row>
    <row r="38" spans="1:28" s="22" customFormat="1" ht="16.5" customHeight="1">
      <c r="A38" s="21"/>
      <c r="B38" s="13" t="s">
        <v>56</v>
      </c>
      <c r="C38" s="12">
        <v>7193.217</v>
      </c>
      <c r="D38" s="12">
        <v>19.429</v>
      </c>
      <c r="E38" s="12"/>
      <c r="F38" s="12"/>
      <c r="G38" s="12"/>
      <c r="H38" s="12"/>
      <c r="I38" s="12"/>
      <c r="J38" s="12"/>
      <c r="K38" s="12"/>
      <c r="L38" s="12"/>
      <c r="M38" s="14">
        <f>SUM(C38:L38)</f>
        <v>7212.646</v>
      </c>
      <c r="N38" s="12">
        <v>0</v>
      </c>
      <c r="O38" s="24">
        <f>M38+N38</f>
        <v>7212.646</v>
      </c>
      <c r="P38" s="24"/>
      <c r="Q38" s="24">
        <f>O38+P38</f>
        <v>7212.646</v>
      </c>
      <c r="R38" s="11">
        <f>Q38/$C$5*100</f>
        <v>0.8833614206981015</v>
      </c>
      <c r="S38" s="12"/>
      <c r="T38" s="23"/>
      <c r="U38" s="92"/>
      <c r="V38" s="99"/>
      <c r="W38" s="92"/>
      <c r="X38" s="99"/>
      <c r="Y38" s="99"/>
      <c r="Z38" s="99"/>
      <c r="AA38" s="12"/>
      <c r="AB38" s="28"/>
    </row>
    <row r="39" spans="1:28" s="22" customFormat="1" ht="16.5" customHeight="1">
      <c r="A39" s="21"/>
      <c r="B39" s="73" t="s">
        <v>57</v>
      </c>
      <c r="C39" s="75">
        <f>C38/C36</f>
        <v>0.43381023277592234</v>
      </c>
      <c r="D39" s="75">
        <f>D38/D36</f>
        <v>0.4014256198347107</v>
      </c>
      <c r="E39" s="75"/>
      <c r="F39" s="75"/>
      <c r="G39" s="75"/>
      <c r="H39" s="75"/>
      <c r="I39" s="75"/>
      <c r="J39" s="75"/>
      <c r="K39" s="75"/>
      <c r="L39" s="15"/>
      <c r="M39" s="15">
        <f>M38/M36</f>
        <v>0.43371597984183047</v>
      </c>
      <c r="N39" s="15"/>
      <c r="O39" s="15">
        <f>O38/O36</f>
        <v>0.43371597984183047</v>
      </c>
      <c r="P39" s="15"/>
      <c r="Q39" s="15">
        <f>Q38/Q36</f>
        <v>0.43371597984183047</v>
      </c>
      <c r="R39" s="15"/>
      <c r="S39" s="12"/>
      <c r="T39" s="23"/>
      <c r="U39" s="92"/>
      <c r="V39" s="99"/>
      <c r="W39" s="92"/>
      <c r="X39" s="99"/>
      <c r="Y39" s="99"/>
      <c r="Z39" s="99"/>
      <c r="AA39" s="12"/>
      <c r="AB39" s="28"/>
    </row>
    <row r="40" spans="1:28" s="22" customFormat="1" ht="14.25" customHeight="1">
      <c r="A40" s="21" t="s">
        <v>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1"/>
      <c r="S40" s="12"/>
      <c r="T40" s="23"/>
      <c r="U40" s="92"/>
      <c r="V40" s="99"/>
      <c r="W40" s="92"/>
      <c r="X40" s="99"/>
      <c r="Y40" s="99"/>
      <c r="Z40" s="99"/>
      <c r="AA40" s="12"/>
      <c r="AB40" s="28"/>
    </row>
    <row r="41" spans="1:28" s="22" customFormat="1" ht="14.25" customHeight="1">
      <c r="A41" s="21"/>
      <c r="B41" s="13" t="s">
        <v>54</v>
      </c>
      <c r="C41" s="12">
        <v>9124.266000000003</v>
      </c>
      <c r="D41" s="12">
        <v>20983.899999999998</v>
      </c>
      <c r="E41" s="12"/>
      <c r="F41" s="12"/>
      <c r="G41" s="12"/>
      <c r="H41" s="12"/>
      <c r="I41" s="12"/>
      <c r="J41" s="12"/>
      <c r="K41" s="12"/>
      <c r="L41" s="12"/>
      <c r="M41" s="14">
        <f>SUM(C41:L41)</f>
        <v>30108.166</v>
      </c>
      <c r="N41" s="12"/>
      <c r="O41" s="12">
        <f>M41+N41</f>
        <v>30108.166</v>
      </c>
      <c r="P41" s="12"/>
      <c r="Q41" s="12">
        <f>O41+P41</f>
        <v>30108.166</v>
      </c>
      <c r="R41" s="11">
        <f>Q41/$C$3*100</f>
        <v>3.69334715407262</v>
      </c>
      <c r="S41" s="12"/>
      <c r="T41" s="23"/>
      <c r="U41" s="92"/>
      <c r="V41" s="99"/>
      <c r="W41" s="92"/>
      <c r="X41" s="99"/>
      <c r="Y41" s="99"/>
      <c r="Z41" s="99"/>
      <c r="AA41" s="12"/>
      <c r="AB41" s="28"/>
    </row>
    <row r="42" spans="1:28" s="22" customFormat="1" ht="14.25" customHeight="1">
      <c r="A42" s="21"/>
      <c r="B42" s="73" t="s">
        <v>55</v>
      </c>
      <c r="C42" s="12">
        <v>9422.682999999999</v>
      </c>
      <c r="D42" s="12">
        <v>20707.9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1">
        <v>0</v>
      </c>
      <c r="M42" s="14">
        <f>SUM(C42:L42)</f>
        <v>30130.583</v>
      </c>
      <c r="N42" s="12"/>
      <c r="O42" s="12">
        <f>M42+N42</f>
        <v>30130.583</v>
      </c>
      <c r="P42" s="12"/>
      <c r="Q42" s="12">
        <f>O42+P42</f>
        <v>30130.583</v>
      </c>
      <c r="R42" s="11">
        <f>Q42/$C$3*100</f>
        <v>3.6960970314033363</v>
      </c>
      <c r="S42" s="100"/>
      <c r="T42" s="101"/>
      <c r="U42" s="92"/>
      <c r="V42" s="99"/>
      <c r="W42" s="92"/>
      <c r="X42" s="99"/>
      <c r="Y42" s="99"/>
      <c r="Z42" s="99"/>
      <c r="AA42" s="12"/>
      <c r="AB42" s="28"/>
    </row>
    <row r="43" spans="1:28" s="22" customFormat="1" ht="13.5" customHeight="1">
      <c r="A43" s="21"/>
      <c r="B43" s="13" t="s">
        <v>56</v>
      </c>
      <c r="C43" s="12">
        <v>4629.04292</v>
      </c>
      <c r="D43" s="12">
        <v>10237.822</v>
      </c>
      <c r="E43" s="12"/>
      <c r="F43" s="12"/>
      <c r="G43" s="12"/>
      <c r="H43" s="12"/>
      <c r="I43" s="12"/>
      <c r="J43" s="12"/>
      <c r="K43" s="12"/>
      <c r="L43" s="12"/>
      <c r="M43" s="14">
        <f>SUM(C43:L43)</f>
        <v>14866.86492</v>
      </c>
      <c r="N43" s="12"/>
      <c r="O43" s="12">
        <f>M43+N43</f>
        <v>14866.86492</v>
      </c>
      <c r="P43" s="11"/>
      <c r="Q43" s="12">
        <f>O43+P43</f>
        <v>14866.86492</v>
      </c>
      <c r="R43" s="11">
        <f>Q43/$C$3*100</f>
        <v>1.8237076692836114</v>
      </c>
      <c r="S43" s="12"/>
      <c r="T43" s="23"/>
      <c r="U43" s="92"/>
      <c r="V43" s="99"/>
      <c r="W43" s="92"/>
      <c r="X43" s="99"/>
      <c r="Y43" s="99"/>
      <c r="Z43" s="99"/>
      <c r="AA43" s="12"/>
      <c r="AB43" s="28"/>
    </row>
    <row r="44" spans="1:28" s="22" customFormat="1" ht="15" customHeight="1">
      <c r="A44" s="21"/>
      <c r="B44" s="73" t="s">
        <v>57</v>
      </c>
      <c r="C44" s="75">
        <f>C43/C41</f>
        <v>0.5073331838418562</v>
      </c>
      <c r="D44" s="75">
        <f>D43/D41</f>
        <v>0.4878893818594256</v>
      </c>
      <c r="E44" s="75"/>
      <c r="F44" s="75"/>
      <c r="G44" s="75"/>
      <c r="H44" s="75"/>
      <c r="I44" s="75"/>
      <c r="J44" s="75"/>
      <c r="K44" s="75"/>
      <c r="L44" s="15"/>
      <c r="M44" s="15"/>
      <c r="N44" s="15"/>
      <c r="O44" s="15">
        <f>O43/O41</f>
        <v>0.4937818171986962</v>
      </c>
      <c r="P44" s="15"/>
      <c r="Q44" s="15">
        <f>Q43/Q41</f>
        <v>0.4937818171986962</v>
      </c>
      <c r="R44" s="15"/>
      <c r="S44" s="12"/>
      <c r="T44" s="23"/>
      <c r="U44" s="92"/>
      <c r="V44" s="99"/>
      <c r="W44" s="92"/>
      <c r="X44" s="99"/>
      <c r="Y44" s="99"/>
      <c r="Z44" s="99"/>
      <c r="AA44" s="12"/>
      <c r="AB44" s="28"/>
    </row>
    <row r="45" spans="1:28" s="22" customFormat="1" ht="30" customHeight="1">
      <c r="A45" s="25" t="s">
        <v>8</v>
      </c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1"/>
      <c r="S45" s="28"/>
      <c r="T45" s="27"/>
      <c r="U45" s="92"/>
      <c r="V45" s="99"/>
      <c r="W45" s="102"/>
      <c r="X45" s="99"/>
      <c r="Y45" s="99"/>
      <c r="Z45" s="99"/>
      <c r="AA45" s="12"/>
      <c r="AB45" s="28"/>
    </row>
    <row r="46" spans="1:28" s="22" customFormat="1" ht="18" customHeight="1">
      <c r="A46" s="27"/>
      <c r="B46" s="13" t="s">
        <v>54</v>
      </c>
      <c r="C46" s="28">
        <v>2088.613</v>
      </c>
      <c r="D46" s="28">
        <v>10.7</v>
      </c>
      <c r="E46" s="28"/>
      <c r="F46" s="28"/>
      <c r="G46" s="28"/>
      <c r="H46" s="28"/>
      <c r="I46" s="28"/>
      <c r="J46" s="28"/>
      <c r="K46" s="28"/>
      <c r="L46" s="28"/>
      <c r="M46" s="14">
        <f>SUM(C46:L46)</f>
        <v>2099.3129999999996</v>
      </c>
      <c r="N46" s="28"/>
      <c r="O46" s="11">
        <f>M46+N46</f>
        <v>2099.3129999999996</v>
      </c>
      <c r="P46" s="28"/>
      <c r="Q46" s="28">
        <f>O46+P46</f>
        <v>2099.3129999999996</v>
      </c>
      <c r="R46" s="11">
        <f>Q46/$C$3*100</f>
        <v>0.25752122178606474</v>
      </c>
      <c r="S46" s="28"/>
      <c r="T46" s="27"/>
      <c r="U46" s="92"/>
      <c r="V46" s="99"/>
      <c r="W46" s="102"/>
      <c r="X46" s="99"/>
      <c r="Y46" s="99"/>
      <c r="Z46" s="99"/>
      <c r="AA46" s="12"/>
      <c r="AB46" s="28"/>
    </row>
    <row r="47" spans="1:28" s="22" customFormat="1" ht="18" customHeight="1">
      <c r="A47" s="27"/>
      <c r="B47" s="73" t="s">
        <v>55</v>
      </c>
      <c r="C47" s="12">
        <f>590.451+1346.3</f>
        <v>1936.751</v>
      </c>
      <c r="D47" s="12">
        <f>13.5</f>
        <v>13.5</v>
      </c>
      <c r="E47" s="28"/>
      <c r="F47" s="28"/>
      <c r="G47" s="28"/>
      <c r="H47" s="28"/>
      <c r="I47" s="28"/>
      <c r="J47" s="28"/>
      <c r="K47" s="28"/>
      <c r="L47" s="28"/>
      <c r="M47" s="14">
        <f>SUM(C47:L47)</f>
        <v>1950.251</v>
      </c>
      <c r="N47" s="28"/>
      <c r="O47" s="11">
        <f>M47+N47</f>
        <v>1950.251</v>
      </c>
      <c r="P47" s="28"/>
      <c r="Q47" s="28">
        <f>O47+P47</f>
        <v>1950.251</v>
      </c>
      <c r="R47" s="11">
        <f>Q47/$C$3*100</f>
        <v>0.23923589303238468</v>
      </c>
      <c r="S47" s="28"/>
      <c r="T47" s="27"/>
      <c r="U47" s="92"/>
      <c r="V47" s="99"/>
      <c r="W47" s="102"/>
      <c r="X47" s="99"/>
      <c r="Y47" s="99"/>
      <c r="Z47" s="99"/>
      <c r="AA47" s="12"/>
      <c r="AB47" s="28"/>
    </row>
    <row r="48" spans="1:28" s="22" customFormat="1" ht="18" customHeight="1">
      <c r="A48" s="27"/>
      <c r="B48" s="13" t="s">
        <v>56</v>
      </c>
      <c r="C48" s="28">
        <v>826.892</v>
      </c>
      <c r="D48" s="28">
        <v>7.281</v>
      </c>
      <c r="E48" s="28"/>
      <c r="F48" s="28"/>
      <c r="G48" s="28"/>
      <c r="H48" s="28"/>
      <c r="I48" s="28"/>
      <c r="J48" s="28"/>
      <c r="K48" s="28"/>
      <c r="L48" s="28"/>
      <c r="M48" s="14">
        <f>SUM(C48:L48)</f>
        <v>834.173</v>
      </c>
      <c r="N48" s="28"/>
      <c r="O48" s="11">
        <f>M48+N48</f>
        <v>834.173</v>
      </c>
      <c r="P48" s="11"/>
      <c r="Q48" s="28">
        <f>O48+P48</f>
        <v>834.173</v>
      </c>
      <c r="R48" s="11">
        <f>Q48/$C$5*100</f>
        <v>0.10216448254745866</v>
      </c>
      <c r="S48" s="28"/>
      <c r="T48" s="27"/>
      <c r="U48" s="92"/>
      <c r="V48" s="99"/>
      <c r="W48" s="102"/>
      <c r="X48" s="99"/>
      <c r="Y48" s="99"/>
      <c r="Z48" s="99"/>
      <c r="AA48" s="12"/>
      <c r="AB48" s="28"/>
    </row>
    <row r="49" spans="1:28" s="22" customFormat="1" ht="18" customHeight="1">
      <c r="A49" s="27"/>
      <c r="B49" s="73" t="s">
        <v>57</v>
      </c>
      <c r="C49" s="75">
        <f>C48/C46</f>
        <v>0.3959048421129238</v>
      </c>
      <c r="D49" s="75">
        <f>D48/D46</f>
        <v>0.6804672897196262</v>
      </c>
      <c r="E49" s="75"/>
      <c r="F49" s="75"/>
      <c r="G49" s="75"/>
      <c r="H49" s="75"/>
      <c r="I49" s="75"/>
      <c r="J49" s="75"/>
      <c r="K49" s="75"/>
      <c r="L49" s="15"/>
      <c r="M49" s="15">
        <f>M48/M46</f>
        <v>0.3973552300204877</v>
      </c>
      <c r="N49" s="15"/>
      <c r="O49" s="15">
        <f>O48/O46</f>
        <v>0.3973552300204877</v>
      </c>
      <c r="P49" s="15"/>
      <c r="Q49" s="15">
        <f>Q48/Q46</f>
        <v>0.3973552300204877</v>
      </c>
      <c r="R49" s="15"/>
      <c r="S49" s="28"/>
      <c r="T49" s="27"/>
      <c r="U49" s="92"/>
      <c r="V49" s="99"/>
      <c r="W49" s="102"/>
      <c r="X49" s="99"/>
      <c r="Y49" s="99"/>
      <c r="Z49" s="99"/>
      <c r="AA49" s="12"/>
      <c r="AB49" s="28"/>
    </row>
    <row r="50" spans="1:28" s="22" customFormat="1" ht="17.25" customHeight="1">
      <c r="A50" s="27" t="s">
        <v>9</v>
      </c>
      <c r="B50" s="1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1"/>
      <c r="S50" s="19"/>
      <c r="T50" s="17"/>
      <c r="U50" s="95"/>
      <c r="V50" s="99"/>
      <c r="W50" s="98"/>
      <c r="X50" s="99"/>
      <c r="Y50" s="96"/>
      <c r="Z50" s="99"/>
      <c r="AA50" s="11"/>
      <c r="AB50" s="19"/>
    </row>
    <row r="51" spans="1:28" s="22" customFormat="1" ht="14.25" customHeight="1">
      <c r="A51" s="17"/>
      <c r="B51" s="13" t="s">
        <v>54</v>
      </c>
      <c r="C51" s="19">
        <v>124.862</v>
      </c>
      <c r="D51" s="19">
        <v>5036.2</v>
      </c>
      <c r="E51" s="19"/>
      <c r="F51" s="19"/>
      <c r="G51" s="19"/>
      <c r="H51" s="19"/>
      <c r="I51" s="19"/>
      <c r="J51" s="19"/>
      <c r="K51" s="19"/>
      <c r="L51" s="19"/>
      <c r="M51" s="14">
        <f>SUM(C51:L51)</f>
        <v>5161.062</v>
      </c>
      <c r="N51" s="19"/>
      <c r="O51" s="19">
        <f>M51+N51</f>
        <v>5161.062</v>
      </c>
      <c r="P51" s="19"/>
      <c r="Q51" s="19">
        <f>O51+P51</f>
        <v>5161.062</v>
      </c>
      <c r="R51" s="11">
        <f>Q51/$C$3*100</f>
        <v>0.6331037782139352</v>
      </c>
      <c r="S51" s="19"/>
      <c r="T51" s="17"/>
      <c r="U51" s="95"/>
      <c r="V51" s="99"/>
      <c r="W51" s="98"/>
      <c r="X51" s="99"/>
      <c r="Y51" s="96"/>
      <c r="Z51" s="99"/>
      <c r="AA51" s="11"/>
      <c r="AB51" s="19"/>
    </row>
    <row r="52" spans="1:28" s="22" customFormat="1" ht="14.25" customHeight="1">
      <c r="A52" s="17"/>
      <c r="B52" s="73" t="s">
        <v>55</v>
      </c>
      <c r="C52" s="19">
        <v>130.36200000000002</v>
      </c>
      <c r="D52" s="19">
        <v>5265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4">
        <f>SUM(C52:L52)</f>
        <v>5395.362</v>
      </c>
      <c r="N52" s="19"/>
      <c r="O52" s="19">
        <f>M52+N52</f>
        <v>5395.362</v>
      </c>
      <c r="P52" s="19"/>
      <c r="Q52" s="19">
        <f>O52+P52</f>
        <v>5395.362</v>
      </c>
      <c r="R52" s="11">
        <f>Q52/$C$3*100</f>
        <v>0.6618451913640825</v>
      </c>
      <c r="S52" s="19"/>
      <c r="T52" s="17"/>
      <c r="U52" s="95"/>
      <c r="V52" s="99"/>
      <c r="W52" s="98"/>
      <c r="X52" s="99"/>
      <c r="Y52" s="96"/>
      <c r="Z52" s="99"/>
      <c r="AA52" s="11"/>
      <c r="AB52" s="19"/>
    </row>
    <row r="53" spans="1:28" s="22" customFormat="1" ht="15.75" customHeight="1">
      <c r="A53" s="17"/>
      <c r="B53" s="13" t="s">
        <v>56</v>
      </c>
      <c r="C53" s="19">
        <v>83.743</v>
      </c>
      <c r="D53" s="19">
        <v>3494.999932</v>
      </c>
      <c r="E53" s="19"/>
      <c r="F53" s="19"/>
      <c r="G53" s="19"/>
      <c r="H53" s="19"/>
      <c r="I53" s="19"/>
      <c r="J53" s="19"/>
      <c r="K53" s="19"/>
      <c r="L53" s="19"/>
      <c r="M53" s="14">
        <f>SUM(C53:L53)</f>
        <v>3578.742932</v>
      </c>
      <c r="N53" s="19"/>
      <c r="O53" s="11">
        <f>M53+N53</f>
        <v>3578.742932</v>
      </c>
      <c r="P53" s="11"/>
      <c r="Q53" s="19">
        <f>O53+P53</f>
        <v>3578.742932</v>
      </c>
      <c r="R53" s="11">
        <f>Q53/$C$5*100</f>
        <v>0.43830286981016536</v>
      </c>
      <c r="S53" s="19"/>
      <c r="T53" s="17"/>
      <c r="U53" s="95"/>
      <c r="V53" s="99"/>
      <c r="W53" s="98"/>
      <c r="X53" s="99"/>
      <c r="Y53" s="96"/>
      <c r="Z53" s="99"/>
      <c r="AA53" s="11"/>
      <c r="AB53" s="19"/>
    </row>
    <row r="54" spans="1:28" s="22" customFormat="1" ht="13.5" customHeight="1">
      <c r="A54" s="17"/>
      <c r="B54" s="73" t="s">
        <v>57</v>
      </c>
      <c r="C54" s="15">
        <f>C53/C51</f>
        <v>0.670684435616921</v>
      </c>
      <c r="D54" s="15">
        <f>D53/D51</f>
        <v>0.6939756030340336</v>
      </c>
      <c r="E54" s="15"/>
      <c r="F54" s="15"/>
      <c r="G54" s="15"/>
      <c r="H54" s="15"/>
      <c r="I54" s="15"/>
      <c r="J54" s="15"/>
      <c r="K54" s="15"/>
      <c r="L54" s="15"/>
      <c r="M54" s="15">
        <f>M53/M51</f>
        <v>0.6934121178935654</v>
      </c>
      <c r="N54" s="15"/>
      <c r="O54" s="15">
        <f>O53/O51</f>
        <v>0.6934121178935654</v>
      </c>
      <c r="P54" s="15"/>
      <c r="Q54" s="15">
        <f>Q53/Q51</f>
        <v>0.6934121178935654</v>
      </c>
      <c r="R54" s="15"/>
      <c r="S54" s="19"/>
      <c r="T54" s="17"/>
      <c r="U54" s="95"/>
      <c r="V54" s="99"/>
      <c r="W54" s="98"/>
      <c r="X54" s="99"/>
      <c r="Y54" s="96"/>
      <c r="Z54" s="99"/>
      <c r="AA54" s="11"/>
      <c r="AB54" s="19"/>
    </row>
    <row r="55" spans="1:28" s="22" customFormat="1" ht="14.25" customHeight="1">
      <c r="A55" s="29" t="s">
        <v>10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11"/>
      <c r="S55" s="31"/>
      <c r="T55" s="29"/>
      <c r="U55" s="95"/>
      <c r="V55" s="99"/>
      <c r="W55" s="74"/>
      <c r="X55" s="99"/>
      <c r="Y55" s="96"/>
      <c r="Z55" s="99"/>
      <c r="AA55" s="11"/>
      <c r="AB55" s="19"/>
    </row>
    <row r="56" spans="1:28" s="22" customFormat="1" ht="13.5" customHeight="1">
      <c r="A56" s="29"/>
      <c r="B56" s="13" t="s">
        <v>54</v>
      </c>
      <c r="C56" s="31">
        <f aca="true" t="shared" si="8" ref="C56:G58">C61+C66+C71+C76</f>
        <v>58747.906</v>
      </c>
      <c r="D56" s="31">
        <f t="shared" si="8"/>
        <v>23654.223</v>
      </c>
      <c r="E56" s="31">
        <f t="shared" si="8"/>
        <v>0</v>
      </c>
      <c r="F56" s="31">
        <f t="shared" si="8"/>
        <v>0</v>
      </c>
      <c r="G56" s="31">
        <f t="shared" si="8"/>
        <v>2421.31</v>
      </c>
      <c r="H56" s="31"/>
      <c r="I56" s="31">
        <f aca="true" t="shared" si="9" ref="I56:L58">I61+I66+I71+I76</f>
        <v>2245.4</v>
      </c>
      <c r="J56" s="31">
        <f t="shared" si="9"/>
        <v>0</v>
      </c>
      <c r="K56" s="31">
        <f t="shared" si="9"/>
        <v>0</v>
      </c>
      <c r="L56" s="31">
        <f t="shared" si="9"/>
        <v>0</v>
      </c>
      <c r="M56" s="14">
        <f>SUM(C56:L56)</f>
        <v>87068.83899999999</v>
      </c>
      <c r="N56" s="31">
        <f>N61+N66+N71+N76</f>
        <v>0</v>
      </c>
      <c r="O56" s="11">
        <f>M56+N56</f>
        <v>87068.83899999999</v>
      </c>
      <c r="P56" s="11">
        <f>P61+P66+P71+P76</f>
        <v>0</v>
      </c>
      <c r="Q56" s="11">
        <f>O56+P56</f>
        <v>87068.83899999999</v>
      </c>
      <c r="R56" s="11">
        <f>Q56/$C$3*100</f>
        <v>10.680672105004906</v>
      </c>
      <c r="S56" s="31"/>
      <c r="T56" s="29"/>
      <c r="U56" s="95"/>
      <c r="V56" s="99"/>
      <c r="W56" s="74"/>
      <c r="X56" s="99"/>
      <c r="Y56" s="96"/>
      <c r="Z56" s="99"/>
      <c r="AA56" s="11"/>
      <c r="AB56" s="19"/>
    </row>
    <row r="57" spans="1:28" s="22" customFormat="1" ht="13.5" customHeight="1">
      <c r="A57" s="29"/>
      <c r="B57" s="73" t="s">
        <v>55</v>
      </c>
      <c r="C57" s="31">
        <f t="shared" si="8"/>
        <v>57323.191</v>
      </c>
      <c r="D57" s="31">
        <f t="shared" si="8"/>
        <v>24403.006</v>
      </c>
      <c r="E57" s="31">
        <f t="shared" si="8"/>
        <v>0</v>
      </c>
      <c r="F57" s="31">
        <f t="shared" si="8"/>
        <v>0</v>
      </c>
      <c r="G57" s="31">
        <f t="shared" si="8"/>
        <v>2421.3100000000004</v>
      </c>
      <c r="H57" s="31"/>
      <c r="I57" s="31">
        <f t="shared" si="9"/>
        <v>1559.0699999999997</v>
      </c>
      <c r="J57" s="31">
        <f t="shared" si="9"/>
        <v>0</v>
      </c>
      <c r="K57" s="31">
        <f t="shared" si="9"/>
        <v>0</v>
      </c>
      <c r="L57" s="31">
        <f t="shared" si="9"/>
        <v>0</v>
      </c>
      <c r="M57" s="14">
        <f>SUM(C57:L57)</f>
        <v>85706.57699999999</v>
      </c>
      <c r="N57" s="31">
        <f>N62+N67+N72+N77</f>
        <v>0</v>
      </c>
      <c r="O57" s="11">
        <f>M57+N57</f>
        <v>85706.57699999999</v>
      </c>
      <c r="P57" s="11">
        <f>P62+P67+P72+P77</f>
        <v>0</v>
      </c>
      <c r="Q57" s="11">
        <f>O57+P57</f>
        <v>85706.57699999999</v>
      </c>
      <c r="R57" s="11">
        <f>Q57/$C$4*100</f>
        <v>10.238511169513796</v>
      </c>
      <c r="S57" s="31"/>
      <c r="T57" s="29"/>
      <c r="U57" s="95"/>
      <c r="V57" s="99"/>
      <c r="W57" s="74"/>
      <c r="X57" s="99"/>
      <c r="Y57" s="96"/>
      <c r="Z57" s="99"/>
      <c r="AA57" s="11"/>
      <c r="AB57" s="19"/>
    </row>
    <row r="58" spans="1:28" s="22" customFormat="1" ht="16.5" customHeight="1">
      <c r="A58" s="29"/>
      <c r="B58" s="13" t="s">
        <v>56</v>
      </c>
      <c r="C58" s="31">
        <f t="shared" si="8"/>
        <v>26778.912983</v>
      </c>
      <c r="D58" s="31">
        <f t="shared" si="8"/>
        <v>12029.567943000002</v>
      </c>
      <c r="E58" s="31">
        <f t="shared" si="8"/>
        <v>0</v>
      </c>
      <c r="F58" s="31">
        <f t="shared" si="8"/>
        <v>0</v>
      </c>
      <c r="G58" s="31">
        <f t="shared" si="8"/>
        <v>1127.537</v>
      </c>
      <c r="H58" s="31"/>
      <c r="I58" s="31">
        <f t="shared" si="9"/>
        <v>622.019</v>
      </c>
      <c r="J58" s="31">
        <f t="shared" si="9"/>
        <v>0</v>
      </c>
      <c r="K58" s="31">
        <f t="shared" si="9"/>
        <v>0</v>
      </c>
      <c r="L58" s="31">
        <f t="shared" si="9"/>
        <v>0</v>
      </c>
      <c r="M58" s="14">
        <f>SUM(C58:L58)</f>
        <v>40558.036926</v>
      </c>
      <c r="N58" s="31">
        <f>N63+N68+N73+N78</f>
        <v>0</v>
      </c>
      <c r="O58" s="11">
        <f>M58+N58</f>
        <v>40558.036926</v>
      </c>
      <c r="P58" s="11">
        <f>P63+P68+P73+P78</f>
        <v>0</v>
      </c>
      <c r="Q58" s="11">
        <f>O58+P58</f>
        <v>40558.036926</v>
      </c>
      <c r="R58" s="11">
        <f>Q58/$C$5*100</f>
        <v>4.9673039713410905</v>
      </c>
      <c r="S58" s="31"/>
      <c r="T58" s="29"/>
      <c r="U58" s="95"/>
      <c r="V58" s="99"/>
      <c r="W58" s="74"/>
      <c r="X58" s="99"/>
      <c r="Y58" s="96"/>
      <c r="Z58" s="99"/>
      <c r="AA58" s="11"/>
      <c r="AB58" s="19"/>
    </row>
    <row r="59" spans="1:28" s="22" customFormat="1" ht="15" customHeight="1">
      <c r="A59" s="32"/>
      <c r="B59" s="73" t="s">
        <v>57</v>
      </c>
      <c r="C59" s="15">
        <f>C58/C56</f>
        <v>0.4558275316740651</v>
      </c>
      <c r="D59" s="15">
        <f>D58/D56</f>
        <v>0.5085589978161617</v>
      </c>
      <c r="E59" s="15"/>
      <c r="F59" s="15"/>
      <c r="G59" s="15">
        <f>G58/G56</f>
        <v>0.4656723013575296</v>
      </c>
      <c r="H59" s="15"/>
      <c r="I59" s="15">
        <f>I58/I56</f>
        <v>0.277019239333749</v>
      </c>
      <c r="J59" s="15"/>
      <c r="K59" s="15"/>
      <c r="L59" s="15"/>
      <c r="M59" s="15">
        <f>M58/M56</f>
        <v>0.4658157544285161</v>
      </c>
      <c r="N59" s="15"/>
      <c r="O59" s="15">
        <f>O58/O56</f>
        <v>0.4658157544285161</v>
      </c>
      <c r="P59" s="15"/>
      <c r="Q59" s="15">
        <f>Q58/Q56</f>
        <v>0.4658157544285161</v>
      </c>
      <c r="R59" s="15"/>
      <c r="S59" s="31"/>
      <c r="T59" s="29"/>
      <c r="U59" s="95"/>
      <c r="V59" s="99"/>
      <c r="W59" s="74"/>
      <c r="X59" s="99"/>
      <c r="Y59" s="96"/>
      <c r="Z59" s="99"/>
      <c r="AA59" s="11"/>
      <c r="AB59" s="19"/>
    </row>
    <row r="60" spans="1:28" s="22" customFormat="1" ht="15.75">
      <c r="A60" s="21" t="s">
        <v>11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1"/>
      <c r="S60" s="12"/>
      <c r="T60" s="23"/>
      <c r="U60" s="92"/>
      <c r="V60" s="99"/>
      <c r="W60" s="92"/>
      <c r="X60" s="99"/>
      <c r="Y60" s="99"/>
      <c r="Z60" s="99"/>
      <c r="AA60" s="12"/>
      <c r="AB60" s="28"/>
    </row>
    <row r="61" spans="1:28" s="22" customFormat="1" ht="16.5" customHeight="1">
      <c r="A61" s="21"/>
      <c r="B61" s="13" t="s">
        <v>54</v>
      </c>
      <c r="C61" s="12">
        <v>31951.798000000003</v>
      </c>
      <c r="D61" s="12">
        <v>22190.523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4">
        <f>SUM(C61:L61)</f>
        <v>54142.321</v>
      </c>
      <c r="N61" s="12"/>
      <c r="O61" s="11">
        <f>M61+N61</f>
        <v>54142.321</v>
      </c>
      <c r="P61" s="12"/>
      <c r="Q61" s="11">
        <f>O61+P61</f>
        <v>54142.321</v>
      </c>
      <c r="R61" s="11">
        <f>Q61/$C$3*100</f>
        <v>6.6415997301275755</v>
      </c>
      <c r="S61" s="11"/>
      <c r="T61" s="23"/>
      <c r="U61" s="92"/>
      <c r="V61" s="99"/>
      <c r="W61" s="92"/>
      <c r="X61" s="99"/>
      <c r="Y61" s="99"/>
      <c r="Z61" s="99"/>
      <c r="AA61" s="12"/>
      <c r="AB61" s="28"/>
    </row>
    <row r="62" spans="1:28" s="22" customFormat="1" ht="16.5" customHeight="1">
      <c r="A62" s="21"/>
      <c r="B62" s="73" t="s">
        <v>55</v>
      </c>
      <c r="C62" s="12">
        <v>29948.182000000004</v>
      </c>
      <c r="D62" s="12">
        <v>22897.806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1">
        <v>0</v>
      </c>
      <c r="M62" s="14">
        <f>SUM(C62:L62)</f>
        <v>52845.988000000005</v>
      </c>
      <c r="N62" s="12"/>
      <c r="O62" s="11">
        <f>M62+N62</f>
        <v>52845.988000000005</v>
      </c>
      <c r="P62" s="12"/>
      <c r="Q62" s="11">
        <f>O62+P62</f>
        <v>52845.988000000005</v>
      </c>
      <c r="R62" s="11">
        <f>Q62/$C$3*100</f>
        <v>6.48257948969578</v>
      </c>
      <c r="S62" s="11"/>
      <c r="T62" s="23"/>
      <c r="U62" s="92"/>
      <c r="V62" s="99"/>
      <c r="W62" s="92"/>
      <c r="X62" s="99"/>
      <c r="Y62" s="99"/>
      <c r="Z62" s="99"/>
      <c r="AA62" s="12"/>
      <c r="AB62" s="28"/>
    </row>
    <row r="63" spans="1:28" s="22" customFormat="1" ht="16.5" customHeight="1">
      <c r="A63" s="21"/>
      <c r="B63" s="13" t="s">
        <v>56</v>
      </c>
      <c r="C63" s="12">
        <v>14227.660999999998</v>
      </c>
      <c r="D63" s="12">
        <v>11063.334</v>
      </c>
      <c r="E63" s="12"/>
      <c r="F63" s="12"/>
      <c r="G63" s="12"/>
      <c r="H63" s="12"/>
      <c r="I63" s="12"/>
      <c r="J63" s="12"/>
      <c r="K63" s="12"/>
      <c r="L63" s="12"/>
      <c r="M63" s="14">
        <f>SUM(C63:L63)</f>
        <v>25290.995</v>
      </c>
      <c r="N63" s="12"/>
      <c r="O63" s="11">
        <f>M63+N63</f>
        <v>25290.995</v>
      </c>
      <c r="P63" s="11"/>
      <c r="Q63" s="11">
        <f>O63+P63</f>
        <v>25290.995</v>
      </c>
      <c r="R63" s="11">
        <f>Q63/$C$5*100</f>
        <v>3.097488671157379</v>
      </c>
      <c r="S63" s="12"/>
      <c r="T63" s="23"/>
      <c r="U63" s="92"/>
      <c r="V63" s="99"/>
      <c r="W63" s="92"/>
      <c r="X63" s="99"/>
      <c r="Y63" s="99"/>
      <c r="Z63" s="99"/>
      <c r="AA63" s="12"/>
      <c r="AB63" s="28"/>
    </row>
    <row r="64" spans="1:28" s="22" customFormat="1" ht="16.5" customHeight="1">
      <c r="A64" s="21"/>
      <c r="B64" s="73" t="s">
        <v>57</v>
      </c>
      <c r="C64" s="15">
        <f>C63/C61</f>
        <v>0.4452851448297212</v>
      </c>
      <c r="D64" s="15">
        <f>D63/D61</f>
        <v>0.498561210116589</v>
      </c>
      <c r="E64" s="15"/>
      <c r="F64" s="15"/>
      <c r="G64" s="15"/>
      <c r="H64" s="15"/>
      <c r="I64" s="15"/>
      <c r="J64" s="15"/>
      <c r="K64" s="15"/>
      <c r="L64" s="15"/>
      <c r="M64" s="15">
        <f>M63/M61</f>
        <v>0.4671206282419994</v>
      </c>
      <c r="N64" s="15"/>
      <c r="O64" s="15">
        <f>O63/O61</f>
        <v>0.4671206282419994</v>
      </c>
      <c r="P64" s="15"/>
      <c r="Q64" s="15">
        <f>Q63/Q61</f>
        <v>0.4671206282419994</v>
      </c>
      <c r="R64" s="15"/>
      <c r="S64" s="12"/>
      <c r="T64" s="23"/>
      <c r="U64" s="92"/>
      <c r="V64" s="99"/>
      <c r="W64" s="92"/>
      <c r="X64" s="99"/>
      <c r="Y64" s="99"/>
      <c r="Z64" s="99"/>
      <c r="AA64" s="12"/>
      <c r="AB64" s="28"/>
    </row>
    <row r="65" spans="1:28" s="22" customFormat="1" ht="15.75">
      <c r="A65" s="21" t="s">
        <v>12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11"/>
      <c r="S65" s="12"/>
      <c r="T65" s="23"/>
      <c r="U65" s="92"/>
      <c r="V65" s="99"/>
      <c r="W65" s="92"/>
      <c r="X65" s="99"/>
      <c r="Y65" s="99"/>
      <c r="Z65" s="99"/>
      <c r="AA65" s="12"/>
      <c r="AB65" s="28"/>
    </row>
    <row r="66" spans="1:28" s="22" customFormat="1" ht="15.75" customHeight="1">
      <c r="A66" s="21"/>
      <c r="B66" s="13" t="s">
        <v>54</v>
      </c>
      <c r="C66" s="12">
        <v>24496.496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1554.85</v>
      </c>
      <c r="J66" s="12"/>
      <c r="K66" s="12"/>
      <c r="L66" s="12"/>
      <c r="M66" s="14">
        <f>SUM(C66:L66)</f>
        <v>26051.345999999998</v>
      </c>
      <c r="N66" s="12"/>
      <c r="O66" s="11">
        <f>M66+N66</f>
        <v>26051.345999999998</v>
      </c>
      <c r="P66" s="12"/>
      <c r="Q66" s="11">
        <f>O66+P66</f>
        <v>26051.345999999998</v>
      </c>
      <c r="R66" s="11">
        <f>Q66/$C$3*100</f>
        <v>3.195699950932286</v>
      </c>
      <c r="S66" s="11"/>
      <c r="T66" s="23"/>
      <c r="U66" s="92"/>
      <c r="V66" s="99"/>
      <c r="W66" s="92"/>
      <c r="X66" s="99"/>
      <c r="Y66" s="99"/>
      <c r="Z66" s="99"/>
      <c r="AA66" s="12"/>
      <c r="AB66" s="28"/>
    </row>
    <row r="67" spans="1:28" s="22" customFormat="1" ht="15.75" customHeight="1">
      <c r="A67" s="21"/>
      <c r="B67" s="73" t="s">
        <v>55</v>
      </c>
      <c r="C67" s="12">
        <v>25083.696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1418.4499999999998</v>
      </c>
      <c r="J67" s="12">
        <v>0</v>
      </c>
      <c r="K67" s="11">
        <v>0</v>
      </c>
      <c r="L67" s="11">
        <v>0</v>
      </c>
      <c r="M67" s="14">
        <f>SUM(C67:L67)</f>
        <v>26502.146</v>
      </c>
      <c r="N67" s="12"/>
      <c r="O67" s="11">
        <f>M67+N67</f>
        <v>26502.146</v>
      </c>
      <c r="P67" s="12"/>
      <c r="Q67" s="11">
        <f>O67+P67</f>
        <v>26502.146</v>
      </c>
      <c r="R67" s="11">
        <f>Q67/$C$3*100</f>
        <v>3.2509992639842986</v>
      </c>
      <c r="S67" s="11"/>
      <c r="T67" s="23"/>
      <c r="U67" s="92"/>
      <c r="V67" s="99"/>
      <c r="W67" s="92"/>
      <c r="X67" s="99"/>
      <c r="Y67" s="99"/>
      <c r="Z67" s="99"/>
      <c r="AA67" s="12"/>
      <c r="AB67" s="28"/>
    </row>
    <row r="68" spans="1:28" s="22" customFormat="1" ht="15.75" customHeight="1">
      <c r="A68" s="21"/>
      <c r="B68" s="13" t="s">
        <v>56</v>
      </c>
      <c r="C68" s="12">
        <v>11374.99964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570.644</v>
      </c>
      <c r="J68" s="12"/>
      <c r="K68" s="12"/>
      <c r="L68" s="12"/>
      <c r="M68" s="14">
        <f>SUM(C68:L68)</f>
        <v>11945.64364</v>
      </c>
      <c r="N68" s="12"/>
      <c r="O68" s="11">
        <f>M68+N68</f>
        <v>11945.64364</v>
      </c>
      <c r="P68" s="11"/>
      <c r="Q68" s="11">
        <f>O68+P68</f>
        <v>11945.64364</v>
      </c>
      <c r="R68" s="11">
        <f>Q68/$C$5*100</f>
        <v>1.4630304519289652</v>
      </c>
      <c r="S68" s="12"/>
      <c r="T68" s="23"/>
      <c r="U68" s="92"/>
      <c r="V68" s="99"/>
      <c r="W68" s="92"/>
      <c r="X68" s="99"/>
      <c r="Y68" s="99"/>
      <c r="Z68" s="99"/>
      <c r="AA68" s="12"/>
      <c r="AB68" s="28"/>
    </row>
    <row r="69" spans="1:28" s="22" customFormat="1" ht="15.75" customHeight="1">
      <c r="A69" s="21"/>
      <c r="B69" s="73" t="s">
        <v>57</v>
      </c>
      <c r="C69" s="15">
        <f>C68/C66</f>
        <v>0.46435211142034355</v>
      </c>
      <c r="D69" s="15"/>
      <c r="E69" s="15"/>
      <c r="F69" s="15"/>
      <c r="G69" s="15"/>
      <c r="H69" s="15"/>
      <c r="I69" s="15">
        <f>I68/I66</f>
        <v>0.3670090362414381</v>
      </c>
      <c r="J69" s="15"/>
      <c r="K69" s="15"/>
      <c r="L69" s="15"/>
      <c r="M69" s="15"/>
      <c r="N69" s="15"/>
      <c r="O69" s="15">
        <f>O68/O66</f>
        <v>0.4585422818460129</v>
      </c>
      <c r="P69" s="15"/>
      <c r="Q69" s="15">
        <f>Q68/Q66</f>
        <v>0.4585422818460129</v>
      </c>
      <c r="R69" s="15"/>
      <c r="S69" s="12"/>
      <c r="T69" s="23"/>
      <c r="U69" s="92"/>
      <c r="V69" s="99"/>
      <c r="W69" s="92"/>
      <c r="X69" s="99"/>
      <c r="Y69" s="99"/>
      <c r="Z69" s="99"/>
      <c r="AA69" s="12"/>
      <c r="AB69" s="28"/>
    </row>
    <row r="70" spans="1:28" s="23" customFormat="1" ht="30">
      <c r="A70" s="33" t="s">
        <v>13</v>
      </c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11"/>
      <c r="S70" s="37"/>
      <c r="T70" s="35"/>
      <c r="U70" s="92"/>
      <c r="V70" s="99"/>
      <c r="W70" s="36"/>
      <c r="X70" s="99"/>
      <c r="Y70" s="99"/>
      <c r="Z70" s="99"/>
      <c r="AA70" s="12"/>
      <c r="AB70" s="28"/>
    </row>
    <row r="71" spans="1:28" s="23" customFormat="1" ht="18" customHeight="1">
      <c r="A71" s="33"/>
      <c r="B71" s="13" t="s">
        <v>54</v>
      </c>
      <c r="C71" s="36">
        <v>919.762</v>
      </c>
      <c r="D71" s="36">
        <v>39</v>
      </c>
      <c r="E71" s="36">
        <v>0</v>
      </c>
      <c r="F71" s="36">
        <v>0</v>
      </c>
      <c r="G71" s="36">
        <v>2421.31</v>
      </c>
      <c r="H71" s="36">
        <v>0</v>
      </c>
      <c r="I71" s="36">
        <v>5.5</v>
      </c>
      <c r="J71" s="36"/>
      <c r="K71" s="36"/>
      <c r="L71" s="36"/>
      <c r="M71" s="14">
        <f>SUM(C71:L71)</f>
        <v>3385.572</v>
      </c>
      <c r="N71" s="36"/>
      <c r="O71" s="11">
        <f>M71+N71</f>
        <v>3385.572</v>
      </c>
      <c r="P71" s="36"/>
      <c r="Q71" s="11">
        <f>O71+P71</f>
        <v>3385.572</v>
      </c>
      <c r="R71" s="11">
        <f>Q71/$C$3*100</f>
        <v>0.41530569185475963</v>
      </c>
      <c r="S71" s="31"/>
      <c r="T71" s="35"/>
      <c r="U71" s="92"/>
      <c r="V71" s="99"/>
      <c r="W71" s="36"/>
      <c r="X71" s="99"/>
      <c r="Y71" s="99"/>
      <c r="Z71" s="99"/>
      <c r="AA71" s="12"/>
      <c r="AB71" s="28"/>
    </row>
    <row r="72" spans="1:28" s="23" customFormat="1" ht="18" customHeight="1">
      <c r="A72" s="33"/>
      <c r="B72" s="73" t="s">
        <v>55</v>
      </c>
      <c r="C72" s="36">
        <v>930.363</v>
      </c>
      <c r="D72" s="36">
        <v>41.2</v>
      </c>
      <c r="E72" s="36">
        <v>0</v>
      </c>
      <c r="F72" s="36">
        <v>0</v>
      </c>
      <c r="G72" s="36">
        <v>2421.3100000000004</v>
      </c>
      <c r="H72" s="36">
        <v>0</v>
      </c>
      <c r="I72" s="36">
        <v>5.52</v>
      </c>
      <c r="J72" s="36">
        <v>0</v>
      </c>
      <c r="K72" s="36">
        <v>0</v>
      </c>
      <c r="L72" s="74">
        <v>0</v>
      </c>
      <c r="M72" s="14">
        <f>SUM(C72:L72)</f>
        <v>3398.3930000000005</v>
      </c>
      <c r="N72" s="36"/>
      <c r="O72" s="11">
        <f>M72+N72</f>
        <v>3398.3930000000005</v>
      </c>
      <c r="P72" s="36"/>
      <c r="Q72" s="11">
        <f>O72+P72</f>
        <v>3398.3930000000005</v>
      </c>
      <c r="R72" s="11">
        <f>Q72/$C$3*100</f>
        <v>0.41687843473994113</v>
      </c>
      <c r="S72" s="31"/>
      <c r="T72" s="35"/>
      <c r="U72" s="92"/>
      <c r="V72" s="99"/>
      <c r="W72" s="36"/>
      <c r="X72" s="99"/>
      <c r="Y72" s="99"/>
      <c r="Z72" s="99"/>
      <c r="AA72" s="12"/>
      <c r="AB72" s="28"/>
    </row>
    <row r="73" spans="1:28" s="23" customFormat="1" ht="18.75" customHeight="1">
      <c r="A73" s="33"/>
      <c r="B73" s="13" t="s">
        <v>56</v>
      </c>
      <c r="C73" s="36">
        <v>533.9283429999999</v>
      </c>
      <c r="D73" s="36">
        <v>22.705943</v>
      </c>
      <c r="E73" s="36">
        <v>0</v>
      </c>
      <c r="F73" s="36">
        <v>0</v>
      </c>
      <c r="G73" s="36">
        <v>1127.537</v>
      </c>
      <c r="H73" s="36">
        <v>0</v>
      </c>
      <c r="I73" s="36">
        <v>0</v>
      </c>
      <c r="J73" s="36"/>
      <c r="K73" s="36"/>
      <c r="L73" s="36"/>
      <c r="M73" s="14">
        <f>SUM(C73:L73)</f>
        <v>1684.171286</v>
      </c>
      <c r="N73" s="36"/>
      <c r="O73" s="11">
        <f>M73+N73</f>
        <v>1684.171286</v>
      </c>
      <c r="P73" s="11"/>
      <c r="Q73" s="11">
        <f>O73+P73</f>
        <v>1684.171286</v>
      </c>
      <c r="R73" s="11">
        <f>Q73/$C$5*100</f>
        <v>0.20626715076546234</v>
      </c>
      <c r="S73" s="37"/>
      <c r="T73" s="35"/>
      <c r="U73" s="92"/>
      <c r="V73" s="99"/>
      <c r="W73" s="36"/>
      <c r="X73" s="99"/>
      <c r="Y73" s="99"/>
      <c r="Z73" s="99"/>
      <c r="AA73" s="12"/>
      <c r="AB73" s="28"/>
    </row>
    <row r="74" spans="1:28" s="23" customFormat="1" ht="18.75" customHeight="1">
      <c r="A74" s="33"/>
      <c r="B74" s="73" t="s">
        <v>57</v>
      </c>
      <c r="C74" s="75">
        <f>C73/C71</f>
        <v>0.5805070692200808</v>
      </c>
      <c r="D74" s="75">
        <f>D73/D71</f>
        <v>0.5822036666666667</v>
      </c>
      <c r="E74" s="75"/>
      <c r="F74" s="75"/>
      <c r="G74" s="75">
        <f>G73/G71</f>
        <v>0.4656723013575296</v>
      </c>
      <c r="H74" s="75"/>
      <c r="I74" s="75">
        <f>I73/I71</f>
        <v>0</v>
      </c>
      <c r="J74" s="75"/>
      <c r="K74" s="75"/>
      <c r="L74" s="15"/>
      <c r="M74" s="15">
        <f>M73/M71</f>
        <v>0.497455462769659</v>
      </c>
      <c r="N74" s="15"/>
      <c r="O74" s="15">
        <f>O73/O71</f>
        <v>0.497455462769659</v>
      </c>
      <c r="P74" s="15"/>
      <c r="Q74" s="15">
        <f>Q73/Q71</f>
        <v>0.497455462769659</v>
      </c>
      <c r="R74" s="15"/>
      <c r="S74" s="37"/>
      <c r="T74" s="35"/>
      <c r="U74" s="92"/>
      <c r="V74" s="99"/>
      <c r="W74" s="36"/>
      <c r="X74" s="99"/>
      <c r="Y74" s="99"/>
      <c r="Z74" s="99"/>
      <c r="AA74" s="12"/>
      <c r="AB74" s="28"/>
    </row>
    <row r="75" spans="1:28" s="22" customFormat="1" ht="45">
      <c r="A75" s="33" t="s">
        <v>14</v>
      </c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11"/>
      <c r="S75" s="37"/>
      <c r="T75" s="35"/>
      <c r="U75" s="92"/>
      <c r="V75" s="99"/>
      <c r="W75" s="36"/>
      <c r="X75" s="99"/>
      <c r="Y75" s="99"/>
      <c r="Z75" s="99"/>
      <c r="AA75" s="12"/>
      <c r="AB75" s="28"/>
    </row>
    <row r="76" spans="1:28" s="22" customFormat="1" ht="13.5" customHeight="1">
      <c r="A76" s="33"/>
      <c r="B76" s="13" t="s">
        <v>54</v>
      </c>
      <c r="C76" s="37">
        <v>1379.85</v>
      </c>
      <c r="D76" s="37">
        <v>1424.7</v>
      </c>
      <c r="E76" s="37">
        <v>0</v>
      </c>
      <c r="F76" s="37">
        <v>0</v>
      </c>
      <c r="G76" s="37">
        <v>0</v>
      </c>
      <c r="H76" s="37">
        <v>0</v>
      </c>
      <c r="I76" s="37">
        <v>685.0500000000001</v>
      </c>
      <c r="J76" s="37">
        <v>0</v>
      </c>
      <c r="K76" s="37">
        <v>0</v>
      </c>
      <c r="L76" s="37">
        <v>0</v>
      </c>
      <c r="M76" s="14">
        <f>SUM(C76:L76)</f>
        <v>3489.6000000000004</v>
      </c>
      <c r="N76" s="37"/>
      <c r="O76" s="11">
        <f>M76+N76</f>
        <v>3489.6000000000004</v>
      </c>
      <c r="P76" s="37"/>
      <c r="Q76" s="11">
        <f>O76+P76</f>
        <v>3489.6000000000004</v>
      </c>
      <c r="R76" s="11">
        <f>Q76/$C$3*100</f>
        <v>0.4280667320902846</v>
      </c>
      <c r="S76" s="37"/>
      <c r="T76" s="35"/>
      <c r="U76" s="92"/>
      <c r="V76" s="99"/>
      <c r="W76" s="36"/>
      <c r="X76" s="99"/>
      <c r="Y76" s="99"/>
      <c r="Z76" s="99"/>
      <c r="AA76" s="12"/>
      <c r="AB76" s="28"/>
    </row>
    <row r="77" spans="1:28" s="22" customFormat="1" ht="13.5" customHeight="1">
      <c r="A77" s="33"/>
      <c r="B77" s="73" t="s">
        <v>55</v>
      </c>
      <c r="C77" s="37">
        <v>1360.9499999999998</v>
      </c>
      <c r="D77" s="37">
        <v>1463.9999999999998</v>
      </c>
      <c r="E77" s="37">
        <v>0</v>
      </c>
      <c r="F77" s="37">
        <v>0</v>
      </c>
      <c r="G77" s="37">
        <v>0</v>
      </c>
      <c r="H77" s="37">
        <v>0</v>
      </c>
      <c r="I77" s="37">
        <v>135.10000000000002</v>
      </c>
      <c r="J77" s="37">
        <v>0</v>
      </c>
      <c r="K77" s="37">
        <v>0</v>
      </c>
      <c r="L77" s="31">
        <v>0</v>
      </c>
      <c r="M77" s="14">
        <f>SUM(C77:L77)</f>
        <v>2960.0499999999997</v>
      </c>
      <c r="N77" s="37"/>
      <c r="O77" s="11">
        <f>M77+N77</f>
        <v>2960.0499999999997</v>
      </c>
      <c r="P77" s="37"/>
      <c r="Q77" s="11">
        <f>O77+P77</f>
        <v>2960.0499999999997</v>
      </c>
      <c r="R77" s="11">
        <f>Q77/$C$3*100</f>
        <v>0.3631072129538763</v>
      </c>
      <c r="S77" s="37"/>
      <c r="T77" s="35"/>
      <c r="U77" s="92"/>
      <c r="V77" s="99"/>
      <c r="W77" s="36"/>
      <c r="X77" s="99"/>
      <c r="Y77" s="99"/>
      <c r="Z77" s="99"/>
      <c r="AA77" s="12"/>
      <c r="AB77" s="28"/>
    </row>
    <row r="78" spans="1:28" s="22" customFormat="1" ht="16.5" customHeight="1">
      <c r="A78" s="35"/>
      <c r="B78" s="13" t="s">
        <v>56</v>
      </c>
      <c r="C78" s="37">
        <v>642.324</v>
      </c>
      <c r="D78" s="37">
        <v>943.528</v>
      </c>
      <c r="E78" s="37">
        <v>0</v>
      </c>
      <c r="F78" s="37">
        <v>0</v>
      </c>
      <c r="G78" s="37">
        <v>0</v>
      </c>
      <c r="H78" s="37">
        <v>0</v>
      </c>
      <c r="I78" s="37">
        <v>51.375</v>
      </c>
      <c r="J78" s="37">
        <v>0</v>
      </c>
      <c r="K78" s="37">
        <v>0</v>
      </c>
      <c r="L78" s="37">
        <v>0</v>
      </c>
      <c r="M78" s="14">
        <f>SUM(C78:L78)</f>
        <v>1637.2269999999999</v>
      </c>
      <c r="N78" s="37"/>
      <c r="O78" s="11">
        <f>M78+N78</f>
        <v>1637.2269999999999</v>
      </c>
      <c r="P78" s="11"/>
      <c r="Q78" s="11">
        <f>O78+P78</f>
        <v>1637.2269999999999</v>
      </c>
      <c r="R78" s="11">
        <f>Q78/$C$5*100</f>
        <v>0.20051769748928353</v>
      </c>
      <c r="S78" s="37"/>
      <c r="T78" s="35"/>
      <c r="U78" s="92"/>
      <c r="V78" s="99"/>
      <c r="W78" s="36"/>
      <c r="X78" s="99"/>
      <c r="Y78" s="99"/>
      <c r="Z78" s="99"/>
      <c r="AA78" s="12"/>
      <c r="AB78" s="28"/>
    </row>
    <row r="79" spans="1:28" s="22" customFormat="1" ht="16.5" customHeight="1">
      <c r="A79" s="35"/>
      <c r="B79" s="73" t="s">
        <v>57</v>
      </c>
      <c r="C79" s="15">
        <f>C78/C76</f>
        <v>0.46550277204043916</v>
      </c>
      <c r="D79" s="15">
        <f>D78/D76</f>
        <v>0.6622643363515126</v>
      </c>
      <c r="E79" s="15"/>
      <c r="F79" s="15"/>
      <c r="G79" s="15"/>
      <c r="H79" s="15"/>
      <c r="I79" s="15">
        <f>I78/I76</f>
        <v>0.07499452594701116</v>
      </c>
      <c r="J79" s="15"/>
      <c r="K79" s="15"/>
      <c r="L79" s="15"/>
      <c r="M79" s="15">
        <f>M78/M76</f>
        <v>0.4691732576799632</v>
      </c>
      <c r="N79" s="15"/>
      <c r="O79" s="15">
        <f>O78/O76</f>
        <v>0.4691732576799632</v>
      </c>
      <c r="P79" s="15"/>
      <c r="Q79" s="15">
        <f>Q78/Q76</f>
        <v>0.4691732576799632</v>
      </c>
      <c r="R79" s="15"/>
      <c r="S79" s="37"/>
      <c r="T79" s="35"/>
      <c r="U79" s="92"/>
      <c r="V79" s="99"/>
      <c r="W79" s="36"/>
      <c r="X79" s="99"/>
      <c r="Y79" s="99"/>
      <c r="Z79" s="99"/>
      <c r="AA79" s="12"/>
      <c r="AB79" s="28"/>
    </row>
    <row r="80" spans="1:28" s="16" customFormat="1" ht="30">
      <c r="A80" s="35" t="s">
        <v>58</v>
      </c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11"/>
      <c r="S80" s="31"/>
      <c r="T80" s="29"/>
      <c r="U80" s="95"/>
      <c r="V80" s="96"/>
      <c r="W80" s="74"/>
      <c r="X80" s="96"/>
      <c r="Y80" s="96"/>
      <c r="Z80" s="96"/>
      <c r="AA80" s="11"/>
      <c r="AB80" s="19"/>
    </row>
    <row r="81" spans="1:28" s="16" customFormat="1" ht="15.75" customHeight="1">
      <c r="A81" s="35"/>
      <c r="B81" s="13" t="s">
        <v>54</v>
      </c>
      <c r="C81" s="31">
        <v>951.25</v>
      </c>
      <c r="D81" s="31"/>
      <c r="E81" s="31"/>
      <c r="F81" s="31"/>
      <c r="G81" s="31"/>
      <c r="H81" s="31"/>
      <c r="I81" s="31"/>
      <c r="J81" s="31"/>
      <c r="K81" s="31"/>
      <c r="L81" s="31"/>
      <c r="M81" s="14">
        <f>SUM(C81:L81)</f>
        <v>951.25</v>
      </c>
      <c r="N81" s="31"/>
      <c r="O81" s="11">
        <f>M81+N81</f>
        <v>951.25</v>
      </c>
      <c r="P81" s="31"/>
      <c r="Q81" s="11">
        <f>O81+P81</f>
        <v>951.25</v>
      </c>
      <c r="R81" s="11">
        <f>Q81/$C$3*100</f>
        <v>0.11668915603532876</v>
      </c>
      <c r="S81" s="31"/>
      <c r="T81" s="29"/>
      <c r="U81" s="95"/>
      <c r="V81" s="96"/>
      <c r="W81" s="74"/>
      <c r="X81" s="96"/>
      <c r="Y81" s="96"/>
      <c r="Z81" s="96"/>
      <c r="AA81" s="11"/>
      <c r="AB81" s="19"/>
    </row>
    <row r="82" spans="1:28" s="16" customFormat="1" ht="15.75" customHeight="1">
      <c r="A82" s="35"/>
      <c r="B82" s="73" t="s">
        <v>55</v>
      </c>
      <c r="C82" s="31">
        <v>945.583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14">
        <f>SUM(C82:L82)</f>
        <v>945.583</v>
      </c>
      <c r="N82" s="31"/>
      <c r="O82" s="11">
        <f>M82+N82</f>
        <v>945.583</v>
      </c>
      <c r="P82" s="31"/>
      <c r="Q82" s="11">
        <f>O82+P82</f>
        <v>945.583</v>
      </c>
      <c r="R82" s="11">
        <f>Q82/$C$3*100</f>
        <v>0.11599398920510302</v>
      </c>
      <c r="S82" s="31"/>
      <c r="T82" s="29"/>
      <c r="U82" s="95"/>
      <c r="V82" s="96"/>
      <c r="W82" s="74"/>
      <c r="X82" s="96"/>
      <c r="Y82" s="96"/>
      <c r="Z82" s="96"/>
      <c r="AA82" s="11"/>
      <c r="AB82" s="19"/>
    </row>
    <row r="83" spans="1:28" s="16" customFormat="1" ht="16.5" customHeight="1">
      <c r="A83" s="35"/>
      <c r="B83" s="13" t="s">
        <v>56</v>
      </c>
      <c r="C83" s="66">
        <v>478.125</v>
      </c>
      <c r="D83" s="66">
        <v>0</v>
      </c>
      <c r="E83" s="66">
        <v>0</v>
      </c>
      <c r="F83" s="66">
        <v>0</v>
      </c>
      <c r="G83" s="66">
        <v>0</v>
      </c>
      <c r="H83" s="31"/>
      <c r="I83" s="31">
        <v>0</v>
      </c>
      <c r="J83" s="31"/>
      <c r="K83" s="31"/>
      <c r="L83" s="31"/>
      <c r="M83" s="14">
        <f>SUM(C83:L83)</f>
        <v>478.125</v>
      </c>
      <c r="N83" s="31"/>
      <c r="O83" s="11">
        <f>M83+N83</f>
        <v>478.125</v>
      </c>
      <c r="P83" s="11"/>
      <c r="Q83" s="11">
        <f>O83+P83</f>
        <v>478.125</v>
      </c>
      <c r="R83" s="11">
        <f>Q83/$C$5*100</f>
        <v>0.05855786895284752</v>
      </c>
      <c r="S83" s="31"/>
      <c r="T83" s="29"/>
      <c r="U83" s="95"/>
      <c r="V83" s="96"/>
      <c r="W83" s="74"/>
      <c r="X83" s="96"/>
      <c r="Y83" s="96"/>
      <c r="Z83" s="96"/>
      <c r="AA83" s="11"/>
      <c r="AB83" s="19"/>
    </row>
    <row r="84" spans="1:28" s="16" customFormat="1" ht="16.5" customHeight="1">
      <c r="A84" s="35"/>
      <c r="B84" s="73" t="s">
        <v>57</v>
      </c>
      <c r="C84" s="15">
        <f>C83/C81</f>
        <v>0.5026281208935611</v>
      </c>
      <c r="D84" s="15"/>
      <c r="E84" s="15"/>
      <c r="F84" s="15"/>
      <c r="G84" s="15"/>
      <c r="H84" s="15"/>
      <c r="I84" s="15"/>
      <c r="J84" s="15"/>
      <c r="K84" s="15"/>
      <c r="L84" s="15"/>
      <c r="M84" s="15">
        <f>M83/M81</f>
        <v>0.5026281208935611</v>
      </c>
      <c r="N84" s="15"/>
      <c r="O84" s="15">
        <f>O83/O81</f>
        <v>0.5026281208935611</v>
      </c>
      <c r="P84" s="15"/>
      <c r="Q84" s="15">
        <f>Q83/Q81</f>
        <v>0.5026281208935611</v>
      </c>
      <c r="R84" s="15"/>
      <c r="S84" s="31"/>
      <c r="T84" s="29"/>
      <c r="U84" s="95"/>
      <c r="V84" s="96"/>
      <c r="W84" s="74"/>
      <c r="X84" s="96"/>
      <c r="Y84" s="96"/>
      <c r="Z84" s="96"/>
      <c r="AA84" s="11"/>
      <c r="AB84" s="19"/>
    </row>
    <row r="85" spans="1:28" s="16" customFormat="1" ht="17.25" customHeight="1">
      <c r="A85" s="38" t="s">
        <v>59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11"/>
      <c r="S85" s="41"/>
      <c r="T85" s="40"/>
      <c r="U85" s="95"/>
      <c r="V85" s="96"/>
      <c r="W85" s="96"/>
      <c r="X85" s="96"/>
      <c r="Y85" s="96"/>
      <c r="Z85" s="96"/>
      <c r="AA85" s="11"/>
      <c r="AB85" s="19"/>
    </row>
    <row r="86" spans="1:28" s="16" customFormat="1" ht="12.75" customHeight="1">
      <c r="A86" s="38"/>
      <c r="B86" s="13" t="s">
        <v>54</v>
      </c>
      <c r="C86" s="41">
        <v>55.956</v>
      </c>
      <c r="D86" s="41">
        <v>174.6</v>
      </c>
      <c r="E86" s="41">
        <v>0</v>
      </c>
      <c r="F86" s="41">
        <v>0</v>
      </c>
      <c r="G86" s="41">
        <v>0</v>
      </c>
      <c r="H86" s="41">
        <v>0</v>
      </c>
      <c r="I86" s="41">
        <v>587</v>
      </c>
      <c r="J86" s="41">
        <v>0</v>
      </c>
      <c r="K86" s="41">
        <v>0</v>
      </c>
      <c r="L86" s="41">
        <v>0</v>
      </c>
      <c r="M86" s="14">
        <f>SUM(C86:L86)</f>
        <v>817.556</v>
      </c>
      <c r="N86" s="41"/>
      <c r="O86" s="11">
        <f>M86+N86</f>
        <v>817.556</v>
      </c>
      <c r="P86" s="41"/>
      <c r="Q86" s="11">
        <f>O86+P86</f>
        <v>817.556</v>
      </c>
      <c r="R86" s="11">
        <f>Q86/$C$3*100</f>
        <v>0.10028900883218843</v>
      </c>
      <c r="S86" s="41"/>
      <c r="T86" s="40"/>
      <c r="U86" s="95"/>
      <c r="V86" s="96"/>
      <c r="W86" s="96"/>
      <c r="X86" s="96"/>
      <c r="Y86" s="96"/>
      <c r="Z86" s="96"/>
      <c r="AA86" s="11"/>
      <c r="AB86" s="19"/>
    </row>
    <row r="87" spans="1:28" s="16" customFormat="1" ht="12.75" customHeight="1">
      <c r="A87" s="38"/>
      <c r="B87" s="73" t="s">
        <v>55</v>
      </c>
      <c r="C87" s="41">
        <v>95.111</v>
      </c>
      <c r="D87" s="41">
        <v>177.95000000000002</v>
      </c>
      <c r="E87" s="41">
        <v>0</v>
      </c>
      <c r="F87" s="41">
        <v>0</v>
      </c>
      <c r="G87" s="41">
        <v>0</v>
      </c>
      <c r="H87" s="41">
        <v>0</v>
      </c>
      <c r="I87" s="41">
        <v>737</v>
      </c>
      <c r="J87" s="41">
        <v>0</v>
      </c>
      <c r="K87" s="41">
        <v>0</v>
      </c>
      <c r="L87" s="41">
        <v>0</v>
      </c>
      <c r="M87" s="14">
        <f>SUM(C87:L87)</f>
        <v>1010.061</v>
      </c>
      <c r="N87" s="41"/>
      <c r="O87" s="11">
        <f>M87+N87</f>
        <v>1010.061</v>
      </c>
      <c r="P87" s="41"/>
      <c r="Q87" s="11">
        <f>O87+P87</f>
        <v>1010.061</v>
      </c>
      <c r="R87" s="11">
        <f>Q87/$C$3*100</f>
        <v>0.12390345927379784</v>
      </c>
      <c r="S87" s="41"/>
      <c r="T87" s="40"/>
      <c r="U87" s="95"/>
      <c r="V87" s="96"/>
      <c r="W87" s="96"/>
      <c r="X87" s="96"/>
      <c r="Y87" s="96"/>
      <c r="Z87" s="96"/>
      <c r="AA87" s="11"/>
      <c r="AB87" s="19"/>
    </row>
    <row r="88" spans="1:28" s="16" customFormat="1" ht="13.5" customHeight="1">
      <c r="A88" s="38"/>
      <c r="B88" s="13" t="s">
        <v>56</v>
      </c>
      <c r="C88" s="41">
        <v>1.004</v>
      </c>
      <c r="D88" s="41">
        <v>91.378</v>
      </c>
      <c r="E88" s="41">
        <v>0</v>
      </c>
      <c r="F88" s="41">
        <v>0</v>
      </c>
      <c r="G88" s="41">
        <v>0</v>
      </c>
      <c r="H88" s="41">
        <v>0</v>
      </c>
      <c r="I88" s="41">
        <v>373.562</v>
      </c>
      <c r="J88" s="41"/>
      <c r="K88" s="41"/>
      <c r="L88" s="41"/>
      <c r="M88" s="14">
        <f>SUM(C88:L88)</f>
        <v>465.944</v>
      </c>
      <c r="N88" s="41"/>
      <c r="O88" s="11">
        <f>M88+N88</f>
        <v>465.944</v>
      </c>
      <c r="P88" s="11"/>
      <c r="Q88" s="11">
        <f>O88+P88</f>
        <v>465.944</v>
      </c>
      <c r="R88" s="11">
        <f>Q88/$C$5*100</f>
        <v>0.05706601347213717</v>
      </c>
      <c r="S88" s="41"/>
      <c r="T88" s="40"/>
      <c r="U88" s="95"/>
      <c r="V88" s="96"/>
      <c r="W88" s="96"/>
      <c r="X88" s="96"/>
      <c r="Y88" s="96"/>
      <c r="Z88" s="96"/>
      <c r="AA88" s="11"/>
      <c r="AB88" s="19"/>
    </row>
    <row r="89" spans="1:28" s="16" customFormat="1" ht="13.5" customHeight="1">
      <c r="A89" s="38"/>
      <c r="B89" s="73" t="s">
        <v>57</v>
      </c>
      <c r="C89" s="15">
        <f>C88/C86</f>
        <v>0.017942669240117233</v>
      </c>
      <c r="D89" s="15">
        <f>D88/D86</f>
        <v>0.523356242840779</v>
      </c>
      <c r="E89" s="15"/>
      <c r="F89" s="15"/>
      <c r="G89" s="15"/>
      <c r="H89" s="15"/>
      <c r="I89" s="15">
        <f>I88/I86</f>
        <v>0.6363918228279387</v>
      </c>
      <c r="J89" s="15"/>
      <c r="K89" s="15"/>
      <c r="L89" s="15"/>
      <c r="M89" s="15">
        <f>M88/M86</f>
        <v>0.569923038911096</v>
      </c>
      <c r="N89" s="15"/>
      <c r="O89" s="15">
        <f>O88/O86</f>
        <v>0.569923038911096</v>
      </c>
      <c r="P89" s="15"/>
      <c r="Q89" s="15">
        <f>Q88/Q86</f>
        <v>0.569923038911096</v>
      </c>
      <c r="R89" s="15"/>
      <c r="S89" s="41"/>
      <c r="T89" s="40"/>
      <c r="U89" s="95"/>
      <c r="V89" s="96"/>
      <c r="W89" s="96"/>
      <c r="X89" s="96"/>
      <c r="Y89" s="96"/>
      <c r="Z89" s="96"/>
      <c r="AA89" s="11"/>
      <c r="AB89" s="19"/>
    </row>
    <row r="90" spans="1:28" s="16" customFormat="1" ht="15.75" customHeight="1">
      <c r="A90" s="42" t="s">
        <v>60</v>
      </c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11"/>
      <c r="S90" s="45"/>
      <c r="T90" s="44"/>
      <c r="U90" s="95"/>
      <c r="V90" s="96"/>
      <c r="W90" s="103"/>
      <c r="X90" s="96"/>
      <c r="Y90" s="96"/>
      <c r="Z90" s="96"/>
      <c r="AA90" s="11"/>
      <c r="AB90" s="19"/>
    </row>
    <row r="91" spans="1:28" s="110" customFormat="1" ht="15.75" customHeight="1">
      <c r="A91" s="42"/>
      <c r="B91" s="13" t="s">
        <v>54</v>
      </c>
      <c r="C91" s="45">
        <v>1278.05</v>
      </c>
      <c r="D91" s="45">
        <v>0</v>
      </c>
      <c r="E91" s="45">
        <v>42898.306</v>
      </c>
      <c r="F91" s="45">
        <v>2175.054</v>
      </c>
      <c r="G91" s="45">
        <v>23551.73</v>
      </c>
      <c r="H91" s="45">
        <v>0</v>
      </c>
      <c r="I91" s="45">
        <v>7.91104</v>
      </c>
      <c r="J91" s="45">
        <v>0</v>
      </c>
      <c r="K91" s="45">
        <v>0</v>
      </c>
      <c r="L91" s="45">
        <v>0</v>
      </c>
      <c r="M91" s="11">
        <f>SUM(C91:L91)</f>
        <v>69911.05104</v>
      </c>
      <c r="N91" s="45">
        <v>-152.7</v>
      </c>
      <c r="O91" s="11">
        <f>M91+N91</f>
        <v>69758.35104000001</v>
      </c>
      <c r="P91" s="45"/>
      <c r="Q91" s="11">
        <f>O91+P91</f>
        <v>69758.35104000001</v>
      </c>
      <c r="R91" s="11">
        <f>Q91/$C$3*100</f>
        <v>8.557206947988224</v>
      </c>
      <c r="S91" s="45"/>
      <c r="T91" s="104"/>
      <c r="U91" s="105"/>
      <c r="V91" s="106"/>
      <c r="W91" s="107"/>
      <c r="X91" s="106"/>
      <c r="Y91" s="106"/>
      <c r="Z91" s="106"/>
      <c r="AA91" s="108"/>
      <c r="AB91" s="109"/>
    </row>
    <row r="92" spans="1:28" s="16" customFormat="1" ht="15.75" customHeight="1">
      <c r="A92" s="42"/>
      <c r="B92" s="73" t="s">
        <v>55</v>
      </c>
      <c r="C92" s="45">
        <v>1442.214</v>
      </c>
      <c r="D92" s="45">
        <v>0</v>
      </c>
      <c r="E92" s="45">
        <v>44121.665</v>
      </c>
      <c r="F92" s="45">
        <v>2217.754</v>
      </c>
      <c r="G92" s="45">
        <v>23741.782</v>
      </c>
      <c r="H92" s="45">
        <v>0</v>
      </c>
      <c r="I92" s="45">
        <v>7.92</v>
      </c>
      <c r="J92" s="45">
        <v>0</v>
      </c>
      <c r="K92" s="45">
        <v>0</v>
      </c>
      <c r="L92" s="45">
        <v>0</v>
      </c>
      <c r="M92" s="11">
        <f>SUM(C92:L92)</f>
        <v>71531.335</v>
      </c>
      <c r="N92" s="45">
        <v>-157.084</v>
      </c>
      <c r="O92" s="11">
        <f>M92+N92</f>
        <v>71374.251</v>
      </c>
      <c r="P92" s="45"/>
      <c r="Q92" s="11">
        <f>O92+P92</f>
        <v>71374.251</v>
      </c>
      <c r="R92" s="11">
        <f>Q92/$C$3*100</f>
        <v>8.755428238469086</v>
      </c>
      <c r="S92" s="45"/>
      <c r="T92" s="44"/>
      <c r="U92" s="95"/>
      <c r="V92" s="96"/>
      <c r="W92" s="103"/>
      <c r="X92" s="96"/>
      <c r="Y92" s="96"/>
      <c r="Z92" s="96"/>
      <c r="AA92" s="11"/>
      <c r="AB92" s="19"/>
    </row>
    <row r="93" spans="1:28" s="16" customFormat="1" ht="15.75" customHeight="1">
      <c r="A93" s="42"/>
      <c r="B93" s="13" t="s">
        <v>56</v>
      </c>
      <c r="C93" s="67">
        <v>586.525</v>
      </c>
      <c r="D93" s="67">
        <v>0</v>
      </c>
      <c r="E93" s="67">
        <v>21137.855643</v>
      </c>
      <c r="F93" s="67">
        <v>1071.177312</v>
      </c>
      <c r="G93" s="67">
        <v>11492.858143000001</v>
      </c>
      <c r="H93" s="67">
        <v>0</v>
      </c>
      <c r="I93" s="67">
        <v>0.883</v>
      </c>
      <c r="J93" s="45"/>
      <c r="K93" s="45"/>
      <c r="L93" s="45"/>
      <c r="M93" s="14">
        <f>SUM(C93:L93)</f>
        <v>34289.299098</v>
      </c>
      <c r="N93" s="45">
        <v>-71.184242</v>
      </c>
      <c r="O93" s="11">
        <f>M93+N93</f>
        <v>34218.114856</v>
      </c>
      <c r="P93" s="11"/>
      <c r="Q93" s="11">
        <f>O93+P93</f>
        <v>34218.114856</v>
      </c>
      <c r="R93" s="11">
        <f>Q93/$C$5*100</f>
        <v>4.190828518799755</v>
      </c>
      <c r="S93" s="45"/>
      <c r="T93" s="44"/>
      <c r="U93" s="95"/>
      <c r="V93" s="96"/>
      <c r="W93" s="103"/>
      <c r="X93" s="96"/>
      <c r="Y93" s="96"/>
      <c r="Z93" s="96"/>
      <c r="AA93" s="11"/>
      <c r="AB93" s="19"/>
    </row>
    <row r="94" spans="1:28" s="16" customFormat="1" ht="15.75" customHeight="1">
      <c r="A94" s="42"/>
      <c r="B94" s="73" t="s">
        <v>57</v>
      </c>
      <c r="C94" s="15">
        <f>C93/C91</f>
        <v>0.4589217949219514</v>
      </c>
      <c r="D94" s="15"/>
      <c r="E94" s="15">
        <f>E93/E91</f>
        <v>0.4927433648079251</v>
      </c>
      <c r="F94" s="15">
        <f>F93/F91</f>
        <v>0.49248308869572893</v>
      </c>
      <c r="G94" s="15">
        <f>G93/G91</f>
        <v>0.48798360642721367</v>
      </c>
      <c r="H94" s="15"/>
      <c r="I94" s="15">
        <f>I93/I91</f>
        <v>0.11161617183075803</v>
      </c>
      <c r="J94" s="15"/>
      <c r="K94" s="15"/>
      <c r="L94" s="15"/>
      <c r="M94" s="15">
        <f>M93/M91</f>
        <v>0.4904703703908154</v>
      </c>
      <c r="N94" s="15">
        <f>N93/N91</f>
        <v>0.4661705435494434</v>
      </c>
      <c r="O94" s="15">
        <f>O93/O91</f>
        <v>0.49052356235282935</v>
      </c>
      <c r="P94" s="15"/>
      <c r="Q94" s="15">
        <f>Q93/Q91</f>
        <v>0.49052356235282935</v>
      </c>
      <c r="R94" s="15"/>
      <c r="S94" s="45"/>
      <c r="T94" s="44"/>
      <c r="U94" s="95"/>
      <c r="V94" s="96"/>
      <c r="W94" s="103"/>
      <c r="X94" s="96"/>
      <c r="Y94" s="96"/>
      <c r="Z94" s="96"/>
      <c r="AA94" s="11"/>
      <c r="AB94" s="19"/>
    </row>
    <row r="95" spans="1:28" s="16" customFormat="1" ht="18.75" customHeight="1">
      <c r="A95" s="38" t="s">
        <v>61</v>
      </c>
      <c r="B95" s="39"/>
      <c r="C95" s="40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11"/>
      <c r="S95" s="41"/>
      <c r="T95" s="40"/>
      <c r="U95" s="95"/>
      <c r="V95" s="96"/>
      <c r="W95" s="96"/>
      <c r="X95" s="96"/>
      <c r="Y95" s="96"/>
      <c r="Z95" s="96"/>
      <c r="AA95" s="11"/>
      <c r="AB95" s="19"/>
    </row>
    <row r="96" spans="1:28" s="110" customFormat="1" ht="15.75" customHeight="1">
      <c r="A96" s="38"/>
      <c r="B96" s="13" t="s">
        <v>54</v>
      </c>
      <c r="C96" s="41">
        <v>7425.956</v>
      </c>
      <c r="D96" s="41">
        <v>12934.1</v>
      </c>
      <c r="E96" s="41">
        <v>109.018</v>
      </c>
      <c r="F96" s="41">
        <v>7.469</v>
      </c>
      <c r="G96" s="41">
        <v>20.592</v>
      </c>
      <c r="H96" s="41">
        <v>0</v>
      </c>
      <c r="I96" s="41">
        <v>10066.8</v>
      </c>
      <c r="J96" s="41">
        <v>0</v>
      </c>
      <c r="K96" s="41">
        <v>115.188</v>
      </c>
      <c r="L96" s="41">
        <v>1315.579</v>
      </c>
      <c r="M96" s="11">
        <f>SUM(C96:L96)</f>
        <v>31994.702</v>
      </c>
      <c r="N96" s="41">
        <v>-12961.1</v>
      </c>
      <c r="O96" s="11">
        <f>M96+N96</f>
        <v>19033.602</v>
      </c>
      <c r="P96" s="41">
        <v>-5.5</v>
      </c>
      <c r="Q96" s="11">
        <f>O96+P96</f>
        <v>19028.102</v>
      </c>
      <c r="R96" s="11">
        <f>Q96/$C$3*100</f>
        <v>2.3341636408243374</v>
      </c>
      <c r="S96" s="41"/>
      <c r="T96" s="111"/>
      <c r="U96" s="105"/>
      <c r="V96" s="106"/>
      <c r="W96" s="106"/>
      <c r="X96" s="106"/>
      <c r="Y96" s="106"/>
      <c r="Z96" s="106"/>
      <c r="AA96" s="108"/>
      <c r="AB96" s="109"/>
    </row>
    <row r="97" spans="1:28" s="16" customFormat="1" ht="15.75" customHeight="1">
      <c r="A97" s="38"/>
      <c r="B97" s="73" t="s">
        <v>55</v>
      </c>
      <c r="C97" s="41">
        <v>9945.092999999999</v>
      </c>
      <c r="D97" s="41">
        <v>13748.26</v>
      </c>
      <c r="E97" s="41">
        <v>99.481</v>
      </c>
      <c r="F97" s="41">
        <v>10.347000000000001</v>
      </c>
      <c r="G97" s="41">
        <v>38.090999999999994</v>
      </c>
      <c r="H97" s="41">
        <v>0</v>
      </c>
      <c r="I97" s="41">
        <v>10066.8</v>
      </c>
      <c r="J97" s="41">
        <v>0</v>
      </c>
      <c r="K97" s="41">
        <v>115.186</v>
      </c>
      <c r="L97" s="41">
        <v>1311.1930000000002</v>
      </c>
      <c r="M97" s="11">
        <f>SUM(C97:L97)</f>
        <v>35334.451</v>
      </c>
      <c r="N97" s="41">
        <v>-12961.08</v>
      </c>
      <c r="O97" s="11">
        <f>M97+N97</f>
        <v>22373.371</v>
      </c>
      <c r="P97" s="41">
        <v>0</v>
      </c>
      <c r="Q97" s="11">
        <f>O97+P97</f>
        <v>22373.371</v>
      </c>
      <c r="R97" s="11">
        <f>Q97/$C$3*100</f>
        <v>2.7445253925417075</v>
      </c>
      <c r="S97" s="41"/>
      <c r="T97" s="40"/>
      <c r="U97" s="95"/>
      <c r="V97" s="96"/>
      <c r="W97" s="96"/>
      <c r="X97" s="96"/>
      <c r="Y97" s="96"/>
      <c r="Z97" s="96"/>
      <c r="AA97" s="11"/>
      <c r="AB97" s="19"/>
    </row>
    <row r="98" spans="1:28" s="16" customFormat="1" ht="15.75" customHeight="1">
      <c r="A98" s="38"/>
      <c r="B98" s="13" t="s">
        <v>56</v>
      </c>
      <c r="C98" s="41">
        <v>3730.6015589999997</v>
      </c>
      <c r="D98" s="41">
        <v>6743.814</v>
      </c>
      <c r="E98" s="41">
        <v>33.897</v>
      </c>
      <c r="F98" s="41">
        <v>4.469</v>
      </c>
      <c r="G98" s="41">
        <v>17.76</v>
      </c>
      <c r="H98" s="41">
        <v>0</v>
      </c>
      <c r="I98" s="41">
        <v>4713.885</v>
      </c>
      <c r="J98" s="41">
        <v>0</v>
      </c>
      <c r="K98" s="41">
        <v>58.92137463</v>
      </c>
      <c r="L98" s="41">
        <v>660.6399299999999</v>
      </c>
      <c r="M98" s="14">
        <f>SUM(C98:L98)</f>
        <v>15963.98786363</v>
      </c>
      <c r="N98" s="41">
        <v>-6743.785772339999</v>
      </c>
      <c r="O98" s="11">
        <f>M98+N98</f>
        <v>9220.20209129</v>
      </c>
      <c r="P98" s="11"/>
      <c r="Q98" s="11">
        <f>O98+P98</f>
        <v>9220.20209129</v>
      </c>
      <c r="R98" s="11">
        <f>Q98/$C$5*100</f>
        <v>1.1292347937893448</v>
      </c>
      <c r="S98" s="41"/>
      <c r="T98" s="40"/>
      <c r="U98" s="95"/>
      <c r="V98" s="96"/>
      <c r="W98" s="96"/>
      <c r="X98" s="96"/>
      <c r="Y98" s="96"/>
      <c r="Z98" s="96"/>
      <c r="AA98" s="11"/>
      <c r="AB98" s="19"/>
    </row>
    <row r="99" spans="1:28" s="16" customFormat="1" ht="15.75" customHeight="1">
      <c r="A99" s="38"/>
      <c r="B99" s="73" t="s">
        <v>57</v>
      </c>
      <c r="C99" s="15">
        <f>C98/C96</f>
        <v>0.5023732377353165</v>
      </c>
      <c r="D99" s="15">
        <f>D98/D96</f>
        <v>0.5213980099117836</v>
      </c>
      <c r="E99" s="15">
        <f>E98/E96</f>
        <v>0.3109303050872333</v>
      </c>
      <c r="F99" s="15">
        <f>F98/F96</f>
        <v>0.5983398045253715</v>
      </c>
      <c r="G99" s="15">
        <f>G98/G96</f>
        <v>0.8624708624708626</v>
      </c>
      <c r="H99" s="15"/>
      <c r="I99" s="15">
        <f>I98/I96</f>
        <v>0.4682605197282156</v>
      </c>
      <c r="J99" s="15"/>
      <c r="K99" s="15">
        <f aca="true" t="shared" si="10" ref="K99:Q99">K98/K96</f>
        <v>0.5115235495884988</v>
      </c>
      <c r="L99" s="15">
        <f t="shared" si="10"/>
        <v>0.502166673381074</v>
      </c>
      <c r="M99" s="15">
        <f t="shared" si="10"/>
        <v>0.49895722934472087</v>
      </c>
      <c r="N99" s="15">
        <f t="shared" si="10"/>
        <v>0.5203096783714345</v>
      </c>
      <c r="O99" s="15">
        <f t="shared" si="10"/>
        <v>0.48441708990710225</v>
      </c>
      <c r="P99" s="15"/>
      <c r="Q99" s="15">
        <f t="shared" si="10"/>
        <v>0.48455710881148323</v>
      </c>
      <c r="R99" s="15"/>
      <c r="S99" s="41"/>
      <c r="T99" s="40"/>
      <c r="U99" s="95"/>
      <c r="V99" s="96"/>
      <c r="W99" s="96"/>
      <c r="X99" s="96"/>
      <c r="Y99" s="96"/>
      <c r="Z99" s="96"/>
      <c r="AA99" s="11"/>
      <c r="AB99" s="19"/>
    </row>
    <row r="100" spans="1:28" s="16" customFormat="1" ht="15.75" customHeight="1">
      <c r="A100" s="23" t="s">
        <v>15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1"/>
      <c r="S100" s="11"/>
      <c r="T100" s="10"/>
      <c r="U100" s="95"/>
      <c r="V100" s="96"/>
      <c r="W100" s="95"/>
      <c r="X100" s="96"/>
      <c r="Y100" s="96"/>
      <c r="Z100" s="96"/>
      <c r="AA100" s="11"/>
      <c r="AB100" s="19"/>
    </row>
    <row r="101" spans="1:28" s="110" customFormat="1" ht="15" customHeight="1">
      <c r="A101" s="23"/>
      <c r="B101" s="13" t="s">
        <v>54</v>
      </c>
      <c r="C101" s="11">
        <v>0</v>
      </c>
      <c r="D101" s="11">
        <v>7767</v>
      </c>
      <c r="E101" s="11">
        <v>14079.799</v>
      </c>
      <c r="F101" s="11">
        <v>0</v>
      </c>
      <c r="G101" s="11">
        <v>2815.749</v>
      </c>
      <c r="H101" s="11">
        <v>0</v>
      </c>
      <c r="I101" s="11">
        <v>9764.9</v>
      </c>
      <c r="J101" s="11">
        <v>0</v>
      </c>
      <c r="K101" s="11">
        <v>0</v>
      </c>
      <c r="L101" s="11">
        <v>5592.9</v>
      </c>
      <c r="M101" s="11">
        <f>SUM(C101:L101)</f>
        <v>40020.348</v>
      </c>
      <c r="N101" s="11">
        <f>-M101</f>
        <v>-40020.348</v>
      </c>
      <c r="O101" s="11">
        <f>M101+N101</f>
        <v>0</v>
      </c>
      <c r="P101" s="11"/>
      <c r="Q101" s="11">
        <f>O101+P101</f>
        <v>0</v>
      </c>
      <c r="R101" s="11"/>
      <c r="S101" s="108"/>
      <c r="T101" s="112"/>
      <c r="U101" s="105"/>
      <c r="V101" s="106"/>
      <c r="W101" s="105"/>
      <c r="X101" s="106"/>
      <c r="Y101" s="106"/>
      <c r="Z101" s="106"/>
      <c r="AA101" s="108"/>
      <c r="AB101" s="109"/>
    </row>
    <row r="102" spans="1:28" s="16" customFormat="1" ht="15" customHeight="1">
      <c r="A102" s="23"/>
      <c r="B102" s="73" t="s">
        <v>55</v>
      </c>
      <c r="C102" s="11"/>
      <c r="D102" s="11">
        <v>8226.63</v>
      </c>
      <c r="E102" s="11">
        <v>13483.235999999999</v>
      </c>
      <c r="F102" s="11">
        <v>0</v>
      </c>
      <c r="G102" s="11">
        <v>2691.3349999999996</v>
      </c>
      <c r="H102" s="11">
        <v>0</v>
      </c>
      <c r="I102" s="11">
        <v>9653.014000000001</v>
      </c>
      <c r="J102" s="11">
        <v>0</v>
      </c>
      <c r="K102" s="11">
        <v>0</v>
      </c>
      <c r="L102" s="11">
        <v>2396.737</v>
      </c>
      <c r="M102" s="11">
        <f>SUM(C102:L102)</f>
        <v>36450.952</v>
      </c>
      <c r="N102" s="11">
        <f>-M102</f>
        <v>-36450.952</v>
      </c>
      <c r="O102" s="11">
        <v>0</v>
      </c>
      <c r="P102" s="11"/>
      <c r="Q102" s="11">
        <v>0</v>
      </c>
      <c r="R102" s="11">
        <v>0</v>
      </c>
      <c r="S102" s="11"/>
      <c r="T102" s="10"/>
      <c r="U102" s="95"/>
      <c r="V102" s="96"/>
      <c r="W102" s="95"/>
      <c r="X102" s="96"/>
      <c r="Y102" s="96"/>
      <c r="Z102" s="96"/>
      <c r="AA102" s="11"/>
      <c r="AB102" s="19"/>
    </row>
    <row r="103" spans="1:28" s="16" customFormat="1" ht="15" customHeight="1">
      <c r="A103" s="23"/>
      <c r="B103" s="13" t="s">
        <v>56</v>
      </c>
      <c r="C103" s="11">
        <v>0</v>
      </c>
      <c r="D103" s="11">
        <v>3392.2715850000004</v>
      </c>
      <c r="E103" s="11">
        <v>6594.849</v>
      </c>
      <c r="F103" s="11">
        <v>0</v>
      </c>
      <c r="G103" s="11">
        <v>747.006</v>
      </c>
      <c r="H103" s="11">
        <v>0</v>
      </c>
      <c r="I103" s="11">
        <v>5164.101</v>
      </c>
      <c r="J103" s="11">
        <v>14.549</v>
      </c>
      <c r="K103" s="11">
        <v>0</v>
      </c>
      <c r="L103" s="11">
        <v>560.2075100000001</v>
      </c>
      <c r="M103" s="14">
        <f>SUM(C103:L103)</f>
        <v>16472.984095</v>
      </c>
      <c r="N103" s="11">
        <f>-M103</f>
        <v>-16472.984095</v>
      </c>
      <c r="O103" s="11">
        <f>M103+N103</f>
        <v>0</v>
      </c>
      <c r="P103" s="11"/>
      <c r="Q103" s="11">
        <f>O103+P103</f>
        <v>0</v>
      </c>
      <c r="R103" s="11"/>
      <c r="S103" s="11"/>
      <c r="T103" s="10"/>
      <c r="U103" s="95"/>
      <c r="V103" s="96"/>
      <c r="W103" s="95"/>
      <c r="X103" s="96"/>
      <c r="Y103" s="96"/>
      <c r="Z103" s="96"/>
      <c r="AA103" s="11"/>
      <c r="AB103" s="19"/>
    </row>
    <row r="104" spans="1:28" s="16" customFormat="1" ht="15" customHeight="1">
      <c r="A104" s="23"/>
      <c r="B104" s="73" t="s">
        <v>57</v>
      </c>
      <c r="C104" s="15"/>
      <c r="D104" s="15">
        <f>D103/D101</f>
        <v>0.4367544206257243</v>
      </c>
      <c r="E104" s="15">
        <f>E103/E101</f>
        <v>0.46839084847731133</v>
      </c>
      <c r="F104" s="15"/>
      <c r="G104" s="15">
        <f>G103/G101</f>
        <v>0.2652956637825318</v>
      </c>
      <c r="H104" s="15"/>
      <c r="I104" s="15">
        <f>I103/I101</f>
        <v>0.5288432037194442</v>
      </c>
      <c r="J104" s="15"/>
      <c r="K104" s="15"/>
      <c r="L104" s="15">
        <f>L103/L101</f>
        <v>0.10016404906220389</v>
      </c>
      <c r="M104" s="15">
        <f>M103/M101</f>
        <v>0.4116152137157828</v>
      </c>
      <c r="N104" s="15">
        <f>N103/N101</f>
        <v>0.4116152137157828</v>
      </c>
      <c r="O104" s="15"/>
      <c r="P104" s="15"/>
      <c r="Q104" s="15"/>
      <c r="R104" s="15"/>
      <c r="S104" s="11"/>
      <c r="T104" s="10"/>
      <c r="U104" s="95"/>
      <c r="V104" s="96"/>
      <c r="W104" s="95"/>
      <c r="X104" s="96"/>
      <c r="Y104" s="96"/>
      <c r="Z104" s="96"/>
      <c r="AA104" s="11"/>
      <c r="AB104" s="19"/>
    </row>
    <row r="105" spans="1:28" s="16" customFormat="1" ht="15.75" customHeight="1">
      <c r="A105" s="23" t="s">
        <v>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0"/>
      <c r="U105" s="95"/>
      <c r="V105" s="96"/>
      <c r="W105" s="95"/>
      <c r="X105" s="96"/>
      <c r="Y105" s="96"/>
      <c r="Z105" s="96"/>
      <c r="AA105" s="11"/>
      <c r="AB105" s="19"/>
    </row>
    <row r="106" spans="1:28" s="110" customFormat="1" ht="15.75" customHeight="1">
      <c r="A106" s="23"/>
      <c r="B106" s="13" t="s">
        <v>54</v>
      </c>
      <c r="C106" s="11">
        <v>372.679</v>
      </c>
      <c r="D106" s="11">
        <v>228.5</v>
      </c>
      <c r="E106" s="11">
        <v>0</v>
      </c>
      <c r="F106" s="11">
        <v>0</v>
      </c>
      <c r="G106" s="11">
        <v>0</v>
      </c>
      <c r="H106" s="11">
        <v>0</v>
      </c>
      <c r="I106" s="11">
        <v>215.8</v>
      </c>
      <c r="J106" s="11">
        <v>0</v>
      </c>
      <c r="K106" s="11">
        <v>0</v>
      </c>
      <c r="L106" s="11">
        <v>0</v>
      </c>
      <c r="M106" s="11">
        <f>SUM(C106:L106)</f>
        <v>816.979</v>
      </c>
      <c r="N106" s="11"/>
      <c r="O106" s="11">
        <f>M106+N106</f>
        <v>816.979</v>
      </c>
      <c r="P106" s="11"/>
      <c r="Q106" s="11">
        <f>O106+P106</f>
        <v>816.979</v>
      </c>
      <c r="R106" s="11">
        <f>Q106/$C$3*100</f>
        <v>0.10021822865554465</v>
      </c>
      <c r="S106" s="11"/>
      <c r="T106" s="112"/>
      <c r="U106" s="105"/>
      <c r="V106" s="106"/>
      <c r="W106" s="105"/>
      <c r="X106" s="106"/>
      <c r="Y106" s="106"/>
      <c r="Z106" s="106"/>
      <c r="AA106" s="108"/>
      <c r="AB106" s="109"/>
    </row>
    <row r="107" spans="1:28" s="16" customFormat="1" ht="15.75" customHeight="1">
      <c r="A107" s="23"/>
      <c r="B107" s="73" t="s">
        <v>55</v>
      </c>
      <c r="C107" s="11">
        <v>340.18</v>
      </c>
      <c r="D107" s="11">
        <f>243.1-0.02</f>
        <v>243.07999999999998</v>
      </c>
      <c r="E107" s="11">
        <v>0</v>
      </c>
      <c r="F107" s="11">
        <v>0</v>
      </c>
      <c r="G107" s="11">
        <v>0</v>
      </c>
      <c r="H107" s="11">
        <v>0</v>
      </c>
      <c r="I107" s="11">
        <v>265.8</v>
      </c>
      <c r="J107" s="11">
        <v>0</v>
      </c>
      <c r="K107" s="11">
        <v>0</v>
      </c>
      <c r="L107" s="11">
        <v>0</v>
      </c>
      <c r="M107" s="11">
        <f>SUM(C107:L107)</f>
        <v>849.06</v>
      </c>
      <c r="N107" s="11"/>
      <c r="O107" s="11">
        <f>M107+N107</f>
        <v>849.06</v>
      </c>
      <c r="P107" s="11"/>
      <c r="Q107" s="11">
        <f>O107+P107</f>
        <v>849.06</v>
      </c>
      <c r="R107" s="11">
        <f>Q107/$C$3*100</f>
        <v>0.10415358194308146</v>
      </c>
      <c r="S107" s="11"/>
      <c r="T107" s="10"/>
      <c r="U107" s="95"/>
      <c r="V107" s="96"/>
      <c r="W107" s="95"/>
      <c r="X107" s="96"/>
      <c r="Y107" s="96"/>
      <c r="Z107" s="96"/>
      <c r="AA107" s="11"/>
      <c r="AB107" s="19"/>
    </row>
    <row r="108" spans="1:28" s="16" customFormat="1" ht="15.75" customHeight="1">
      <c r="A108" s="23"/>
      <c r="B108" s="13" t="s">
        <v>56</v>
      </c>
      <c r="C108" s="11">
        <v>165.994</v>
      </c>
      <c r="D108" s="11">
        <v>100.612374</v>
      </c>
      <c r="E108" s="11">
        <v>0</v>
      </c>
      <c r="F108" s="11">
        <v>0</v>
      </c>
      <c r="G108" s="11">
        <v>0</v>
      </c>
      <c r="H108" s="11">
        <v>0</v>
      </c>
      <c r="I108" s="11">
        <v>129.77499999999998</v>
      </c>
      <c r="J108" s="11"/>
      <c r="K108" s="11"/>
      <c r="L108" s="11"/>
      <c r="M108" s="14">
        <f>SUM(C108:L108)</f>
        <v>396.381374</v>
      </c>
      <c r="N108" s="11"/>
      <c r="O108" s="11">
        <f>M108+N108</f>
        <v>396.381374</v>
      </c>
      <c r="P108" s="11"/>
      <c r="Q108" s="11">
        <f>O108+P108</f>
        <v>396.381374</v>
      </c>
      <c r="R108" s="11">
        <f>Q108/$C$5*100</f>
        <v>0.04854640220453153</v>
      </c>
      <c r="S108" s="11"/>
      <c r="T108" s="10"/>
      <c r="U108" s="95"/>
      <c r="V108" s="96"/>
      <c r="W108" s="95"/>
      <c r="X108" s="96"/>
      <c r="Y108" s="96"/>
      <c r="Z108" s="96"/>
      <c r="AA108" s="11"/>
      <c r="AB108" s="19"/>
    </row>
    <row r="109" spans="1:28" s="16" customFormat="1" ht="15.75" customHeight="1">
      <c r="A109" s="23"/>
      <c r="B109" s="73" t="s">
        <v>57</v>
      </c>
      <c r="C109" s="15">
        <f>C108/C106</f>
        <v>0.4454074417930713</v>
      </c>
      <c r="D109" s="15">
        <f>D108/D106</f>
        <v>0.44031673522975934</v>
      </c>
      <c r="E109" s="15"/>
      <c r="F109" s="15"/>
      <c r="G109" s="15"/>
      <c r="H109" s="15"/>
      <c r="I109" s="15">
        <f>I108/I106</f>
        <v>0.6013670064874883</v>
      </c>
      <c r="J109" s="15"/>
      <c r="K109" s="15"/>
      <c r="L109" s="15"/>
      <c r="M109" s="15">
        <f>M108/M106</f>
        <v>0.48517939139194516</v>
      </c>
      <c r="N109" s="15"/>
      <c r="O109" s="15">
        <f>O108/O106</f>
        <v>0.48517939139194516</v>
      </c>
      <c r="P109" s="15"/>
      <c r="Q109" s="15">
        <f>Q108/Q106</f>
        <v>0.48517939139194516</v>
      </c>
      <c r="R109" s="15"/>
      <c r="S109" s="11"/>
      <c r="T109" s="10"/>
      <c r="U109" s="95"/>
      <c r="V109" s="96"/>
      <c r="W109" s="95"/>
      <c r="X109" s="96"/>
      <c r="Y109" s="96"/>
      <c r="Z109" s="96"/>
      <c r="AA109" s="11"/>
      <c r="AB109" s="19"/>
    </row>
    <row r="110" spans="1:28" s="16" customFormat="1" ht="15.75" customHeight="1">
      <c r="A110" s="23" t="s">
        <v>17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0"/>
      <c r="U110" s="95"/>
      <c r="V110" s="96"/>
      <c r="W110" s="95"/>
      <c r="X110" s="96"/>
      <c r="Y110" s="96"/>
      <c r="Z110" s="96"/>
      <c r="AA110" s="11"/>
      <c r="AB110" s="19"/>
    </row>
    <row r="111" spans="1:28" s="110" customFormat="1" ht="13.5" customHeight="1">
      <c r="A111" s="23"/>
      <c r="B111" s="13" t="s">
        <v>54</v>
      </c>
      <c r="C111" s="11">
        <v>0</v>
      </c>
      <c r="D111" s="11">
        <v>31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19.736</v>
      </c>
      <c r="K111" s="11">
        <v>0</v>
      </c>
      <c r="L111" s="11">
        <v>0</v>
      </c>
      <c r="M111" s="11">
        <f>SUM(C111:L111)</f>
        <v>50.736000000000004</v>
      </c>
      <c r="N111" s="11">
        <v>-31</v>
      </c>
      <c r="O111" s="11">
        <f>M111+N111</f>
        <v>19.736000000000004</v>
      </c>
      <c r="P111" s="11"/>
      <c r="Q111" s="11">
        <f>O111+P111</f>
        <v>19.736000000000004</v>
      </c>
      <c r="R111" s="11">
        <f>Q111/$C$3*100</f>
        <v>0.002421000981354269</v>
      </c>
      <c r="S111" s="11"/>
      <c r="T111" s="112"/>
      <c r="U111" s="105"/>
      <c r="V111" s="106"/>
      <c r="W111" s="105"/>
      <c r="X111" s="106"/>
      <c r="Y111" s="106"/>
      <c r="Z111" s="106"/>
      <c r="AA111" s="108"/>
      <c r="AB111" s="109"/>
    </row>
    <row r="112" spans="1:28" s="16" customFormat="1" ht="13.5" customHeight="1">
      <c r="A112" s="23"/>
      <c r="B112" s="73" t="s">
        <v>55</v>
      </c>
      <c r="C112" s="11">
        <v>0</v>
      </c>
      <c r="D112" s="11">
        <f>31-0.02</f>
        <v>30.98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17.973</v>
      </c>
      <c r="K112" s="11">
        <v>0</v>
      </c>
      <c r="L112" s="11">
        <v>0</v>
      </c>
      <c r="M112" s="11">
        <f>SUM(C112:L112)</f>
        <v>48.953</v>
      </c>
      <c r="N112" s="11">
        <v>-31</v>
      </c>
      <c r="O112" s="11">
        <f>M112+N112</f>
        <v>17.953000000000003</v>
      </c>
      <c r="P112" s="11"/>
      <c r="Q112" s="11">
        <f>O112+P112</f>
        <v>17.953000000000003</v>
      </c>
      <c r="R112" s="11">
        <f>Q112/$C$3*100</f>
        <v>0.002202281648675172</v>
      </c>
      <c r="S112" s="11"/>
      <c r="T112" s="10"/>
      <c r="U112" s="95"/>
      <c r="V112" s="96"/>
      <c r="W112" s="95"/>
      <c r="X112" s="96"/>
      <c r="Y112" s="96"/>
      <c r="Z112" s="96"/>
      <c r="AA112" s="11"/>
      <c r="AB112" s="19"/>
    </row>
    <row r="113" spans="1:28" s="16" customFormat="1" ht="13.5" customHeight="1">
      <c r="A113" s="23"/>
      <c r="B113" s="13" t="s">
        <v>56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4">
        <f>SUM(C113:L113)</f>
        <v>0</v>
      </c>
      <c r="N113" s="11"/>
      <c r="O113" s="11">
        <f>M113+N113</f>
        <v>0</v>
      </c>
      <c r="P113" s="11"/>
      <c r="Q113" s="11">
        <f>O113+P113</f>
        <v>0</v>
      </c>
      <c r="R113" s="11">
        <f>Q113/$C$5*100</f>
        <v>0</v>
      </c>
      <c r="S113" s="11"/>
      <c r="T113" s="10"/>
      <c r="U113" s="95"/>
      <c r="V113" s="96"/>
      <c r="W113" s="95"/>
      <c r="X113" s="96"/>
      <c r="Y113" s="96"/>
      <c r="Z113" s="96"/>
      <c r="AA113" s="11"/>
      <c r="AB113" s="19"/>
    </row>
    <row r="114" spans="1:28" s="16" customFormat="1" ht="13.5" customHeight="1">
      <c r="A114" s="23"/>
      <c r="B114" s="73" t="s">
        <v>57</v>
      </c>
      <c r="C114" s="15"/>
      <c r="D114" s="15">
        <f>D113/D111</f>
        <v>0</v>
      </c>
      <c r="E114" s="15"/>
      <c r="F114" s="15"/>
      <c r="G114" s="15"/>
      <c r="H114" s="15"/>
      <c r="I114" s="15"/>
      <c r="J114" s="15">
        <f>J113/J111</f>
        <v>0</v>
      </c>
      <c r="K114" s="15"/>
      <c r="L114" s="15"/>
      <c r="M114" s="15">
        <f>M113/M111</f>
        <v>0</v>
      </c>
      <c r="N114" s="15">
        <f>N113/N111</f>
        <v>0</v>
      </c>
      <c r="O114" s="15">
        <f>O113/O111</f>
        <v>0</v>
      </c>
      <c r="P114" s="15"/>
      <c r="Q114" s="15">
        <f>Q113/Q111</f>
        <v>0</v>
      </c>
      <c r="R114" s="15"/>
      <c r="S114" s="11"/>
      <c r="T114" s="10"/>
      <c r="U114" s="95"/>
      <c r="V114" s="96"/>
      <c r="W114" s="95"/>
      <c r="X114" s="96"/>
      <c r="Y114" s="96"/>
      <c r="Z114" s="96"/>
      <c r="AA114" s="11"/>
      <c r="AB114" s="19"/>
    </row>
    <row r="115" spans="1:28" s="16" customFormat="1" ht="33" customHeight="1" hidden="1">
      <c r="A115" s="27" t="s">
        <v>62</v>
      </c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1"/>
      <c r="S115" s="19"/>
      <c r="T115" s="17"/>
      <c r="U115" s="95"/>
      <c r="V115" s="96"/>
      <c r="W115" s="98"/>
      <c r="X115" s="96"/>
      <c r="Y115" s="96"/>
      <c r="Z115" s="96"/>
      <c r="AA115" s="11"/>
      <c r="AB115" s="19"/>
    </row>
    <row r="116" spans="1:28" s="16" customFormat="1" ht="15" customHeight="1" hidden="1">
      <c r="A116" s="27"/>
      <c r="B116" s="73" t="s">
        <v>63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11"/>
      <c r="S116" s="19"/>
      <c r="T116" s="17"/>
      <c r="U116" s="95"/>
      <c r="V116" s="96"/>
      <c r="W116" s="98"/>
      <c r="X116" s="96"/>
      <c r="Y116" s="96"/>
      <c r="Z116" s="96"/>
      <c r="AA116" s="11"/>
      <c r="AB116" s="19"/>
    </row>
    <row r="117" spans="1:28" s="16" customFormat="1" ht="15" customHeight="1" hidden="1">
      <c r="A117" s="27"/>
      <c r="B117" s="73" t="s">
        <v>64</v>
      </c>
      <c r="C117" s="19" t="e">
        <f>'[87]ian2009 toate'!B35</f>
        <v>#REF!</v>
      </c>
      <c r="D117" s="19" t="e">
        <f>'[87]ian2009 toate'!C35</f>
        <v>#REF!</v>
      </c>
      <c r="E117" s="19" t="e">
        <f>'[87]ian2009 toate'!D35</f>
        <v>#REF!</v>
      </c>
      <c r="F117" s="19" t="e">
        <f>'[87]ian2009 toate'!E35</f>
        <v>#REF!</v>
      </c>
      <c r="G117" s="19" t="e">
        <f>'[87]ian2009 toate'!F35</f>
        <v>#REF!</v>
      </c>
      <c r="H117" s="19"/>
      <c r="I117" s="19" t="e">
        <f>'[87]ian2009 toate'!J35</f>
        <v>#REF!</v>
      </c>
      <c r="J117" s="19" t="e">
        <f>'[87]ian2009 toate'!K35</f>
        <v>#REF!</v>
      </c>
      <c r="K117" s="19" t="e">
        <f>'[87]ian2009 toate'!L35</f>
        <v>#REF!</v>
      </c>
      <c r="L117" s="19"/>
      <c r="M117" s="19" t="e">
        <f>'[87]ian2009 toate'!P35</f>
        <v>#REF!</v>
      </c>
      <c r="N117" s="19" t="e">
        <f>'[87]ian2009 toate'!Q35</f>
        <v>#REF!</v>
      </c>
      <c r="O117" s="19" t="e">
        <f>'[87]ian2009 toate'!R35</f>
        <v>#REF!</v>
      </c>
      <c r="P117" s="19" t="e">
        <f>'[87]ian2009 toate'!S35</f>
        <v>#REF!</v>
      </c>
      <c r="Q117" s="19" t="e">
        <f>'[87]ian2009 toate'!T35</f>
        <v>#REF!</v>
      </c>
      <c r="R117" s="11"/>
      <c r="S117" s="19"/>
      <c r="T117" s="17"/>
      <c r="U117" s="95"/>
      <c r="V117" s="96"/>
      <c r="W117" s="98"/>
      <c r="X117" s="96"/>
      <c r="Y117" s="96"/>
      <c r="Z117" s="96"/>
      <c r="AA117" s="11"/>
      <c r="AB117" s="19"/>
    </row>
    <row r="118" spans="1:28" s="16" customFormat="1" ht="15" customHeight="1" hidden="1">
      <c r="A118" s="27"/>
      <c r="B118" s="73" t="s">
        <v>65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1"/>
      <c r="S118" s="19"/>
      <c r="T118" s="17"/>
      <c r="U118" s="95"/>
      <c r="V118" s="96"/>
      <c r="W118" s="98"/>
      <c r="X118" s="96"/>
      <c r="Y118" s="96"/>
      <c r="Z118" s="96"/>
      <c r="AA118" s="11"/>
      <c r="AB118" s="19"/>
    </row>
    <row r="119" spans="1:28" s="16" customFormat="1" ht="30">
      <c r="A119" s="27" t="s">
        <v>62</v>
      </c>
      <c r="B119" s="7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1"/>
      <c r="S119" s="19"/>
      <c r="T119" s="17"/>
      <c r="U119" s="95"/>
      <c r="V119" s="96"/>
      <c r="W119" s="98"/>
      <c r="X119" s="96"/>
      <c r="Y119" s="96"/>
      <c r="Z119" s="96"/>
      <c r="AA119" s="11"/>
      <c r="AB119" s="19"/>
    </row>
    <row r="120" spans="1:28" s="16" customFormat="1" ht="15" customHeight="1">
      <c r="A120" s="10"/>
      <c r="B120" s="13" t="s">
        <v>54</v>
      </c>
      <c r="C120" s="11">
        <v>68.66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115.677</v>
      </c>
      <c r="K120" s="12">
        <v>0</v>
      </c>
      <c r="L120" s="12">
        <v>0</v>
      </c>
      <c r="M120" s="14">
        <f>SUM(C120:L120)</f>
        <v>184.337</v>
      </c>
      <c r="N120" s="12"/>
      <c r="O120" s="11">
        <f>M120+N120</f>
        <v>184.337</v>
      </c>
      <c r="P120" s="12"/>
      <c r="Q120" s="11">
        <f>O120+P120</f>
        <v>184.337</v>
      </c>
      <c r="R120" s="11">
        <f>Q120/$C$3*100</f>
        <v>0.022612487733071635</v>
      </c>
      <c r="S120" s="19"/>
      <c r="T120" s="17"/>
      <c r="U120" s="95"/>
      <c r="V120" s="96"/>
      <c r="W120" s="98"/>
      <c r="X120" s="96"/>
      <c r="Y120" s="96"/>
      <c r="Z120" s="96"/>
      <c r="AA120" s="11"/>
      <c r="AB120" s="19"/>
    </row>
    <row r="121" spans="1:28" s="16" customFormat="1" ht="15" customHeight="1">
      <c r="A121" s="10"/>
      <c r="B121" s="73" t="s">
        <v>55</v>
      </c>
      <c r="C121" s="11">
        <f>59.693</f>
        <v>59.693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190.483</v>
      </c>
      <c r="K121" s="12">
        <v>0</v>
      </c>
      <c r="L121" s="12">
        <v>0</v>
      </c>
      <c r="M121" s="14">
        <f>SUM(C121:L121)</f>
        <v>250.176</v>
      </c>
      <c r="N121" s="12"/>
      <c r="O121" s="11">
        <f>M121+N121</f>
        <v>250.176</v>
      </c>
      <c r="P121" s="12"/>
      <c r="Q121" s="11">
        <f>O121+P121</f>
        <v>250.176</v>
      </c>
      <c r="R121" s="11">
        <v>0.03099804041641151</v>
      </c>
      <c r="S121" s="19"/>
      <c r="T121" s="17"/>
      <c r="U121" s="95"/>
      <c r="V121" s="96"/>
      <c r="W121" s="98"/>
      <c r="X121" s="96"/>
      <c r="Y121" s="96"/>
      <c r="Z121" s="96"/>
      <c r="AA121" s="11"/>
      <c r="AB121" s="19"/>
    </row>
    <row r="122" spans="1:28" s="16" customFormat="1" ht="15" customHeight="1">
      <c r="A122" s="17"/>
      <c r="B122" s="13" t="s">
        <v>56</v>
      </c>
      <c r="C122" s="11">
        <v>-136.231</v>
      </c>
      <c r="D122" s="11">
        <v>112.889309</v>
      </c>
      <c r="E122" s="11">
        <v>0</v>
      </c>
      <c r="F122" s="11">
        <v>0</v>
      </c>
      <c r="G122" s="11">
        <v>0</v>
      </c>
      <c r="H122" s="11">
        <v>0</v>
      </c>
      <c r="I122" s="11">
        <v>43.376999999999995</v>
      </c>
      <c r="J122" s="11">
        <v>74.411</v>
      </c>
      <c r="K122" s="12">
        <v>0</v>
      </c>
      <c r="L122" s="12">
        <v>0</v>
      </c>
      <c r="M122" s="14">
        <f>SUM(C122:L122)</f>
        <v>94.446309</v>
      </c>
      <c r="N122" s="12"/>
      <c r="O122" s="11">
        <f>M122+N122</f>
        <v>94.446309</v>
      </c>
      <c r="P122" s="11"/>
      <c r="Q122" s="11">
        <f>O122+P122</f>
        <v>94.446309</v>
      </c>
      <c r="R122" s="11">
        <f>Q122/$C$5*100</f>
        <v>0.011567214819350888</v>
      </c>
      <c r="S122" s="19"/>
      <c r="T122" s="17"/>
      <c r="U122" s="95"/>
      <c r="V122" s="96"/>
      <c r="W122" s="98"/>
      <c r="X122" s="96"/>
      <c r="Y122" s="96"/>
      <c r="Z122" s="96"/>
      <c r="AA122" s="11"/>
      <c r="AB122" s="19"/>
    </row>
    <row r="123" spans="1:28" s="16" customFormat="1" ht="15" customHeight="1">
      <c r="A123" s="17"/>
      <c r="B123" s="73" t="s">
        <v>57</v>
      </c>
      <c r="C123" s="78"/>
      <c r="D123" s="78"/>
      <c r="E123" s="78"/>
      <c r="F123" s="78"/>
      <c r="G123" s="78"/>
      <c r="H123" s="78"/>
      <c r="I123" s="78"/>
      <c r="J123" s="75">
        <f>J122/J120</f>
        <v>0.6432652990655013</v>
      </c>
      <c r="K123" s="78"/>
      <c r="L123" s="75"/>
      <c r="M123" s="15">
        <f>M122/M120</f>
        <v>0.5123567650553064</v>
      </c>
      <c r="N123" s="15"/>
      <c r="O123" s="15">
        <f>O122/O120</f>
        <v>0.5123567650553064</v>
      </c>
      <c r="P123" s="15"/>
      <c r="Q123" s="15">
        <f>Q122/Q120</f>
        <v>0.5123567650553064</v>
      </c>
      <c r="R123" s="15"/>
      <c r="S123" s="19"/>
      <c r="T123" s="17"/>
      <c r="U123" s="95"/>
      <c r="V123" s="96"/>
      <c r="W123" s="98"/>
      <c r="X123" s="96"/>
      <c r="Y123" s="96"/>
      <c r="Z123" s="96"/>
      <c r="AA123" s="11"/>
      <c r="AB123" s="19"/>
    </row>
    <row r="124" spans="1:28" s="16" customFormat="1" ht="9.75" customHeight="1">
      <c r="A124" s="27"/>
      <c r="B124" s="73"/>
      <c r="C124" s="11"/>
      <c r="D124" s="11"/>
      <c r="E124" s="11"/>
      <c r="F124" s="11"/>
      <c r="G124" s="11"/>
      <c r="H124" s="11"/>
      <c r="I124" s="11"/>
      <c r="J124" s="11"/>
      <c r="K124" s="12"/>
      <c r="L124" s="12"/>
      <c r="M124" s="12"/>
      <c r="N124" s="12"/>
      <c r="O124" s="12"/>
      <c r="P124" s="12"/>
      <c r="Q124" s="12"/>
      <c r="R124" s="11"/>
      <c r="S124" s="19"/>
      <c r="T124" s="17"/>
      <c r="U124" s="95"/>
      <c r="V124" s="96"/>
      <c r="W124" s="98"/>
      <c r="X124" s="96"/>
      <c r="Y124" s="96"/>
      <c r="Z124" s="96"/>
      <c r="AA124" s="11"/>
      <c r="AB124" s="19"/>
    </row>
    <row r="125" spans="1:28" s="16" customFormat="1" ht="17.25" customHeight="1" outlineLevel="1">
      <c r="A125" s="23" t="s">
        <v>18</v>
      </c>
      <c r="C125" s="11"/>
      <c r="D125" s="11"/>
      <c r="E125" s="11"/>
      <c r="F125" s="11"/>
      <c r="G125" s="11"/>
      <c r="H125" s="11"/>
      <c r="I125" s="11"/>
      <c r="J125" s="11"/>
      <c r="K125" s="12"/>
      <c r="L125" s="12"/>
      <c r="M125" s="11"/>
      <c r="N125" s="11"/>
      <c r="O125" s="11"/>
      <c r="P125" s="11"/>
      <c r="Q125" s="11"/>
      <c r="R125" s="11"/>
      <c r="S125" s="11"/>
      <c r="T125" s="10"/>
      <c r="U125" s="95"/>
      <c r="V125" s="96"/>
      <c r="W125" s="95"/>
      <c r="X125" s="96"/>
      <c r="Y125" s="96"/>
      <c r="Z125" s="96"/>
      <c r="AA125" s="11"/>
      <c r="AB125" s="19"/>
    </row>
    <row r="126" spans="1:28" s="16" customFormat="1" ht="13.5" customHeight="1" outlineLevel="1">
      <c r="A126" s="23"/>
      <c r="B126" s="13" t="s">
        <v>54</v>
      </c>
      <c r="C126" s="11"/>
      <c r="D126" s="11"/>
      <c r="E126" s="11"/>
      <c r="F126" s="11"/>
      <c r="G126" s="11"/>
      <c r="H126" s="11"/>
      <c r="I126" s="11"/>
      <c r="J126" s="11"/>
      <c r="K126" s="12"/>
      <c r="L126" s="12"/>
      <c r="M126" s="12">
        <f>SUM(C126:L126)</f>
        <v>0</v>
      </c>
      <c r="N126" s="11"/>
      <c r="O126" s="11">
        <f>M126+N126</f>
        <v>0</v>
      </c>
      <c r="P126" s="11">
        <f>-O126</f>
        <v>0</v>
      </c>
      <c r="Q126" s="11">
        <f>O126+P126</f>
        <v>0</v>
      </c>
      <c r="R126" s="11"/>
      <c r="S126" s="11"/>
      <c r="T126" s="10"/>
      <c r="U126" s="95"/>
      <c r="V126" s="96"/>
      <c r="W126" s="95"/>
      <c r="X126" s="96"/>
      <c r="Y126" s="96"/>
      <c r="Z126" s="96"/>
      <c r="AA126" s="11"/>
      <c r="AB126" s="19"/>
    </row>
    <row r="127" spans="1:28" s="16" customFormat="1" ht="13.5" customHeight="1" outlineLevel="1">
      <c r="A127" s="23"/>
      <c r="B127" s="73" t="s">
        <v>55</v>
      </c>
      <c r="C127" s="11">
        <f>220.167</f>
        <v>220.167</v>
      </c>
      <c r="D127" s="11"/>
      <c r="E127" s="11"/>
      <c r="F127" s="11"/>
      <c r="G127" s="11"/>
      <c r="H127" s="11"/>
      <c r="I127" s="11"/>
      <c r="J127" s="11"/>
      <c r="K127" s="12"/>
      <c r="L127" s="12"/>
      <c r="M127" s="12">
        <f>SUM(C127:L127)</f>
        <v>220.167</v>
      </c>
      <c r="N127" s="11"/>
      <c r="O127" s="11">
        <f>M127+N127</f>
        <v>220.167</v>
      </c>
      <c r="P127" s="11">
        <f>-O127</f>
        <v>-220.167</v>
      </c>
      <c r="Q127" s="11">
        <f>O127+P127</f>
        <v>0</v>
      </c>
      <c r="R127" s="11"/>
      <c r="S127" s="11"/>
      <c r="T127" s="10"/>
      <c r="U127" s="95"/>
      <c r="V127" s="96"/>
      <c r="W127" s="95"/>
      <c r="X127" s="96"/>
      <c r="Y127" s="96"/>
      <c r="Z127" s="96"/>
      <c r="AA127" s="11"/>
      <c r="AB127" s="19"/>
    </row>
    <row r="128" spans="1:28" s="16" customFormat="1" ht="13.5" customHeight="1" outlineLevel="1">
      <c r="A128" s="23"/>
      <c r="B128" s="13" t="s">
        <v>56</v>
      </c>
      <c r="C128" s="11">
        <f>216.088</f>
        <v>216.088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2">
        <v>0</v>
      </c>
      <c r="L128" s="12">
        <v>0</v>
      </c>
      <c r="M128" s="12">
        <f>SUM(C128:L128)</f>
        <v>216.088</v>
      </c>
      <c r="N128" s="11"/>
      <c r="O128" s="11">
        <f>M128+N128</f>
        <v>216.088</v>
      </c>
      <c r="P128" s="11">
        <f>-O128</f>
        <v>-216.088</v>
      </c>
      <c r="Q128" s="11">
        <f aca="true" t="shared" si="11" ref="Q128:Q143">O128+P128</f>
        <v>0</v>
      </c>
      <c r="R128" s="11"/>
      <c r="S128" s="11"/>
      <c r="T128" s="10"/>
      <c r="U128" s="95"/>
      <c r="V128" s="96"/>
      <c r="W128" s="95"/>
      <c r="X128" s="96"/>
      <c r="Y128" s="96"/>
      <c r="Z128" s="96"/>
      <c r="AA128" s="11"/>
      <c r="AB128" s="19"/>
    </row>
    <row r="129" spans="1:28" s="16" customFormat="1" ht="13.5" customHeight="1" outlineLevel="1">
      <c r="A129" s="23"/>
      <c r="B129" s="73" t="s">
        <v>57</v>
      </c>
      <c r="C129" s="78"/>
      <c r="D129" s="78"/>
      <c r="E129" s="78"/>
      <c r="F129" s="78"/>
      <c r="G129" s="78"/>
      <c r="H129" s="78"/>
      <c r="I129" s="78"/>
      <c r="J129" s="78"/>
      <c r="K129" s="75"/>
      <c r="L129" s="75"/>
      <c r="M129" s="15"/>
      <c r="N129" s="15"/>
      <c r="O129" s="15"/>
      <c r="P129" s="15"/>
      <c r="Q129" s="15"/>
      <c r="R129" s="15"/>
      <c r="S129" s="11"/>
      <c r="T129" s="10"/>
      <c r="U129" s="95"/>
      <c r="V129" s="96"/>
      <c r="W129" s="95"/>
      <c r="X129" s="96"/>
      <c r="Y129" s="96"/>
      <c r="Z129" s="96"/>
      <c r="AA129" s="11"/>
      <c r="AB129" s="19"/>
    </row>
    <row r="130" spans="1:28" s="22" customFormat="1" ht="33" customHeight="1" hidden="1" outlineLevel="1">
      <c r="A130" s="25" t="s">
        <v>66</v>
      </c>
      <c r="B130" s="26"/>
      <c r="C130" s="19"/>
      <c r="D130" s="19"/>
      <c r="E130" s="19"/>
      <c r="F130" s="19"/>
      <c r="G130" s="19"/>
      <c r="H130" s="19"/>
      <c r="I130" s="19"/>
      <c r="J130" s="19"/>
      <c r="K130" s="28"/>
      <c r="L130" s="28"/>
      <c r="M130" s="28"/>
      <c r="N130" s="28"/>
      <c r="O130" s="28"/>
      <c r="P130" s="28"/>
      <c r="Q130" s="11">
        <f t="shared" si="11"/>
        <v>0</v>
      </c>
      <c r="R130" s="11" t="e">
        <f>Q130/$Q$5*100</f>
        <v>#DIV/0!</v>
      </c>
      <c r="S130" s="28"/>
      <c r="T130" s="27"/>
      <c r="U130" s="92"/>
      <c r="V130" s="99"/>
      <c r="W130" s="102"/>
      <c r="X130" s="99"/>
      <c r="Y130" s="99"/>
      <c r="Z130" s="99"/>
      <c r="AA130" s="12"/>
      <c r="AB130" s="28"/>
    </row>
    <row r="131" spans="1:28" s="22" customFormat="1" ht="18" customHeight="1" hidden="1" outlineLevel="1">
      <c r="A131" s="27"/>
      <c r="B131" s="73" t="s">
        <v>63</v>
      </c>
      <c r="C131" s="19">
        <f>'[88]prog 2013'!C66</f>
        <v>0</v>
      </c>
      <c r="D131" s="19" t="e">
        <f>'[88]prog 2013'!D66</f>
        <v>#REF!</v>
      </c>
      <c r="E131" s="19" t="e">
        <f>'[88]prog 2013'!E66</f>
        <v>#REF!</v>
      </c>
      <c r="F131" s="19">
        <f>'[88]prog 2013'!F66</f>
        <v>0</v>
      </c>
      <c r="G131" s="19" t="e">
        <f>'[88]prog 2013'!G66</f>
        <v>#REF!</v>
      </c>
      <c r="H131" s="19"/>
      <c r="I131" s="19"/>
      <c r="J131" s="19"/>
      <c r="K131" s="28"/>
      <c r="L131" s="28"/>
      <c r="M131" s="12" t="e">
        <f>SUM(C131:L131)</f>
        <v>#REF!</v>
      </c>
      <c r="N131" s="28"/>
      <c r="O131" s="11"/>
      <c r="P131" s="11"/>
      <c r="Q131" s="11">
        <f t="shared" si="11"/>
        <v>0</v>
      </c>
      <c r="R131" s="11"/>
      <c r="S131" s="28"/>
      <c r="T131" s="27"/>
      <c r="U131" s="92"/>
      <c r="V131" s="99"/>
      <c r="W131" s="102"/>
      <c r="X131" s="99"/>
      <c r="Y131" s="99"/>
      <c r="Z131" s="99"/>
      <c r="AA131" s="12"/>
      <c r="AB131" s="28"/>
    </row>
    <row r="132" spans="1:28" s="22" customFormat="1" ht="18" customHeight="1" hidden="1" outlineLevel="1">
      <c r="A132" s="27"/>
      <c r="B132" s="73" t="s">
        <v>64</v>
      </c>
      <c r="C132" s="19"/>
      <c r="D132" s="19"/>
      <c r="E132" s="19"/>
      <c r="F132" s="19"/>
      <c r="G132" s="19"/>
      <c r="H132" s="19"/>
      <c r="I132" s="19"/>
      <c r="J132" s="19"/>
      <c r="K132" s="28"/>
      <c r="L132" s="28"/>
      <c r="M132" s="12">
        <f>SUM(C132:L132)</f>
        <v>0</v>
      </c>
      <c r="N132" s="28"/>
      <c r="O132" s="11">
        <f>M132+N132</f>
        <v>0</v>
      </c>
      <c r="P132" s="11"/>
      <c r="Q132" s="11">
        <f t="shared" si="11"/>
        <v>0</v>
      </c>
      <c r="R132" s="11" t="e">
        <f>Q132/$Q$5*100</f>
        <v>#DIV/0!</v>
      </c>
      <c r="S132" s="28"/>
      <c r="T132" s="27"/>
      <c r="U132" s="92"/>
      <c r="V132" s="99"/>
      <c r="W132" s="102"/>
      <c r="X132" s="99"/>
      <c r="Y132" s="99"/>
      <c r="Z132" s="99"/>
      <c r="AA132" s="12"/>
      <c r="AB132" s="28"/>
    </row>
    <row r="133" spans="1:28" s="22" customFormat="1" ht="18" customHeight="1" hidden="1" outlineLevel="1">
      <c r="A133" s="27"/>
      <c r="B133" s="73" t="s">
        <v>67</v>
      </c>
      <c r="C133" s="19">
        <f>'[88] bgc ian  2013'!B52</f>
        <v>0.001803</v>
      </c>
      <c r="D133" s="19">
        <f>'[88] bgc ian  2013'!C52</f>
        <v>0</v>
      </c>
      <c r="E133" s="19" t="e">
        <f>'[88] bgc ian  2013'!D52</f>
        <v>#REF!</v>
      </c>
      <c r="F133" s="19">
        <f>'[88] bgc ian  2013'!E52</f>
        <v>0</v>
      </c>
      <c r="G133" s="19" t="e">
        <f>'[88] bgc ian  2013'!F52</f>
        <v>#REF!</v>
      </c>
      <c r="H133" s="19" t="e">
        <f>'[88] bgc ian  2013'!G52</f>
        <v>#REF!</v>
      </c>
      <c r="I133" s="19">
        <f>'[88] bgc ian  2013'!H52</f>
        <v>0</v>
      </c>
      <c r="J133" s="19" t="e">
        <f>'[88] bgc ian  2013'!I52</f>
        <v>#REF!</v>
      </c>
      <c r="K133" s="28" t="e">
        <f>'[88] bgc ian  2013'!J52</f>
        <v>#REF!</v>
      </c>
      <c r="L133" s="28" t="e">
        <f>'[88] bgc ian  2013'!K52</f>
        <v>#REF!</v>
      </c>
      <c r="M133" s="28">
        <f>'[88] bgc ian  2013'!L52</f>
        <v>0.001803</v>
      </c>
      <c r="N133" s="28"/>
      <c r="O133" s="11"/>
      <c r="P133" s="11"/>
      <c r="Q133" s="11">
        <f t="shared" si="11"/>
        <v>0</v>
      </c>
      <c r="R133" s="11"/>
      <c r="S133" s="28"/>
      <c r="T133" s="27"/>
      <c r="U133" s="92"/>
      <c r="V133" s="99"/>
      <c r="W133" s="102"/>
      <c r="X133" s="99"/>
      <c r="Y133" s="99"/>
      <c r="Z133" s="99"/>
      <c r="AA133" s="12"/>
      <c r="AB133" s="28"/>
    </row>
    <row r="134" spans="1:28" s="22" customFormat="1" ht="18" customHeight="1" hidden="1" outlineLevel="1">
      <c r="A134" s="27"/>
      <c r="B134" s="73" t="s">
        <v>68</v>
      </c>
      <c r="C134" s="19">
        <f>'[88] feb  2013  (in  luna)'!B52</f>
        <v>0.035362</v>
      </c>
      <c r="D134" s="19">
        <f>'[88] feb  2013  (in  luna)'!C52</f>
        <v>0</v>
      </c>
      <c r="E134" s="19">
        <f>'[88] feb  2013  (in  luna)'!D52</f>
        <v>0</v>
      </c>
      <c r="F134" s="19">
        <f>'[88] feb  2013  (in  luna)'!E52</f>
        <v>0</v>
      </c>
      <c r="G134" s="19">
        <f>'[88] feb  2013  (in  luna)'!F52</f>
        <v>0</v>
      </c>
      <c r="H134" s="19">
        <f>'[88] feb  2013  (in  luna)'!G52</f>
        <v>0</v>
      </c>
      <c r="I134" s="19">
        <f>'[88] feb  2013  (in  luna)'!H52</f>
        <v>0</v>
      </c>
      <c r="J134" s="19">
        <f>'[88] feb  2013  (in  luna)'!I52</f>
        <v>0</v>
      </c>
      <c r="K134" s="28">
        <f>'[88] feb  2013  (in  luna)'!J52</f>
        <v>0</v>
      </c>
      <c r="L134" s="28">
        <f>'[88] feb  2013  (in  luna)'!K52</f>
        <v>0</v>
      </c>
      <c r="M134" s="28">
        <f>'[88] feb  2013  (in  luna)'!L52</f>
        <v>0.035362</v>
      </c>
      <c r="N134" s="28"/>
      <c r="O134" s="11"/>
      <c r="P134" s="11"/>
      <c r="Q134" s="11">
        <f t="shared" si="11"/>
        <v>0</v>
      </c>
      <c r="R134" s="11"/>
      <c r="S134" s="28"/>
      <c r="T134" s="27"/>
      <c r="U134" s="92"/>
      <c r="V134" s="99"/>
      <c r="W134" s="102"/>
      <c r="X134" s="99"/>
      <c r="Y134" s="99"/>
      <c r="Z134" s="99"/>
      <c r="AA134" s="12"/>
      <c r="AB134" s="28"/>
    </row>
    <row r="135" spans="1:28" s="22" customFormat="1" ht="18" customHeight="1" hidden="1" outlineLevel="1">
      <c r="A135" s="27"/>
      <c r="B135" s="73" t="s">
        <v>69</v>
      </c>
      <c r="C135" s="19">
        <f>'[88]martie  2013  in luna'!B45</f>
        <v>0.047255</v>
      </c>
      <c r="D135" s="19">
        <f>'[88]martie  2013  in luna'!C45</f>
        <v>0</v>
      </c>
      <c r="E135" s="19">
        <f>'[88]martie  2013  in luna'!D45</f>
        <v>0</v>
      </c>
      <c r="F135" s="19">
        <f>'[88]martie  2013  in luna'!E45</f>
        <v>0</v>
      </c>
      <c r="G135" s="19">
        <f>'[88]martie  2013  in luna'!F45</f>
        <v>0</v>
      </c>
      <c r="H135" s="19">
        <f>'[88]martie  2013  in luna'!G45</f>
        <v>0</v>
      </c>
      <c r="I135" s="19">
        <f>'[88]martie  2013  in luna'!H45</f>
        <v>0</v>
      </c>
      <c r="J135" s="19">
        <f>'[88]martie  2013  in luna'!I45</f>
        <v>0</v>
      </c>
      <c r="K135" s="28">
        <f>'[88]martie  2013  in luna'!J45</f>
        <v>0</v>
      </c>
      <c r="L135" s="28">
        <f>'[88]martie  2013  in luna'!K45</f>
        <v>0</v>
      </c>
      <c r="M135" s="28">
        <f>'[88]martie  2013  in luna'!L45</f>
        <v>0.047255</v>
      </c>
      <c r="N135" s="28"/>
      <c r="O135" s="11"/>
      <c r="P135" s="11"/>
      <c r="Q135" s="11">
        <f t="shared" si="11"/>
        <v>0</v>
      </c>
      <c r="R135" s="11"/>
      <c r="S135" s="28"/>
      <c r="T135" s="27"/>
      <c r="U135" s="92"/>
      <c r="V135" s="99"/>
      <c r="W135" s="102"/>
      <c r="X135" s="99"/>
      <c r="Y135" s="99"/>
      <c r="Z135" s="99"/>
      <c r="AA135" s="12"/>
      <c r="AB135" s="28"/>
    </row>
    <row r="136" spans="1:28" s="22" customFormat="1" ht="16.5" customHeight="1" hidden="1" outlineLevel="1">
      <c r="A136" s="27"/>
      <c r="B136" s="73" t="s">
        <v>65</v>
      </c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1">
        <f t="shared" si="11"/>
        <v>0</v>
      </c>
      <c r="R136" s="11" t="e">
        <f>Q136/$Q$5*100</f>
        <v>#DIV/0!</v>
      </c>
      <c r="S136" s="28"/>
      <c r="T136" s="27"/>
      <c r="U136" s="92"/>
      <c r="V136" s="99"/>
      <c r="W136" s="102"/>
      <c r="X136" s="99"/>
      <c r="Y136" s="99"/>
      <c r="Z136" s="99"/>
      <c r="AA136" s="12"/>
      <c r="AB136" s="28"/>
    </row>
    <row r="137" spans="1:28" s="22" customFormat="1" ht="9.75" customHeight="1" hidden="1" outlineLevel="1">
      <c r="A137" s="27"/>
      <c r="B137" s="73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1">
        <f t="shared" si="11"/>
        <v>0</v>
      </c>
      <c r="R137" s="11"/>
      <c r="S137" s="28"/>
      <c r="T137" s="27"/>
      <c r="U137" s="92"/>
      <c r="V137" s="99"/>
      <c r="W137" s="102"/>
      <c r="X137" s="99"/>
      <c r="Y137" s="99"/>
      <c r="Z137" s="99"/>
      <c r="AA137" s="12"/>
      <c r="AB137" s="28"/>
    </row>
    <row r="138" spans="1:28" s="22" customFormat="1" ht="6" customHeight="1" hidden="1" outlineLevel="1">
      <c r="A138" s="27"/>
      <c r="B138" s="73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1">
        <f t="shared" si="11"/>
        <v>0</v>
      </c>
      <c r="R138" s="11"/>
      <c r="S138" s="28"/>
      <c r="T138" s="27"/>
      <c r="U138" s="92"/>
      <c r="V138" s="99"/>
      <c r="W138" s="102"/>
      <c r="X138" s="99"/>
      <c r="Y138" s="99"/>
      <c r="Z138" s="99"/>
      <c r="AA138" s="12"/>
      <c r="AB138" s="28"/>
    </row>
    <row r="139" spans="1:28" s="22" customFormat="1" ht="18" customHeight="1" hidden="1" outlineLevel="1">
      <c r="A139" s="27"/>
      <c r="B139" s="73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1">
        <f t="shared" si="11"/>
        <v>0</v>
      </c>
      <c r="R139" s="11"/>
      <c r="S139" s="28"/>
      <c r="T139" s="27"/>
      <c r="U139" s="92"/>
      <c r="V139" s="99"/>
      <c r="W139" s="102"/>
      <c r="X139" s="99"/>
      <c r="Y139" s="99"/>
      <c r="Z139" s="99"/>
      <c r="AA139" s="12"/>
      <c r="AB139" s="28"/>
    </row>
    <row r="140" spans="1:28" s="22" customFormat="1" ht="6" customHeight="1" hidden="1" outlineLevel="1">
      <c r="A140" s="27"/>
      <c r="B140" s="73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1">
        <f t="shared" si="11"/>
        <v>0</v>
      </c>
      <c r="R140" s="11"/>
      <c r="S140" s="28"/>
      <c r="T140" s="27"/>
      <c r="U140" s="92"/>
      <c r="V140" s="99"/>
      <c r="W140" s="102"/>
      <c r="X140" s="99"/>
      <c r="Y140" s="99"/>
      <c r="Z140" s="99"/>
      <c r="AA140" s="12"/>
      <c r="AB140" s="28"/>
    </row>
    <row r="141" spans="1:28" s="22" customFormat="1" ht="30" outlineLevel="1">
      <c r="A141" s="27" t="s">
        <v>70</v>
      </c>
      <c r="C141" s="11"/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  <c r="Q141" s="11"/>
      <c r="R141" s="11"/>
      <c r="S141" s="12"/>
      <c r="T141" s="23"/>
      <c r="U141" s="92"/>
      <c r="V141" s="99"/>
      <c r="W141" s="92"/>
      <c r="X141" s="99"/>
      <c r="Y141" s="99"/>
      <c r="Z141" s="99"/>
      <c r="AA141" s="12"/>
      <c r="AB141" s="28"/>
    </row>
    <row r="142" spans="1:28" s="22" customFormat="1" ht="14.25" customHeight="1" outlineLevel="1">
      <c r="A142" s="23"/>
      <c r="B142" s="13" t="s">
        <v>54</v>
      </c>
      <c r="C142" s="11"/>
      <c r="D142" s="11"/>
      <c r="E142" s="11"/>
      <c r="F142" s="11"/>
      <c r="G142" s="11"/>
      <c r="H142" s="11"/>
      <c r="I142" s="11"/>
      <c r="J142" s="11"/>
      <c r="K142" s="12"/>
      <c r="L142" s="12"/>
      <c r="M142" s="12">
        <f>SUM(C142:L142)</f>
        <v>0</v>
      </c>
      <c r="N142" s="12"/>
      <c r="O142" s="11">
        <f>M142+N142</f>
        <v>0</v>
      </c>
      <c r="P142" s="11"/>
      <c r="Q142" s="11">
        <f t="shared" si="11"/>
        <v>0</v>
      </c>
      <c r="R142" s="11">
        <f>Q142/$C$3*100</f>
        <v>0</v>
      </c>
      <c r="S142" s="12"/>
      <c r="T142" s="23"/>
      <c r="U142" s="92"/>
      <c r="V142" s="99"/>
      <c r="W142" s="92"/>
      <c r="X142" s="99"/>
      <c r="Y142" s="99"/>
      <c r="Z142" s="99"/>
      <c r="AA142" s="12"/>
      <c r="AB142" s="28"/>
    </row>
    <row r="143" spans="1:28" s="22" customFormat="1" ht="14.25" customHeight="1" outlineLevel="1">
      <c r="A143" s="23"/>
      <c r="B143" s="73" t="s">
        <v>55</v>
      </c>
      <c r="C143" s="11"/>
      <c r="D143" s="11"/>
      <c r="E143" s="11"/>
      <c r="F143" s="11"/>
      <c r="G143" s="11"/>
      <c r="H143" s="11"/>
      <c r="I143" s="11"/>
      <c r="J143" s="11"/>
      <c r="K143" s="12"/>
      <c r="L143" s="12"/>
      <c r="M143" s="14">
        <f>SUM(C143:L143)</f>
        <v>0</v>
      </c>
      <c r="N143" s="12"/>
      <c r="O143" s="11">
        <f>M143+N143</f>
        <v>0</v>
      </c>
      <c r="P143" s="11"/>
      <c r="Q143" s="11">
        <f t="shared" si="11"/>
        <v>0</v>
      </c>
      <c r="R143" s="11">
        <f>Q143/$C$4*100</f>
        <v>0</v>
      </c>
      <c r="S143" s="12"/>
      <c r="T143" s="23"/>
      <c r="U143" s="92"/>
      <c r="V143" s="99"/>
      <c r="W143" s="92"/>
      <c r="X143" s="99"/>
      <c r="Y143" s="99"/>
      <c r="Z143" s="99"/>
      <c r="AA143" s="12"/>
      <c r="AB143" s="28"/>
    </row>
    <row r="144" spans="1:28" s="22" customFormat="1" ht="14.25" customHeight="1" outlineLevel="1">
      <c r="A144" s="23"/>
      <c r="B144" s="13" t="s">
        <v>56</v>
      </c>
      <c r="C144" s="11">
        <v>-234.848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2">
        <v>0</v>
      </c>
      <c r="L144" s="12">
        <v>0</v>
      </c>
      <c r="M144" s="14">
        <f>SUM(C144:L144)</f>
        <v>-234.848</v>
      </c>
      <c r="N144" s="12"/>
      <c r="O144" s="11">
        <f>M144+N144</f>
        <v>-234.848</v>
      </c>
      <c r="P144" s="11"/>
      <c r="Q144" s="11">
        <f>O144+P144</f>
        <v>-234.848</v>
      </c>
      <c r="R144" s="11">
        <f>Q144/$C$5*100</f>
        <v>-0.02876276791181874</v>
      </c>
      <c r="S144" s="12"/>
      <c r="T144" s="23"/>
      <c r="U144" s="92"/>
      <c r="V144" s="99"/>
      <c r="W144" s="92"/>
      <c r="X144" s="99"/>
      <c r="Y144" s="99"/>
      <c r="Z144" s="99"/>
      <c r="AA144" s="12"/>
      <c r="AB144" s="28"/>
    </row>
    <row r="145" spans="1:28" s="22" customFormat="1" ht="12.75" customHeight="1" outlineLevel="1">
      <c r="A145" s="23"/>
      <c r="B145" s="73" t="s">
        <v>57</v>
      </c>
      <c r="C145" s="78"/>
      <c r="D145" s="78"/>
      <c r="E145" s="78"/>
      <c r="F145" s="78"/>
      <c r="G145" s="78"/>
      <c r="H145" s="78"/>
      <c r="I145" s="78"/>
      <c r="J145" s="78"/>
      <c r="K145" s="75"/>
      <c r="L145" s="75"/>
      <c r="M145" s="55"/>
      <c r="N145" s="15"/>
      <c r="O145" s="15"/>
      <c r="P145" s="15"/>
      <c r="Q145" s="15"/>
      <c r="R145" s="15"/>
      <c r="S145" s="12"/>
      <c r="T145" s="23"/>
      <c r="U145" s="92"/>
      <c r="V145" s="99"/>
      <c r="W145" s="92"/>
      <c r="X145" s="99"/>
      <c r="Y145" s="99"/>
      <c r="Z145" s="99"/>
      <c r="AA145" s="12"/>
      <c r="AB145" s="28"/>
    </row>
    <row r="146" spans="1:28" s="22" customFormat="1" ht="45" outlineLevel="1">
      <c r="A146" s="47" t="s">
        <v>19</v>
      </c>
      <c r="C146" s="11"/>
      <c r="D146" s="11"/>
      <c r="E146" s="11"/>
      <c r="F146" s="11"/>
      <c r="G146" s="11"/>
      <c r="H146" s="11"/>
      <c r="I146" s="11"/>
      <c r="J146" s="11"/>
      <c r="K146" s="12"/>
      <c r="L146" s="12"/>
      <c r="M146" s="14"/>
      <c r="N146" s="12"/>
      <c r="O146" s="12"/>
      <c r="P146" s="12"/>
      <c r="Q146" s="11"/>
      <c r="R146" s="11"/>
      <c r="S146" s="12"/>
      <c r="T146" s="23"/>
      <c r="U146" s="92"/>
      <c r="V146" s="99"/>
      <c r="W146" s="92"/>
      <c r="X146" s="99"/>
      <c r="Y146" s="99"/>
      <c r="Z146" s="99"/>
      <c r="AA146" s="12"/>
      <c r="AB146" s="28"/>
    </row>
    <row r="147" spans="1:28" s="22" customFormat="1" ht="14.25" customHeight="1" outlineLevel="1">
      <c r="A147" s="23"/>
      <c r="B147" s="13" t="s">
        <v>54</v>
      </c>
      <c r="C147" s="11"/>
      <c r="D147" s="11"/>
      <c r="E147" s="11"/>
      <c r="F147" s="11"/>
      <c r="G147" s="11"/>
      <c r="H147" s="11"/>
      <c r="I147" s="11"/>
      <c r="J147" s="11"/>
      <c r="K147" s="12"/>
      <c r="L147" s="12"/>
      <c r="M147" s="14">
        <f>SUM(C147:L147)</f>
        <v>0</v>
      </c>
      <c r="N147" s="12"/>
      <c r="O147" s="11">
        <f>M147+N147</f>
        <v>0</v>
      </c>
      <c r="P147" s="11"/>
      <c r="Q147" s="11">
        <f>O147+P147</f>
        <v>0</v>
      </c>
      <c r="R147" s="11">
        <f>Q147/$C$3*100</f>
        <v>0</v>
      </c>
      <c r="S147" s="12"/>
      <c r="T147" s="23"/>
      <c r="U147" s="92"/>
      <c r="V147" s="99"/>
      <c r="W147" s="92"/>
      <c r="X147" s="99"/>
      <c r="Y147" s="99"/>
      <c r="Z147" s="99"/>
      <c r="AA147" s="12"/>
      <c r="AB147" s="28"/>
    </row>
    <row r="148" spans="1:28" s="22" customFormat="1" ht="14.25" customHeight="1" outlineLevel="1">
      <c r="A148" s="23"/>
      <c r="B148" s="73" t="s">
        <v>55</v>
      </c>
      <c r="C148" s="11"/>
      <c r="D148" s="11"/>
      <c r="E148" s="11"/>
      <c r="F148" s="11"/>
      <c r="G148" s="11"/>
      <c r="H148" s="11"/>
      <c r="I148" s="11"/>
      <c r="J148" s="11"/>
      <c r="K148" s="12"/>
      <c r="L148" s="12"/>
      <c r="M148" s="14">
        <f>SUM(C148:L148)</f>
        <v>0</v>
      </c>
      <c r="N148" s="12"/>
      <c r="O148" s="11">
        <f>M148+N148</f>
        <v>0</v>
      </c>
      <c r="P148" s="11"/>
      <c r="Q148" s="11">
        <f>O148+P148</f>
        <v>0</v>
      </c>
      <c r="R148" s="11">
        <f>Q148/$C$4*100</f>
        <v>0</v>
      </c>
      <c r="S148" s="12"/>
      <c r="T148" s="23"/>
      <c r="U148" s="92"/>
      <c r="V148" s="99"/>
      <c r="W148" s="92"/>
      <c r="X148" s="99"/>
      <c r="Y148" s="99"/>
      <c r="Z148" s="99"/>
      <c r="AA148" s="12"/>
      <c r="AB148" s="28"/>
    </row>
    <row r="149" spans="1:28" s="22" customFormat="1" ht="14.25" customHeight="1" outlineLevel="1">
      <c r="A149" s="23"/>
      <c r="B149" s="13" t="s">
        <v>56</v>
      </c>
      <c r="C149" s="66">
        <v>-153.451</v>
      </c>
      <c r="D149" s="66">
        <v>3.533</v>
      </c>
      <c r="E149" s="66">
        <v>0</v>
      </c>
      <c r="F149" s="66">
        <v>0</v>
      </c>
      <c r="G149" s="66">
        <v>0</v>
      </c>
      <c r="H149" s="66">
        <v>0</v>
      </c>
      <c r="I149" s="66">
        <v>2.98</v>
      </c>
      <c r="J149" s="66">
        <v>0</v>
      </c>
      <c r="K149" s="68">
        <v>0</v>
      </c>
      <c r="L149" s="68">
        <v>0</v>
      </c>
      <c r="M149" s="14">
        <f>SUM(C149:L149)</f>
        <v>-146.93800000000002</v>
      </c>
      <c r="N149" s="12"/>
      <c r="O149" s="11">
        <f>M149+N149</f>
        <v>-146.93800000000002</v>
      </c>
      <c r="P149" s="11"/>
      <c r="Q149" s="11">
        <f>O149+P149</f>
        <v>-146.93800000000002</v>
      </c>
      <c r="R149" s="11">
        <f>Q149/$C$5*100</f>
        <v>-0.017996080832823027</v>
      </c>
      <c r="S149" s="12"/>
      <c r="T149" s="23"/>
      <c r="U149" s="92"/>
      <c r="V149" s="99"/>
      <c r="W149" s="92"/>
      <c r="X149" s="99"/>
      <c r="Y149" s="99"/>
      <c r="Z149" s="99"/>
      <c r="AA149" s="12"/>
      <c r="AB149" s="28"/>
    </row>
    <row r="150" spans="1:28" s="22" customFormat="1" ht="12.75" customHeight="1" outlineLevel="1">
      <c r="A150" s="23"/>
      <c r="B150" s="73" t="s">
        <v>57</v>
      </c>
      <c r="C150" s="78"/>
      <c r="D150" s="78"/>
      <c r="E150" s="78"/>
      <c r="F150" s="78"/>
      <c r="G150" s="78"/>
      <c r="H150" s="78"/>
      <c r="I150" s="78"/>
      <c r="J150" s="78"/>
      <c r="K150" s="75"/>
      <c r="L150" s="75"/>
      <c r="M150" s="15"/>
      <c r="N150" s="15"/>
      <c r="O150" s="15"/>
      <c r="P150" s="15"/>
      <c r="Q150" s="15"/>
      <c r="R150" s="15"/>
      <c r="S150" s="12"/>
      <c r="T150" s="23"/>
      <c r="U150" s="92"/>
      <c r="V150" s="99"/>
      <c r="W150" s="92"/>
      <c r="X150" s="99"/>
      <c r="Y150" s="99"/>
      <c r="Z150" s="99"/>
      <c r="AA150" s="12"/>
      <c r="AB150" s="28"/>
    </row>
    <row r="151" spans="1:28" s="22" customFormat="1" ht="45" outlineLevel="1">
      <c r="A151" s="47" t="s">
        <v>20</v>
      </c>
      <c r="C151" s="11"/>
      <c r="D151" s="11"/>
      <c r="E151" s="11"/>
      <c r="F151" s="11"/>
      <c r="G151" s="11"/>
      <c r="H151" s="11"/>
      <c r="I151" s="11"/>
      <c r="J151" s="11"/>
      <c r="K151" s="12"/>
      <c r="L151" s="12"/>
      <c r="M151" s="12"/>
      <c r="N151" s="12"/>
      <c r="O151" s="12"/>
      <c r="P151" s="12"/>
      <c r="Q151" s="11"/>
      <c r="R151" s="11"/>
      <c r="S151" s="12"/>
      <c r="T151" s="23"/>
      <c r="U151" s="92"/>
      <c r="V151" s="99"/>
      <c r="W151" s="92"/>
      <c r="X151" s="99"/>
      <c r="Y151" s="99"/>
      <c r="Z151" s="99"/>
      <c r="AA151" s="12"/>
      <c r="AB151" s="28"/>
    </row>
    <row r="152" spans="1:28" s="22" customFormat="1" ht="14.25" customHeight="1" outlineLevel="1">
      <c r="A152" s="23"/>
      <c r="B152" s="13" t="s">
        <v>54</v>
      </c>
      <c r="C152" s="11">
        <v>20226.9</v>
      </c>
      <c r="D152" s="11">
        <v>1054</v>
      </c>
      <c r="E152" s="11">
        <v>0</v>
      </c>
      <c r="F152" s="11">
        <v>0</v>
      </c>
      <c r="G152" s="11">
        <v>0</v>
      </c>
      <c r="H152" s="11">
        <v>0</v>
      </c>
      <c r="I152" s="11">
        <v>612</v>
      </c>
      <c r="J152" s="11">
        <v>184.44700000000006</v>
      </c>
      <c r="K152" s="12">
        <v>0</v>
      </c>
      <c r="L152" s="12">
        <v>0</v>
      </c>
      <c r="M152" s="14">
        <f>SUM(C152:L152)</f>
        <v>22077.347</v>
      </c>
      <c r="N152" s="12"/>
      <c r="O152" s="11">
        <f>M152+N152</f>
        <v>22077.347</v>
      </c>
      <c r="P152" s="11"/>
      <c r="Q152" s="11">
        <f>O152+P152</f>
        <v>22077.347</v>
      </c>
      <c r="R152" s="11">
        <f>Q152/$C$3*100</f>
        <v>2.7082123405299314</v>
      </c>
      <c r="S152" s="12"/>
      <c r="T152" s="23"/>
      <c r="U152" s="92"/>
      <c r="V152" s="99"/>
      <c r="W152" s="92"/>
      <c r="X152" s="99"/>
      <c r="Y152" s="99"/>
      <c r="Z152" s="99"/>
      <c r="AA152" s="12"/>
      <c r="AB152" s="28"/>
    </row>
    <row r="153" spans="1:28" s="22" customFormat="1" ht="14.25" customHeight="1" outlineLevel="1">
      <c r="A153" s="23"/>
      <c r="B153" s="73" t="s">
        <v>55</v>
      </c>
      <c r="C153" s="11">
        <v>19733.573999999997</v>
      </c>
      <c r="D153" s="11">
        <v>1054</v>
      </c>
      <c r="E153" s="11">
        <v>0</v>
      </c>
      <c r="F153" s="11">
        <v>0</v>
      </c>
      <c r="G153" s="11">
        <v>0</v>
      </c>
      <c r="H153" s="11">
        <v>0</v>
      </c>
      <c r="I153" s="11">
        <v>612</v>
      </c>
      <c r="J153" s="11">
        <v>187.55599999999998</v>
      </c>
      <c r="K153" s="12">
        <v>0</v>
      </c>
      <c r="L153" s="12">
        <v>0</v>
      </c>
      <c r="M153" s="14">
        <f>SUM(C153:L153)</f>
        <v>21587.129999999997</v>
      </c>
      <c r="N153" s="12"/>
      <c r="O153" s="11">
        <f>M153+N153</f>
        <v>21587.129999999997</v>
      </c>
      <c r="P153" s="11"/>
      <c r="Q153" s="11">
        <f>O153+P153</f>
        <v>21587.129999999997</v>
      </c>
      <c r="R153" s="11">
        <f>Q153/$C$3*100</f>
        <v>2.6480777723258093</v>
      </c>
      <c r="S153" s="12"/>
      <c r="T153" s="23"/>
      <c r="U153" s="92"/>
      <c r="V153" s="99"/>
      <c r="W153" s="92"/>
      <c r="X153" s="99"/>
      <c r="Y153" s="99"/>
      <c r="Z153" s="99"/>
      <c r="AA153" s="12"/>
      <c r="AB153" s="28"/>
    </row>
    <row r="154" spans="1:28" s="22" customFormat="1" ht="14.25" customHeight="1" outlineLevel="1">
      <c r="A154" s="23"/>
      <c r="B154" s="13" t="s">
        <v>56</v>
      </c>
      <c r="C154" s="11">
        <v>5409.717</v>
      </c>
      <c r="D154" s="11">
        <v>178.14144399999998</v>
      </c>
      <c r="E154" s="11">
        <v>0</v>
      </c>
      <c r="F154" s="11">
        <v>0.001540999999999999</v>
      </c>
      <c r="G154" s="11">
        <v>0</v>
      </c>
      <c r="H154" s="11">
        <v>0</v>
      </c>
      <c r="I154" s="11">
        <v>60.07900000000018</v>
      </c>
      <c r="J154" s="11">
        <v>37.833</v>
      </c>
      <c r="K154" s="12">
        <v>0</v>
      </c>
      <c r="L154" s="12">
        <v>0</v>
      </c>
      <c r="M154" s="14">
        <f>SUM(C154:L154)</f>
        <v>5685.7719849999985</v>
      </c>
      <c r="N154" s="12"/>
      <c r="O154" s="11">
        <f>M154+N154</f>
        <v>5685.7719849999985</v>
      </c>
      <c r="P154" s="11"/>
      <c r="Q154" s="11">
        <f>O154+P154</f>
        <v>5685.7719849999985</v>
      </c>
      <c r="R154" s="11">
        <f>Q154/$C$5*100</f>
        <v>0.6963590918554805</v>
      </c>
      <c r="S154" s="12"/>
      <c r="T154" s="23"/>
      <c r="U154" s="92"/>
      <c r="V154" s="99"/>
      <c r="W154" s="92"/>
      <c r="X154" s="99"/>
      <c r="Y154" s="99"/>
      <c r="Z154" s="99"/>
      <c r="AA154" s="12"/>
      <c r="AB154" s="28"/>
    </row>
    <row r="155" spans="1:28" s="22" customFormat="1" ht="12.75" customHeight="1" outlineLevel="1">
      <c r="A155" s="23"/>
      <c r="B155" s="73" t="s">
        <v>57</v>
      </c>
      <c r="C155" s="75">
        <f>C154/C152</f>
        <v>0.2674516114678967</v>
      </c>
      <c r="D155" s="75">
        <f>D154/D152</f>
        <v>0.16901465275142313</v>
      </c>
      <c r="E155" s="75"/>
      <c r="F155" s="75"/>
      <c r="G155" s="75"/>
      <c r="H155" s="75"/>
      <c r="I155" s="75">
        <f>I154/I152</f>
        <v>0.09816830065359507</v>
      </c>
      <c r="J155" s="75">
        <f>J154/J152</f>
        <v>0.20511583273243797</v>
      </c>
      <c r="K155" s="15"/>
      <c r="L155" s="15"/>
      <c r="M155" s="15">
        <f>M154/M152</f>
        <v>0.2575387334809748</v>
      </c>
      <c r="N155" s="15"/>
      <c r="O155" s="15">
        <f>O154/O152</f>
        <v>0.2575387334809748</v>
      </c>
      <c r="P155" s="15"/>
      <c r="Q155" s="15">
        <f>Q154/Q152</f>
        <v>0.2575387334809748</v>
      </c>
      <c r="R155" s="15"/>
      <c r="S155" s="12"/>
      <c r="T155" s="23"/>
      <c r="U155" s="92"/>
      <c r="V155" s="99"/>
      <c r="W155" s="92"/>
      <c r="X155" s="99"/>
      <c r="Y155" s="99"/>
      <c r="Z155" s="99"/>
      <c r="AA155" s="12"/>
      <c r="AB155" s="28"/>
    </row>
    <row r="156" spans="1:27" s="22" customFormat="1" ht="12.75" customHeight="1" outlineLevel="1">
      <c r="A156" s="10"/>
      <c r="B156" s="7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1"/>
      <c r="S156" s="11"/>
      <c r="T156" s="10"/>
      <c r="U156" s="95"/>
      <c r="V156" s="95"/>
      <c r="W156" s="95"/>
      <c r="X156" s="96"/>
      <c r="Y156" s="103"/>
      <c r="Z156" s="96"/>
      <c r="AA156" s="11"/>
    </row>
    <row r="157" spans="1:27" s="22" customFormat="1" ht="15.75">
      <c r="A157" s="10"/>
      <c r="B157" s="7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1"/>
      <c r="S157" s="11"/>
      <c r="T157" s="10"/>
      <c r="U157" s="95"/>
      <c r="V157" s="95"/>
      <c r="W157" s="95"/>
      <c r="X157" s="96"/>
      <c r="Y157" s="103"/>
      <c r="Z157" s="96"/>
      <c r="AA157" s="11"/>
    </row>
    <row r="158" spans="1:28" s="16" customFormat="1" ht="21" customHeight="1">
      <c r="A158" s="10" t="s">
        <v>21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0"/>
      <c r="U158" s="95"/>
      <c r="V158" s="96"/>
      <c r="W158" s="95"/>
      <c r="X158" s="96"/>
      <c r="Y158" s="103"/>
      <c r="Z158" s="96"/>
      <c r="AA158" s="11"/>
      <c r="AB158" s="19"/>
    </row>
    <row r="159" spans="1:28" s="16" customFormat="1" ht="15" customHeight="1">
      <c r="A159" s="10"/>
      <c r="B159" s="13" t="s">
        <v>54</v>
      </c>
      <c r="C159" s="11">
        <f>C164+C234+C256+C271</f>
        <v>150159.50500000003</v>
      </c>
      <c r="D159" s="11">
        <f aca="true" t="shared" si="12" ref="D159:L159">D164+D234+D256+D271</f>
        <v>71712.67333333334</v>
      </c>
      <c r="E159" s="11">
        <f t="shared" si="12"/>
        <v>56805.471</v>
      </c>
      <c r="F159" s="11">
        <f t="shared" si="12"/>
        <v>1140.97</v>
      </c>
      <c r="G159" s="11">
        <f t="shared" si="12"/>
        <v>28809.400999999998</v>
      </c>
      <c r="H159" s="11">
        <f t="shared" si="12"/>
        <v>1.1</v>
      </c>
      <c r="I159" s="11">
        <f t="shared" si="12"/>
        <v>20832.65</v>
      </c>
      <c r="J159" s="11">
        <f t="shared" si="12"/>
        <v>319.86000000000007</v>
      </c>
      <c r="K159" s="11">
        <f t="shared" si="12"/>
        <v>53.53</v>
      </c>
      <c r="L159" s="11">
        <f t="shared" si="12"/>
        <v>6908.46</v>
      </c>
      <c r="M159" s="11">
        <f>SUM(C159:L159)</f>
        <v>336743.6203333334</v>
      </c>
      <c r="N159" s="11">
        <f>N164+N234+N256</f>
        <v>-53165.100000000006</v>
      </c>
      <c r="O159" s="11">
        <f>M159+N159</f>
        <v>283578.5203333334</v>
      </c>
      <c r="P159" s="11">
        <f>P164+P234+P256+P271</f>
        <v>-4757.6</v>
      </c>
      <c r="Q159" s="11">
        <f>O159+P159</f>
        <v>278820.92033333343</v>
      </c>
      <c r="R159" s="11">
        <f>Q159/$C$3*100</f>
        <v>34.2027625531567</v>
      </c>
      <c r="S159" s="10"/>
      <c r="T159" s="10"/>
      <c r="U159" s="95"/>
      <c r="V159" s="96"/>
      <c r="W159" s="95"/>
      <c r="X159" s="96"/>
      <c r="Y159" s="103"/>
      <c r="Z159" s="96"/>
      <c r="AA159" s="11"/>
      <c r="AB159" s="19"/>
    </row>
    <row r="160" spans="1:28" s="16" customFormat="1" ht="15" customHeight="1">
      <c r="A160" s="10"/>
      <c r="B160" s="73" t="s">
        <v>55</v>
      </c>
      <c r="C160" s="11">
        <f aca="true" t="shared" si="13" ref="C160:L161">C165+C235+C257+C272</f>
        <v>150482.955</v>
      </c>
      <c r="D160" s="11">
        <f t="shared" si="13"/>
        <v>73670.1</v>
      </c>
      <c r="E160" s="11">
        <f t="shared" si="13"/>
        <v>57394.771</v>
      </c>
      <c r="F160" s="11">
        <f t="shared" si="13"/>
        <v>1001.9699999999998</v>
      </c>
      <c r="G160" s="11">
        <f t="shared" si="13"/>
        <v>28892.518</v>
      </c>
      <c r="H160" s="11">
        <f t="shared" si="13"/>
        <v>0</v>
      </c>
      <c r="I160" s="11">
        <f t="shared" si="13"/>
        <v>20234.443000000003</v>
      </c>
      <c r="J160" s="11">
        <f t="shared" si="13"/>
        <v>396.01199999999994</v>
      </c>
      <c r="K160" s="11">
        <f t="shared" si="13"/>
        <v>53.525999999999996</v>
      </c>
      <c r="L160" s="11">
        <f t="shared" si="13"/>
        <v>3707.9700000000003</v>
      </c>
      <c r="M160" s="11">
        <f>SUM(C160:L160)</f>
        <v>335834.26499999996</v>
      </c>
      <c r="N160" s="11">
        <f>N165+N235+N257</f>
        <v>-49600.06799999999</v>
      </c>
      <c r="O160" s="11">
        <f>M160+N160</f>
        <v>286234.197</v>
      </c>
      <c r="P160" s="11">
        <f>P165+P235+P257+P272</f>
        <v>-5062.859999999999</v>
      </c>
      <c r="Q160" s="11">
        <f>O160+P160</f>
        <v>281171.337</v>
      </c>
      <c r="R160" s="11">
        <f>Q160/$C$4*100</f>
        <v>33.588739338191374</v>
      </c>
      <c r="S160" s="10">
        <v>281171.33699999994</v>
      </c>
      <c r="T160" s="10">
        <f>Q160-S160</f>
        <v>0</v>
      </c>
      <c r="U160" s="95"/>
      <c r="V160" s="96"/>
      <c r="W160" s="95"/>
      <c r="X160" s="96"/>
      <c r="Y160" s="103"/>
      <c r="Z160" s="96"/>
      <c r="AA160" s="11"/>
      <c r="AB160" s="19"/>
    </row>
    <row r="161" spans="1:28" s="16" customFormat="1" ht="15" customHeight="1">
      <c r="A161" s="10"/>
      <c r="B161" s="13" t="s">
        <v>56</v>
      </c>
      <c r="C161" s="11">
        <f t="shared" si="13"/>
        <v>64233.187559000005</v>
      </c>
      <c r="D161" s="11">
        <f t="shared" si="13"/>
        <v>31239.984356</v>
      </c>
      <c r="E161" s="11">
        <f t="shared" si="13"/>
        <v>27494.294618</v>
      </c>
      <c r="F161" s="11">
        <f t="shared" si="13"/>
        <v>482.83594</v>
      </c>
      <c r="G161" s="11">
        <f t="shared" si="13"/>
        <v>14460.060554000002</v>
      </c>
      <c r="H161" s="11">
        <f t="shared" si="13"/>
        <v>0</v>
      </c>
      <c r="I161" s="11">
        <f t="shared" si="13"/>
        <v>9461.507898999998</v>
      </c>
      <c r="J161" s="11">
        <f t="shared" si="13"/>
        <v>125.037</v>
      </c>
      <c r="K161" s="11">
        <f t="shared" si="13"/>
        <v>21.821</v>
      </c>
      <c r="L161" s="11">
        <f t="shared" si="13"/>
        <v>1141.4328799999998</v>
      </c>
      <c r="M161" s="11">
        <f>SUM(C161:L161)</f>
        <v>148660.16180600002</v>
      </c>
      <c r="N161" s="11">
        <f>N166+N236+N258+N273</f>
        <v>-23287.954109339997</v>
      </c>
      <c r="O161" s="11">
        <f>M161+N161</f>
        <v>125372.20769666001</v>
      </c>
      <c r="P161" s="113">
        <f>P166+P236+P258+P273</f>
        <v>-1849.4116920000001</v>
      </c>
      <c r="Q161" s="11">
        <f>O161+P161</f>
        <v>123522.79600466002</v>
      </c>
      <c r="R161" s="11">
        <f>Q161/$C$5*100</f>
        <v>15.128327740925906</v>
      </c>
      <c r="S161" s="10"/>
      <c r="T161" s="10"/>
      <c r="U161" s="95"/>
      <c r="V161" s="96"/>
      <c r="W161" s="95"/>
      <c r="X161" s="96"/>
      <c r="Y161" s="103"/>
      <c r="Z161" s="96"/>
      <c r="AA161" s="11"/>
      <c r="AB161" s="19"/>
    </row>
    <row r="162" spans="1:28" s="16" customFormat="1" ht="15" customHeight="1">
      <c r="A162" s="10"/>
      <c r="B162" s="73" t="s">
        <v>57</v>
      </c>
      <c r="C162" s="15">
        <f aca="true" t="shared" si="14" ref="C162:Q162">C161/C159</f>
        <v>0.4277663778859686</v>
      </c>
      <c r="D162" s="15">
        <f t="shared" si="14"/>
        <v>0.4356271061154137</v>
      </c>
      <c r="E162" s="15">
        <f t="shared" si="14"/>
        <v>0.48400786286940567</v>
      </c>
      <c r="F162" s="15">
        <f t="shared" si="14"/>
        <v>0.4231802238446234</v>
      </c>
      <c r="G162" s="15">
        <f t="shared" si="14"/>
        <v>0.5019215968426418</v>
      </c>
      <c r="H162" s="15"/>
      <c r="I162" s="15">
        <f t="shared" si="14"/>
        <v>0.4541672758386474</v>
      </c>
      <c r="J162" s="15">
        <f t="shared" si="14"/>
        <v>0.3909116488463702</v>
      </c>
      <c r="K162" s="15">
        <f t="shared" si="14"/>
        <v>0.40764057537829257</v>
      </c>
      <c r="L162" s="15">
        <f t="shared" si="14"/>
        <v>0.16522247794732833</v>
      </c>
      <c r="M162" s="15">
        <f t="shared" si="14"/>
        <v>0.441463929320607</v>
      </c>
      <c r="N162" s="15">
        <f t="shared" si="14"/>
        <v>0.438030853122443</v>
      </c>
      <c r="O162" s="15">
        <f t="shared" si="14"/>
        <v>0.4421075600129756</v>
      </c>
      <c r="P162" s="15"/>
      <c r="Q162" s="15">
        <f t="shared" si="14"/>
        <v>0.44301839279845706</v>
      </c>
      <c r="R162" s="15"/>
      <c r="S162" s="11"/>
      <c r="T162" s="10"/>
      <c r="U162" s="95"/>
      <c r="V162" s="96"/>
      <c r="W162" s="95"/>
      <c r="X162" s="96"/>
      <c r="Y162" s="103"/>
      <c r="Z162" s="96"/>
      <c r="AA162" s="11"/>
      <c r="AB162" s="19"/>
    </row>
    <row r="163" spans="1:28" s="16" customFormat="1" ht="19.5" customHeight="1">
      <c r="A163" s="40" t="s">
        <v>22</v>
      </c>
      <c r="B163" s="39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11"/>
      <c r="S163" s="41"/>
      <c r="T163" s="40"/>
      <c r="U163" s="96"/>
      <c r="V163" s="96"/>
      <c r="W163" s="96"/>
      <c r="X163" s="96"/>
      <c r="Y163" s="103"/>
      <c r="Z163" s="96"/>
      <c r="AA163" s="11"/>
      <c r="AB163" s="19"/>
    </row>
    <row r="164" spans="1:28" s="16" customFormat="1" ht="15" customHeight="1">
      <c r="A164" s="40"/>
      <c r="B164" s="13" t="s">
        <v>54</v>
      </c>
      <c r="C164" s="41">
        <f>C169+C174+C179+C184+C189+C224+C229</f>
        <v>138914.75700000004</v>
      </c>
      <c r="D164" s="41">
        <f aca="true" t="shared" si="15" ref="D164:L166">D169+D174+D179+D184+D189+D224+D229</f>
        <v>58914.87333333334</v>
      </c>
      <c r="E164" s="41">
        <f t="shared" si="15"/>
        <v>56783.121</v>
      </c>
      <c r="F164" s="41">
        <f t="shared" si="15"/>
        <v>1136.97</v>
      </c>
      <c r="G164" s="41">
        <f t="shared" si="15"/>
        <v>28792.152</v>
      </c>
      <c r="H164" s="41">
        <f t="shared" si="15"/>
        <v>0</v>
      </c>
      <c r="I164" s="41">
        <f t="shared" si="15"/>
        <v>20023.95</v>
      </c>
      <c r="J164" s="41">
        <f t="shared" si="15"/>
        <v>312.78400000000005</v>
      </c>
      <c r="K164" s="41">
        <f t="shared" si="15"/>
        <v>53.53</v>
      </c>
      <c r="L164" s="41">
        <f t="shared" si="15"/>
        <v>1649.6599999999999</v>
      </c>
      <c r="M164" s="11">
        <f>SUM(C164:L164)</f>
        <v>306581.79733333335</v>
      </c>
      <c r="N164" s="41">
        <f>N169+N174+N179+N184+N189+N224+N229</f>
        <v>-52989.00000000001</v>
      </c>
      <c r="O164" s="11">
        <f>M164+N164</f>
        <v>253592.79733333335</v>
      </c>
      <c r="P164" s="41">
        <f>P169+P174+P179+P184+P189+P224+P229</f>
        <v>0</v>
      </c>
      <c r="Q164" s="11">
        <f>O164+P164</f>
        <v>253592.79733333335</v>
      </c>
      <c r="R164" s="11">
        <f>Q164/$C$3*100</f>
        <v>31.108046777886823</v>
      </c>
      <c r="S164" s="41"/>
      <c r="T164" s="40"/>
      <c r="U164" s="96"/>
      <c r="V164" s="96"/>
      <c r="W164" s="96"/>
      <c r="X164" s="96"/>
      <c r="Y164" s="103"/>
      <c r="Z164" s="96"/>
      <c r="AA164" s="11"/>
      <c r="AB164" s="19"/>
    </row>
    <row r="165" spans="1:28" s="16" customFormat="1" ht="15" customHeight="1">
      <c r="A165" s="40"/>
      <c r="B165" s="73" t="s">
        <v>55</v>
      </c>
      <c r="C165" s="41">
        <f>C170+C175+C180+C185+C190+C225+C230</f>
        <v>140463.881</v>
      </c>
      <c r="D165" s="41">
        <f t="shared" si="15"/>
        <v>61152.439999999995</v>
      </c>
      <c r="E165" s="41">
        <f t="shared" si="15"/>
        <v>57387.421</v>
      </c>
      <c r="F165" s="41">
        <f t="shared" si="15"/>
        <v>1000.9699999999998</v>
      </c>
      <c r="G165" s="41">
        <f t="shared" si="15"/>
        <v>28890.269</v>
      </c>
      <c r="H165" s="41">
        <f t="shared" si="15"/>
        <v>0</v>
      </c>
      <c r="I165" s="41">
        <f t="shared" si="15"/>
        <v>19511.769000000004</v>
      </c>
      <c r="J165" s="41">
        <f t="shared" si="15"/>
        <v>389.55799999999994</v>
      </c>
      <c r="K165" s="41">
        <f t="shared" si="15"/>
        <v>53.525999999999996</v>
      </c>
      <c r="L165" s="41">
        <f t="shared" si="15"/>
        <v>1609.365</v>
      </c>
      <c r="M165" s="11">
        <f>SUM(C165:L165)</f>
        <v>310459.1990000001</v>
      </c>
      <c r="N165" s="41">
        <f>N170+N175+N180+N185+N190+N225+N230</f>
        <v>-49455.024999999994</v>
      </c>
      <c r="O165" s="11">
        <f>M165+N165</f>
        <v>261004.1740000001</v>
      </c>
      <c r="P165" s="41">
        <f>P170+P175+P180+P185+P190+P225+P230</f>
        <v>0</v>
      </c>
      <c r="Q165" s="11">
        <f>O165+P165</f>
        <v>261004.1740000001</v>
      </c>
      <c r="R165" s="11">
        <f>Q165/$C$4*100</f>
        <v>31.179569227093545</v>
      </c>
      <c r="S165" s="41"/>
      <c r="T165" s="40"/>
      <c r="U165" s="96"/>
      <c r="V165" s="96"/>
      <c r="W165" s="96"/>
      <c r="X165" s="96"/>
      <c r="Y165" s="103"/>
      <c r="Z165" s="96"/>
      <c r="AA165" s="11"/>
      <c r="AB165" s="19"/>
    </row>
    <row r="166" spans="1:28" s="16" customFormat="1" ht="15" customHeight="1">
      <c r="A166" s="40"/>
      <c r="B166" s="13" t="s">
        <v>56</v>
      </c>
      <c r="C166" s="41">
        <f>C171+C176+C181+C186+C191+C226+C231</f>
        <v>62826.946</v>
      </c>
      <c r="D166" s="41">
        <f t="shared" si="15"/>
        <v>28148.669291</v>
      </c>
      <c r="E166" s="41">
        <f t="shared" si="15"/>
        <v>27511.940618</v>
      </c>
      <c r="F166" s="41">
        <f t="shared" si="15"/>
        <v>490.48794</v>
      </c>
      <c r="G166" s="41">
        <f t="shared" si="15"/>
        <v>14474.075143000002</v>
      </c>
      <c r="H166" s="41">
        <f t="shared" si="15"/>
        <v>0</v>
      </c>
      <c r="I166" s="41">
        <f t="shared" si="15"/>
        <v>9131.182923</v>
      </c>
      <c r="J166" s="41">
        <f t="shared" si="15"/>
        <v>125.037</v>
      </c>
      <c r="K166" s="41">
        <f t="shared" si="15"/>
        <v>21.821</v>
      </c>
      <c r="L166" s="41">
        <f t="shared" si="15"/>
        <v>589.44089</v>
      </c>
      <c r="M166" s="14">
        <f>SUM(C166:L166)</f>
        <v>143319.60080500002</v>
      </c>
      <c r="N166" s="41">
        <f>N171+N176+N181+N186+N191+N226+N231</f>
        <v>-23228.173749339996</v>
      </c>
      <c r="O166" s="11">
        <f>M166+N166</f>
        <v>120091.42705566002</v>
      </c>
      <c r="P166" s="41">
        <f>P171+P176+P181+P186+P191+P226+P231</f>
        <v>0</v>
      </c>
      <c r="Q166" s="11">
        <f>O166+P166</f>
        <v>120091.42705566002</v>
      </c>
      <c r="R166" s="11">
        <f>Q166/$C$5*100</f>
        <v>14.708074348519293</v>
      </c>
      <c r="S166" s="41"/>
      <c r="T166" s="40"/>
      <c r="U166" s="96"/>
      <c r="V166" s="96"/>
      <c r="W166" s="96"/>
      <c r="X166" s="96"/>
      <c r="Y166" s="103"/>
      <c r="Z166" s="96"/>
      <c r="AA166" s="11"/>
      <c r="AB166" s="19"/>
    </row>
    <row r="167" spans="1:28" s="16" customFormat="1" ht="15" customHeight="1">
      <c r="A167" s="40"/>
      <c r="B167" s="73" t="s">
        <v>57</v>
      </c>
      <c r="C167" s="15">
        <f aca="true" t="shared" si="16" ref="C167:O167">C166/C164</f>
        <v>0.4522697757733542</v>
      </c>
      <c r="D167" s="15">
        <f t="shared" si="16"/>
        <v>0.4777854504029599</v>
      </c>
      <c r="E167" s="15">
        <f t="shared" si="16"/>
        <v>0.484509131120144</v>
      </c>
      <c r="F167" s="15">
        <f t="shared" si="16"/>
        <v>0.4313991925908335</v>
      </c>
      <c r="G167" s="15">
        <f t="shared" si="16"/>
        <v>0.5027090417902769</v>
      </c>
      <c r="H167" s="15"/>
      <c r="I167" s="15">
        <f t="shared" si="16"/>
        <v>0.45601307049807854</v>
      </c>
      <c r="J167" s="15">
        <f t="shared" si="16"/>
        <v>0.3997551025627909</v>
      </c>
      <c r="K167" s="15">
        <f t="shared" si="16"/>
        <v>0.40764057537829257</v>
      </c>
      <c r="L167" s="15">
        <f t="shared" si="16"/>
        <v>0.3573105306548016</v>
      </c>
      <c r="M167" s="15">
        <f t="shared" si="16"/>
        <v>0.467475897302457</v>
      </c>
      <c r="N167" s="15">
        <f t="shared" si="16"/>
        <v>0.4383584092800391</v>
      </c>
      <c r="O167" s="15">
        <f t="shared" si="16"/>
        <v>0.47356008655800524</v>
      </c>
      <c r="P167" s="15"/>
      <c r="Q167" s="15">
        <f>Q166/Q164</f>
        <v>0.47356008655800524</v>
      </c>
      <c r="R167" s="15"/>
      <c r="S167" s="41"/>
      <c r="T167" s="40"/>
      <c r="U167" s="96"/>
      <c r="V167" s="96"/>
      <c r="W167" s="96"/>
      <c r="X167" s="96"/>
      <c r="Y167" s="103"/>
      <c r="Z167" s="96"/>
      <c r="AA167" s="11"/>
      <c r="AB167" s="19"/>
    </row>
    <row r="168" spans="1:28" s="22" customFormat="1" ht="28.5" customHeight="1">
      <c r="A168" s="48" t="s">
        <v>23</v>
      </c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11"/>
      <c r="S168" s="50"/>
      <c r="T168" s="38"/>
      <c r="U168" s="99"/>
      <c r="V168" s="99"/>
      <c r="W168" s="99"/>
      <c r="X168" s="99"/>
      <c r="Y168" s="114"/>
      <c r="Z168" s="99"/>
      <c r="AA168" s="12"/>
      <c r="AB168" s="28"/>
    </row>
    <row r="169" spans="1:28" s="22" customFormat="1" ht="15" customHeight="1">
      <c r="A169" s="48"/>
      <c r="B169" s="13" t="s">
        <v>54</v>
      </c>
      <c r="C169" s="50">
        <v>21494.827</v>
      </c>
      <c r="D169" s="50">
        <v>29927.4</v>
      </c>
      <c r="E169" s="50">
        <v>186.526</v>
      </c>
      <c r="F169" s="50">
        <v>107</v>
      </c>
      <c r="G169" s="50">
        <v>269</v>
      </c>
      <c r="H169" s="50">
        <v>0</v>
      </c>
      <c r="I169" s="50">
        <v>11409.4</v>
      </c>
      <c r="J169" s="50">
        <v>0.338</v>
      </c>
      <c r="K169" s="50">
        <v>0</v>
      </c>
      <c r="L169" s="50">
        <v>484.8</v>
      </c>
      <c r="M169" s="14">
        <f>SUM(C169:L169)</f>
        <v>63879.291000000005</v>
      </c>
      <c r="N169" s="50"/>
      <c r="O169" s="11">
        <f>M169+N169</f>
        <v>63879.291000000005</v>
      </c>
      <c r="P169" s="50"/>
      <c r="Q169" s="11">
        <f>O169+P169</f>
        <v>63879.291000000005</v>
      </c>
      <c r="R169" s="11">
        <f>Q169/$C$3*100</f>
        <v>7.836026864573112</v>
      </c>
      <c r="S169" s="50"/>
      <c r="T169" s="38"/>
      <c r="U169" s="99"/>
      <c r="V169" s="99"/>
      <c r="W169" s="99"/>
      <c r="X169" s="99"/>
      <c r="Y169" s="114"/>
      <c r="Z169" s="99"/>
      <c r="AA169" s="12"/>
      <c r="AB169" s="28"/>
    </row>
    <row r="170" spans="1:28" s="22" customFormat="1" ht="15" customHeight="1">
      <c r="A170" s="48"/>
      <c r="B170" s="73" t="s">
        <v>55</v>
      </c>
      <c r="C170" s="50">
        <v>23777.033000000003</v>
      </c>
      <c r="D170" s="50">
        <v>32327.4</v>
      </c>
      <c r="E170" s="50">
        <v>211.52599999999998</v>
      </c>
      <c r="F170" s="50">
        <v>108</v>
      </c>
      <c r="G170" s="50">
        <v>281</v>
      </c>
      <c r="H170" s="50">
        <v>0</v>
      </c>
      <c r="I170" s="50">
        <v>11740.04</v>
      </c>
      <c r="J170" s="50">
        <v>0.15000000000000005</v>
      </c>
      <c r="K170" s="50">
        <v>0</v>
      </c>
      <c r="L170" s="50">
        <v>484.799</v>
      </c>
      <c r="M170" s="14">
        <f>SUM(C170:L170)</f>
        <v>68929.948</v>
      </c>
      <c r="N170" s="50"/>
      <c r="O170" s="11">
        <f>M170+N170</f>
        <v>68929.948</v>
      </c>
      <c r="P170" s="50"/>
      <c r="Q170" s="11">
        <f>O170+P170</f>
        <v>68929.948</v>
      </c>
      <c r="R170" s="11">
        <f>Q170/$C$3*100</f>
        <v>8.45558734052993</v>
      </c>
      <c r="S170" s="50"/>
      <c r="T170" s="38"/>
      <c r="U170" s="99"/>
      <c r="V170" s="99"/>
      <c r="W170" s="99"/>
      <c r="X170" s="99"/>
      <c r="Y170" s="114"/>
      <c r="Z170" s="99"/>
      <c r="AA170" s="12"/>
      <c r="AB170" s="28"/>
    </row>
    <row r="171" spans="1:28" s="22" customFormat="1" ht="15" customHeight="1">
      <c r="A171" s="48"/>
      <c r="B171" s="13" t="s">
        <v>56</v>
      </c>
      <c r="C171" s="50">
        <v>11500.929</v>
      </c>
      <c r="D171" s="50">
        <v>15742.376</v>
      </c>
      <c r="E171" s="50">
        <v>103.847</v>
      </c>
      <c r="F171" s="50">
        <v>54.889</v>
      </c>
      <c r="G171" s="50">
        <v>139.51</v>
      </c>
      <c r="H171" s="50">
        <v>0</v>
      </c>
      <c r="I171" s="50">
        <v>5524.025895</v>
      </c>
      <c r="J171" s="50">
        <v>0</v>
      </c>
      <c r="K171" s="50">
        <v>0</v>
      </c>
      <c r="L171" s="50">
        <v>171.06563</v>
      </c>
      <c r="M171" s="14">
        <f>SUM(C171:L171)</f>
        <v>33236.642524999996</v>
      </c>
      <c r="N171" s="50"/>
      <c r="O171" s="11">
        <f>M171+N171</f>
        <v>33236.642524999996</v>
      </c>
      <c r="P171" s="11"/>
      <c r="Q171" s="11">
        <f>O171+P171</f>
        <v>33236.642524999996</v>
      </c>
      <c r="R171" s="11">
        <f>Q171/$C$5*100</f>
        <v>4.070623701775872</v>
      </c>
      <c r="S171" s="50"/>
      <c r="T171" s="38"/>
      <c r="U171" s="99"/>
      <c r="V171" s="99"/>
      <c r="W171" s="99"/>
      <c r="X171" s="99"/>
      <c r="Y171" s="114"/>
      <c r="Z171" s="99"/>
      <c r="AA171" s="12"/>
      <c r="AB171" s="28"/>
    </row>
    <row r="172" spans="1:28" s="22" customFormat="1" ht="15" customHeight="1">
      <c r="A172" s="48"/>
      <c r="B172" s="73" t="s">
        <v>57</v>
      </c>
      <c r="C172" s="75">
        <f>C171/C169</f>
        <v>0.5350556671146969</v>
      </c>
      <c r="D172" s="75">
        <f>D171/D169</f>
        <v>0.5260188322406891</v>
      </c>
      <c r="E172" s="75">
        <f>E171/E169</f>
        <v>0.5567427597225051</v>
      </c>
      <c r="F172" s="75">
        <f>F171/F169</f>
        <v>0.512981308411215</v>
      </c>
      <c r="G172" s="75">
        <f>G171/G169</f>
        <v>0.5186245353159851</v>
      </c>
      <c r="H172" s="75"/>
      <c r="I172" s="75">
        <f>I171/I169</f>
        <v>0.4841644516801935</v>
      </c>
      <c r="J172" s="75"/>
      <c r="K172" s="75"/>
      <c r="L172" s="75">
        <f>L171/L169</f>
        <v>0.352858147689769</v>
      </c>
      <c r="M172" s="15">
        <f>M171/M169</f>
        <v>0.5203038732067329</v>
      </c>
      <c r="N172" s="15"/>
      <c r="O172" s="15">
        <f>O171/O169</f>
        <v>0.5203038732067329</v>
      </c>
      <c r="P172" s="15"/>
      <c r="Q172" s="15">
        <f>Q171/Q169</f>
        <v>0.5203038732067329</v>
      </c>
      <c r="R172" s="15"/>
      <c r="S172" s="50"/>
      <c r="T172" s="38"/>
      <c r="U172" s="99"/>
      <c r="V172" s="99"/>
      <c r="W172" s="99"/>
      <c r="X172" s="99"/>
      <c r="Y172" s="114"/>
      <c r="Z172" s="99"/>
      <c r="AA172" s="12"/>
      <c r="AB172" s="28"/>
    </row>
    <row r="173" spans="1:28" s="22" customFormat="1" ht="24.75" customHeight="1">
      <c r="A173" s="48" t="s">
        <v>24</v>
      </c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11"/>
      <c r="S173" s="50"/>
      <c r="T173" s="38"/>
      <c r="U173" s="99"/>
      <c r="V173" s="99"/>
      <c r="W173" s="99"/>
      <c r="X173" s="99"/>
      <c r="Y173" s="114"/>
      <c r="Z173" s="99"/>
      <c r="AA173" s="12"/>
      <c r="AB173" s="28"/>
    </row>
    <row r="174" spans="1:28" s="22" customFormat="1" ht="15" customHeight="1">
      <c r="A174" s="48"/>
      <c r="B174" s="13" t="s">
        <v>54</v>
      </c>
      <c r="C174" s="50">
        <v>5266.734</v>
      </c>
      <c r="D174" s="50">
        <v>16556.7</v>
      </c>
      <c r="E174" s="50">
        <v>479.717</v>
      </c>
      <c r="F174" s="50">
        <v>42.838</v>
      </c>
      <c r="G174" s="50">
        <v>25086.173</v>
      </c>
      <c r="H174" s="50">
        <v>0</v>
      </c>
      <c r="I174" s="50">
        <v>5457.6</v>
      </c>
      <c r="J174" s="50">
        <v>6.737</v>
      </c>
      <c r="K174" s="50">
        <v>11.56</v>
      </c>
      <c r="L174" s="50">
        <v>970.06</v>
      </c>
      <c r="M174" s="14">
        <f>SUM(C174:L174)</f>
        <v>53878.11899999999</v>
      </c>
      <c r="N174" s="50">
        <v>-13203.1</v>
      </c>
      <c r="O174" s="11">
        <f>M174+N174</f>
        <v>40675.01899999999</v>
      </c>
      <c r="P174" s="50"/>
      <c r="Q174" s="11">
        <f>O174+P174</f>
        <v>40675.01899999999</v>
      </c>
      <c r="R174" s="11">
        <f>Q174/$C$3*100</f>
        <v>4.9895754416094205</v>
      </c>
      <c r="S174" s="50"/>
      <c r="T174" s="38"/>
      <c r="U174" s="99"/>
      <c r="V174" s="99"/>
      <c r="W174" s="99"/>
      <c r="X174" s="99"/>
      <c r="Y174" s="114"/>
      <c r="Z174" s="99"/>
      <c r="AA174" s="12"/>
      <c r="AB174" s="28"/>
    </row>
    <row r="175" spans="1:28" s="22" customFormat="1" ht="15" customHeight="1">
      <c r="A175" s="48"/>
      <c r="B175" s="73" t="s">
        <v>55</v>
      </c>
      <c r="C175" s="50">
        <v>5646.931</v>
      </c>
      <c r="D175" s="50">
        <v>16717.8</v>
      </c>
      <c r="E175" s="50">
        <v>412.717</v>
      </c>
      <c r="F175" s="50">
        <v>31.838</v>
      </c>
      <c r="G175" s="50">
        <v>23315.743</v>
      </c>
      <c r="H175" s="50">
        <v>0</v>
      </c>
      <c r="I175" s="50">
        <v>5154.707</v>
      </c>
      <c r="J175" s="50">
        <v>6.121999999999999</v>
      </c>
      <c r="K175" s="50">
        <v>11.559</v>
      </c>
      <c r="L175" s="50">
        <v>1012.9839999999999</v>
      </c>
      <c r="M175" s="14">
        <f>SUM(C175:L175)</f>
        <v>52310.401</v>
      </c>
      <c r="N175" s="41">
        <v>-13203.119999999999</v>
      </c>
      <c r="O175" s="11">
        <f>M175+N175</f>
        <v>39107.281</v>
      </c>
      <c r="P175" s="50"/>
      <c r="Q175" s="11">
        <f>O175+P175</f>
        <v>39107.281</v>
      </c>
      <c r="R175" s="11">
        <f>Q175/$C$3*100</f>
        <v>4.7972621442590775</v>
      </c>
      <c r="S175" s="50"/>
      <c r="T175" s="38"/>
      <c r="U175" s="99"/>
      <c r="V175" s="99"/>
      <c r="W175" s="99"/>
      <c r="X175" s="99"/>
      <c r="Y175" s="114"/>
      <c r="Z175" s="99"/>
      <c r="AA175" s="12"/>
      <c r="AB175" s="28"/>
    </row>
    <row r="176" spans="1:28" s="22" customFormat="1" ht="15" customHeight="1">
      <c r="A176" s="48"/>
      <c r="B176" s="13" t="s">
        <v>56</v>
      </c>
      <c r="C176" s="50">
        <v>2269.191</v>
      </c>
      <c r="D176" s="50">
        <v>7144.842000000001</v>
      </c>
      <c r="E176" s="50">
        <v>199.383</v>
      </c>
      <c r="F176" s="50">
        <v>16.051</v>
      </c>
      <c r="G176" s="50">
        <v>11864.197</v>
      </c>
      <c r="H176" s="50">
        <v>0</v>
      </c>
      <c r="I176" s="50">
        <v>2374.942333</v>
      </c>
      <c r="J176" s="50">
        <v>2.804</v>
      </c>
      <c r="K176" s="50">
        <v>4.678</v>
      </c>
      <c r="L176" s="50">
        <v>405.50587</v>
      </c>
      <c r="M176" s="14">
        <f>SUM(C176:L176)</f>
        <v>24281.594202999997</v>
      </c>
      <c r="N176" s="50">
        <v>-6737.200999999999</v>
      </c>
      <c r="O176" s="11">
        <f>M176+N176</f>
        <v>17544.393203</v>
      </c>
      <c r="P176" s="11"/>
      <c r="Q176" s="11">
        <f>O176+P176</f>
        <v>17544.393203</v>
      </c>
      <c r="R176" s="11">
        <f>Q176/$C$5*100</f>
        <v>2.1487315619105942</v>
      </c>
      <c r="S176" s="50"/>
      <c r="T176" s="38"/>
      <c r="U176" s="99"/>
      <c r="V176" s="99"/>
      <c r="W176" s="99"/>
      <c r="X176" s="99"/>
      <c r="Y176" s="114"/>
      <c r="Z176" s="99"/>
      <c r="AA176" s="12"/>
      <c r="AB176" s="28"/>
    </row>
    <row r="177" spans="1:28" s="22" customFormat="1" ht="15" customHeight="1">
      <c r="A177" s="48"/>
      <c r="B177" s="73" t="s">
        <v>57</v>
      </c>
      <c r="C177" s="75">
        <f>C176/C174</f>
        <v>0.43085354225218125</v>
      </c>
      <c r="D177" s="75">
        <f>D176/D174</f>
        <v>0.4315378064469369</v>
      </c>
      <c r="E177" s="75">
        <f>E176/E174</f>
        <v>0.41562629633721554</v>
      </c>
      <c r="F177" s="75">
        <f>F176/F174</f>
        <v>0.37469069517717907</v>
      </c>
      <c r="G177" s="75">
        <f>G176/G174</f>
        <v>0.4729377015776779</v>
      </c>
      <c r="H177" s="75"/>
      <c r="I177" s="75">
        <f aca="true" t="shared" si="17" ref="I177:O177">I176/I174</f>
        <v>0.43516240343740836</v>
      </c>
      <c r="J177" s="75">
        <f t="shared" si="17"/>
        <v>0.41620899510167725</v>
      </c>
      <c r="K177" s="75">
        <f t="shared" si="17"/>
        <v>0.4046712802768166</v>
      </c>
      <c r="L177" s="75">
        <f t="shared" si="17"/>
        <v>0.41802143166402084</v>
      </c>
      <c r="M177" s="15">
        <f t="shared" si="17"/>
        <v>0.4506763534747752</v>
      </c>
      <c r="N177" s="15">
        <f t="shared" si="17"/>
        <v>0.5102741780339465</v>
      </c>
      <c r="O177" s="15">
        <f t="shared" si="17"/>
        <v>0.43133091598555867</v>
      </c>
      <c r="P177" s="15"/>
      <c r="Q177" s="15">
        <f>Q176/Q174</f>
        <v>0.43133091598555867</v>
      </c>
      <c r="R177" s="15"/>
      <c r="S177" s="50"/>
      <c r="T177" s="38"/>
      <c r="U177" s="99"/>
      <c r="V177" s="99"/>
      <c r="W177" s="99"/>
      <c r="X177" s="99"/>
      <c r="Y177" s="114"/>
      <c r="Z177" s="99"/>
      <c r="AA177" s="12"/>
      <c r="AB177" s="28"/>
    </row>
    <row r="178" spans="1:28" s="22" customFormat="1" ht="27" customHeight="1">
      <c r="A178" s="48" t="s">
        <v>25</v>
      </c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11"/>
      <c r="S178" s="50"/>
      <c r="T178" s="38"/>
      <c r="U178" s="99"/>
      <c r="V178" s="99"/>
      <c r="W178" s="99"/>
      <c r="X178" s="99"/>
      <c r="Y178" s="114"/>
      <c r="Z178" s="99"/>
      <c r="AA178" s="12"/>
      <c r="AB178" s="28"/>
    </row>
    <row r="179" spans="1:28" s="22" customFormat="1" ht="15" customHeight="1">
      <c r="A179" s="48"/>
      <c r="B179" s="13" t="s">
        <v>54</v>
      </c>
      <c r="C179" s="50">
        <v>9518.546</v>
      </c>
      <c r="D179" s="50">
        <v>611.2</v>
      </c>
      <c r="E179" s="50">
        <v>9.005</v>
      </c>
      <c r="F179" s="50">
        <v>0.5</v>
      </c>
      <c r="G179" s="50">
        <v>4.02</v>
      </c>
      <c r="H179" s="50">
        <v>0</v>
      </c>
      <c r="I179" s="50">
        <v>0</v>
      </c>
      <c r="J179" s="50">
        <v>0</v>
      </c>
      <c r="K179" s="50">
        <v>41.74</v>
      </c>
      <c r="L179" s="50">
        <v>30.1</v>
      </c>
      <c r="M179" s="14">
        <f>SUM(C179:L179)</f>
        <v>10215.111</v>
      </c>
      <c r="N179" s="50">
        <v>-30.1</v>
      </c>
      <c r="O179" s="11">
        <f>M179+N179</f>
        <v>10185.011</v>
      </c>
      <c r="P179" s="50"/>
      <c r="Q179" s="11">
        <f>O179+P179</f>
        <v>10185.011</v>
      </c>
      <c r="R179" s="11">
        <f>Q179/$C$3*100</f>
        <v>1.249388002944063</v>
      </c>
      <c r="S179" s="50"/>
      <c r="T179" s="38"/>
      <c r="U179" s="99"/>
      <c r="V179" s="99"/>
      <c r="W179" s="99"/>
      <c r="X179" s="99"/>
      <c r="Y179" s="114"/>
      <c r="Z179" s="99"/>
      <c r="AA179" s="12"/>
      <c r="AB179" s="28"/>
    </row>
    <row r="180" spans="1:28" s="22" customFormat="1" ht="15" customHeight="1">
      <c r="A180" s="48"/>
      <c r="B180" s="73" t="s">
        <v>55</v>
      </c>
      <c r="C180" s="50">
        <v>10018.556</v>
      </c>
      <c r="D180" s="50">
        <v>611.2</v>
      </c>
      <c r="E180" s="50">
        <v>5.304999999999999</v>
      </c>
      <c r="F180" s="50">
        <v>0.09999999999999998</v>
      </c>
      <c r="G180" s="50">
        <v>2</v>
      </c>
      <c r="H180" s="50">
        <v>0</v>
      </c>
      <c r="I180" s="50">
        <v>0</v>
      </c>
      <c r="J180" s="50">
        <v>0</v>
      </c>
      <c r="K180" s="50">
        <v>41.738</v>
      </c>
      <c r="L180" s="50">
        <v>30.102</v>
      </c>
      <c r="M180" s="14">
        <f>SUM(C180:L180)</f>
        <v>10709.001000000002</v>
      </c>
      <c r="N180" s="41">
        <v>-30.1</v>
      </c>
      <c r="O180" s="11">
        <f>M180+N180</f>
        <v>10678.901000000002</v>
      </c>
      <c r="P180" s="50"/>
      <c r="Q180" s="11">
        <f>O180+P180</f>
        <v>10678.901000000002</v>
      </c>
      <c r="R180" s="11">
        <f>Q180/$C$3*100</f>
        <v>1.3099731354268893</v>
      </c>
      <c r="S180" s="50"/>
      <c r="T180" s="38"/>
      <c r="U180" s="99"/>
      <c r="V180" s="99"/>
      <c r="W180" s="99"/>
      <c r="X180" s="99"/>
      <c r="Y180" s="114"/>
      <c r="Z180" s="99"/>
      <c r="AA180" s="12"/>
      <c r="AB180" s="28"/>
    </row>
    <row r="181" spans="1:28" s="22" customFormat="1" ht="15" customHeight="1">
      <c r="A181" s="48"/>
      <c r="B181" s="13" t="s">
        <v>56</v>
      </c>
      <c r="C181" s="50">
        <v>5769.058</v>
      </c>
      <c r="D181" s="50">
        <v>275.643</v>
      </c>
      <c r="E181" s="50">
        <v>1.1</v>
      </c>
      <c r="F181" s="50">
        <v>0</v>
      </c>
      <c r="G181" s="50">
        <v>0.869</v>
      </c>
      <c r="H181" s="50">
        <v>0</v>
      </c>
      <c r="I181" s="50">
        <v>0.084324</v>
      </c>
      <c r="J181" s="50">
        <v>0</v>
      </c>
      <c r="K181" s="50">
        <v>17.143</v>
      </c>
      <c r="L181" s="50">
        <v>12.86939</v>
      </c>
      <c r="M181" s="14">
        <f>SUM(C181:L181)</f>
        <v>6076.766714</v>
      </c>
      <c r="N181" s="50">
        <v>-26.89116234</v>
      </c>
      <c r="O181" s="11">
        <f>M181+N181</f>
        <v>6049.87555166</v>
      </c>
      <c r="P181" s="11"/>
      <c r="Q181" s="11">
        <f>O181+P181</f>
        <v>6049.87555166</v>
      </c>
      <c r="R181" s="11">
        <f>Q181/$C$5*100</f>
        <v>0.7409523027140233</v>
      </c>
      <c r="S181" s="50"/>
      <c r="T181" s="38"/>
      <c r="U181" s="99"/>
      <c r="V181" s="99"/>
      <c r="W181" s="99"/>
      <c r="X181" s="99"/>
      <c r="Y181" s="114"/>
      <c r="Z181" s="99"/>
      <c r="AA181" s="12"/>
      <c r="AB181" s="28"/>
    </row>
    <row r="182" spans="1:28" s="22" customFormat="1" ht="15" customHeight="1">
      <c r="A182" s="48"/>
      <c r="B182" s="73" t="s">
        <v>57</v>
      </c>
      <c r="C182" s="75">
        <f>C181/C179</f>
        <v>0.6060860555803376</v>
      </c>
      <c r="D182" s="75">
        <f>D181/D179</f>
        <v>0.4509865837696334</v>
      </c>
      <c r="E182" s="75">
        <f>E181/E179</f>
        <v>0.12215435868961688</v>
      </c>
      <c r="F182" s="75">
        <f>F181/F179</f>
        <v>0</v>
      </c>
      <c r="G182" s="75">
        <f>G181/G179</f>
        <v>0.21616915422885574</v>
      </c>
      <c r="H182" s="75"/>
      <c r="I182" s="75"/>
      <c r="J182" s="75"/>
      <c r="K182" s="75">
        <f>K181/K179</f>
        <v>0.4107091518926689</v>
      </c>
      <c r="L182" s="75">
        <f>L181/L179</f>
        <v>0.42755448504983384</v>
      </c>
      <c r="M182" s="15">
        <f>M181/M179</f>
        <v>0.5948801451105132</v>
      </c>
      <c r="N182" s="15">
        <f>N181/N179</f>
        <v>0.8933940976744186</v>
      </c>
      <c r="O182" s="15">
        <f>O181/O179</f>
        <v>0.5939979398804773</v>
      </c>
      <c r="P182" s="15"/>
      <c r="Q182" s="15">
        <f>Q181/Q179</f>
        <v>0.5939979398804773</v>
      </c>
      <c r="R182" s="15"/>
      <c r="S182" s="50"/>
      <c r="T182" s="38"/>
      <c r="U182" s="99"/>
      <c r="V182" s="99"/>
      <c r="W182" s="99"/>
      <c r="X182" s="99"/>
      <c r="Y182" s="114"/>
      <c r="Z182" s="99"/>
      <c r="AA182" s="12"/>
      <c r="AB182" s="28"/>
    </row>
    <row r="183" spans="1:28" s="22" customFormat="1" ht="25.5" customHeight="1">
      <c r="A183" s="48" t="s">
        <v>26</v>
      </c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11"/>
      <c r="S183" s="50"/>
      <c r="T183" s="38"/>
      <c r="U183" s="99"/>
      <c r="V183" s="99"/>
      <c r="W183" s="99"/>
      <c r="X183" s="99"/>
      <c r="Y183" s="114"/>
      <c r="Z183" s="99"/>
      <c r="AA183" s="12"/>
      <c r="AB183" s="28"/>
    </row>
    <row r="184" spans="1:28" s="22" customFormat="1" ht="15" customHeight="1">
      <c r="A184" s="38"/>
      <c r="B184" s="13" t="s">
        <v>54</v>
      </c>
      <c r="C184" s="50">
        <v>4137.669</v>
      </c>
      <c r="D184" s="50">
        <v>2623</v>
      </c>
      <c r="E184" s="50">
        <v>0</v>
      </c>
      <c r="F184" s="50">
        <v>0.804</v>
      </c>
      <c r="G184" s="50">
        <v>0</v>
      </c>
      <c r="H184" s="50">
        <v>0</v>
      </c>
      <c r="I184" s="50">
        <v>400</v>
      </c>
      <c r="J184" s="50">
        <v>0</v>
      </c>
      <c r="K184" s="50">
        <v>0</v>
      </c>
      <c r="L184" s="50">
        <v>0</v>
      </c>
      <c r="M184" s="14">
        <f>SUM(C184:L184)</f>
        <v>7161.473</v>
      </c>
      <c r="N184" s="50"/>
      <c r="O184" s="11">
        <f>M184+N184</f>
        <v>7161.473</v>
      </c>
      <c r="P184" s="50"/>
      <c r="Q184" s="11">
        <f>O184+P184</f>
        <v>7161.473</v>
      </c>
      <c r="R184" s="11">
        <f>Q184/$C$3*100</f>
        <v>0.8784927625122668</v>
      </c>
      <c r="S184" s="50"/>
      <c r="T184" s="38"/>
      <c r="U184" s="99"/>
      <c r="V184" s="99"/>
      <c r="W184" s="99"/>
      <c r="X184" s="99"/>
      <c r="Y184" s="114"/>
      <c r="Z184" s="99"/>
      <c r="AA184" s="12"/>
      <c r="AB184" s="28"/>
    </row>
    <row r="185" spans="1:28" s="22" customFormat="1" ht="15" customHeight="1">
      <c r="A185" s="38"/>
      <c r="B185" s="73" t="s">
        <v>55</v>
      </c>
      <c r="C185" s="50">
        <v>3810.2660000000005</v>
      </c>
      <c r="D185" s="50">
        <v>2623</v>
      </c>
      <c r="E185" s="50">
        <v>0</v>
      </c>
      <c r="F185" s="50">
        <v>1.004</v>
      </c>
      <c r="G185" s="50">
        <v>0</v>
      </c>
      <c r="H185" s="50">
        <v>0</v>
      </c>
      <c r="I185" s="50">
        <v>400</v>
      </c>
      <c r="J185" s="50">
        <v>0</v>
      </c>
      <c r="K185" s="50">
        <v>0</v>
      </c>
      <c r="L185" s="50">
        <v>0</v>
      </c>
      <c r="M185" s="14">
        <f>SUM(C185:L185)</f>
        <v>6834.27</v>
      </c>
      <c r="N185" s="50"/>
      <c r="O185" s="11">
        <f>M185+N185</f>
        <v>6834.27</v>
      </c>
      <c r="P185" s="50"/>
      <c r="Q185" s="11">
        <f>O185+P185</f>
        <v>6834.27</v>
      </c>
      <c r="R185" s="11">
        <f>Q185/$C$3*100</f>
        <v>0.8383550049067714</v>
      </c>
      <c r="S185" s="50"/>
      <c r="T185" s="38"/>
      <c r="U185" s="99"/>
      <c r="V185" s="99"/>
      <c r="W185" s="99"/>
      <c r="X185" s="99"/>
      <c r="Y185" s="114"/>
      <c r="Z185" s="99"/>
      <c r="AA185" s="12"/>
      <c r="AB185" s="28"/>
    </row>
    <row r="186" spans="1:28" s="22" customFormat="1" ht="15" customHeight="1">
      <c r="A186" s="38"/>
      <c r="B186" s="13" t="s">
        <v>56</v>
      </c>
      <c r="C186" s="50">
        <v>2531.092</v>
      </c>
      <c r="D186" s="50">
        <v>1024.868</v>
      </c>
      <c r="E186" s="50">
        <v>0</v>
      </c>
      <c r="F186" s="50">
        <v>0.118</v>
      </c>
      <c r="G186" s="50">
        <v>0</v>
      </c>
      <c r="H186" s="50">
        <v>0</v>
      </c>
      <c r="I186" s="50">
        <v>33.304302</v>
      </c>
      <c r="J186" s="50">
        <v>0</v>
      </c>
      <c r="K186" s="50">
        <v>0</v>
      </c>
      <c r="L186" s="50">
        <v>0</v>
      </c>
      <c r="M186" s="14">
        <f>SUM(C186:L186)</f>
        <v>3589.382302</v>
      </c>
      <c r="N186" s="50"/>
      <c r="O186" s="11">
        <f>M186+N186</f>
        <v>3589.382302</v>
      </c>
      <c r="P186" s="11"/>
      <c r="Q186" s="11">
        <f>O186+P186</f>
        <v>3589.382302</v>
      </c>
      <c r="R186" s="11">
        <f>Q186/$C$5*100</f>
        <v>0.4396059157379057</v>
      </c>
      <c r="S186" s="50"/>
      <c r="T186" s="38"/>
      <c r="U186" s="99"/>
      <c r="V186" s="99"/>
      <c r="W186" s="99"/>
      <c r="X186" s="99"/>
      <c r="Y186" s="114"/>
      <c r="Z186" s="99"/>
      <c r="AA186" s="12"/>
      <c r="AB186" s="28"/>
    </row>
    <row r="187" spans="1:28" s="22" customFormat="1" ht="15" customHeight="1">
      <c r="A187" s="38"/>
      <c r="B187" s="73" t="s">
        <v>57</v>
      </c>
      <c r="C187" s="75">
        <f>C186/C184</f>
        <v>0.6117193037915793</v>
      </c>
      <c r="D187" s="75">
        <f>D186/D184</f>
        <v>0.39072359893252</v>
      </c>
      <c r="E187" s="75"/>
      <c r="F187" s="75">
        <f>F186/F184</f>
        <v>0.14676616915422883</v>
      </c>
      <c r="G187" s="75"/>
      <c r="H187" s="75"/>
      <c r="I187" s="75"/>
      <c r="J187" s="75"/>
      <c r="K187" s="75"/>
      <c r="L187" s="75"/>
      <c r="M187" s="15">
        <f>M186/M184</f>
        <v>0.5012072658795195</v>
      </c>
      <c r="N187" s="15"/>
      <c r="O187" s="15">
        <f>O186/O184</f>
        <v>0.5012072658795195</v>
      </c>
      <c r="P187" s="15"/>
      <c r="Q187" s="15">
        <f>Q186/Q184</f>
        <v>0.5012072658795195</v>
      </c>
      <c r="R187" s="15"/>
      <c r="S187" s="50"/>
      <c r="T187" s="38"/>
      <c r="U187" s="99"/>
      <c r="V187" s="99"/>
      <c r="W187" s="99"/>
      <c r="X187" s="99"/>
      <c r="Y187" s="114"/>
      <c r="Z187" s="99"/>
      <c r="AA187" s="12"/>
      <c r="AB187" s="28"/>
    </row>
    <row r="188" spans="1:28" s="16" customFormat="1" ht="15.75">
      <c r="A188" s="40" t="s">
        <v>71</v>
      </c>
      <c r="B188" s="3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41"/>
      <c r="N188" s="41"/>
      <c r="O188" s="41"/>
      <c r="P188" s="41"/>
      <c r="Q188" s="41"/>
      <c r="R188" s="11"/>
      <c r="S188" s="41"/>
      <c r="T188" s="40"/>
      <c r="U188" s="96"/>
      <c r="V188" s="96"/>
      <c r="W188" s="96"/>
      <c r="X188" s="96"/>
      <c r="Y188" s="103"/>
      <c r="Z188" s="96"/>
      <c r="AA188" s="11"/>
      <c r="AB188" s="19"/>
    </row>
    <row r="189" spans="1:28" s="16" customFormat="1" ht="15" customHeight="1">
      <c r="A189" s="40"/>
      <c r="B189" s="13" t="s">
        <v>54</v>
      </c>
      <c r="C189" s="41">
        <f>C194+C199+C204+C209+C219+C214</f>
        <v>97650.964</v>
      </c>
      <c r="D189" s="41">
        <f aca="true" t="shared" si="18" ref="D189:L189">D194+D199+D204+D209+D219+D214</f>
        <v>9196.573333333334</v>
      </c>
      <c r="E189" s="41">
        <f t="shared" si="18"/>
        <v>56107.873</v>
      </c>
      <c r="F189" s="41">
        <f t="shared" si="18"/>
        <v>985.828</v>
      </c>
      <c r="G189" s="41">
        <f t="shared" si="18"/>
        <v>3432.959</v>
      </c>
      <c r="H189" s="41">
        <f t="shared" si="18"/>
        <v>0</v>
      </c>
      <c r="I189" s="41">
        <f t="shared" si="18"/>
        <v>2756.95</v>
      </c>
      <c r="J189" s="41">
        <f t="shared" si="18"/>
        <v>305.70900000000006</v>
      </c>
      <c r="K189" s="41">
        <f t="shared" si="18"/>
        <v>0.23</v>
      </c>
      <c r="L189" s="41">
        <f t="shared" si="18"/>
        <v>164.7</v>
      </c>
      <c r="M189" s="14">
        <f>SUM(C189:L189)</f>
        <v>170601.78633333338</v>
      </c>
      <c r="N189" s="41">
        <f>N194+N199+N204+N209+N219+N214</f>
        <v>-39540.40000000001</v>
      </c>
      <c r="O189" s="11">
        <f>M189+N189</f>
        <v>131061.38633333337</v>
      </c>
      <c r="P189" s="41">
        <f>P194+P199+P204+P209+P219+P214</f>
        <v>0</v>
      </c>
      <c r="Q189" s="11">
        <f>O189+P189</f>
        <v>131061.38633333337</v>
      </c>
      <c r="R189" s="11">
        <f>Q189/$C$3*100</f>
        <v>16.0772063706248</v>
      </c>
      <c r="S189" s="41"/>
      <c r="T189" s="40"/>
      <c r="U189" s="96"/>
      <c r="V189" s="96"/>
      <c r="W189" s="96"/>
      <c r="X189" s="96"/>
      <c r="Y189" s="103"/>
      <c r="Z189" s="96"/>
      <c r="AA189" s="11"/>
      <c r="AB189" s="19"/>
    </row>
    <row r="190" spans="1:28" s="16" customFormat="1" ht="15" customHeight="1">
      <c r="A190" s="40"/>
      <c r="B190" s="73" t="s">
        <v>55</v>
      </c>
      <c r="C190" s="41">
        <f aca="true" t="shared" si="19" ref="C190:L191">C195+C200+C205+C210+C220+C215</f>
        <v>96607.496</v>
      </c>
      <c r="D190" s="41">
        <f t="shared" si="19"/>
        <v>8873.039999999999</v>
      </c>
      <c r="E190" s="41">
        <f t="shared" si="19"/>
        <v>56757.873</v>
      </c>
      <c r="F190" s="41">
        <f t="shared" si="19"/>
        <v>860.0279999999998</v>
      </c>
      <c r="G190" s="41">
        <f t="shared" si="19"/>
        <v>5291.526</v>
      </c>
      <c r="H190" s="41">
        <f t="shared" si="19"/>
        <v>0</v>
      </c>
      <c r="I190" s="41">
        <f t="shared" si="19"/>
        <v>2217.022</v>
      </c>
      <c r="J190" s="41">
        <f t="shared" si="19"/>
        <v>383.28599999999994</v>
      </c>
      <c r="K190" s="41">
        <f t="shared" si="19"/>
        <v>0.229</v>
      </c>
      <c r="L190" s="41">
        <f t="shared" si="19"/>
        <v>81.48000000000002</v>
      </c>
      <c r="M190" s="14">
        <f>SUM(C190:L190)</f>
        <v>171071.97999999998</v>
      </c>
      <c r="N190" s="41">
        <f>N195+N200+N205+N210+N220+N215</f>
        <v>-36059.05999999999</v>
      </c>
      <c r="O190" s="11">
        <f>M190+N190</f>
        <v>135012.91999999998</v>
      </c>
      <c r="P190" s="41">
        <f>P195+P200+P205+P210+P220+P215</f>
        <v>0</v>
      </c>
      <c r="Q190" s="11">
        <f>O190+P190</f>
        <v>135012.91999999998</v>
      </c>
      <c r="R190" s="11">
        <f>Q190/$C$4*100</f>
        <v>16.128648906940626</v>
      </c>
      <c r="S190" s="41"/>
      <c r="T190" s="40"/>
      <c r="U190" s="96"/>
      <c r="V190" s="96"/>
      <c r="W190" s="96"/>
      <c r="X190" s="96"/>
      <c r="Y190" s="103"/>
      <c r="Z190" s="96"/>
      <c r="AA190" s="11"/>
      <c r="AB190" s="19"/>
    </row>
    <row r="191" spans="1:28" s="16" customFormat="1" ht="15" customHeight="1">
      <c r="A191" s="40"/>
      <c r="B191" s="13" t="s">
        <v>56</v>
      </c>
      <c r="C191" s="41">
        <f t="shared" si="19"/>
        <v>40573.329</v>
      </c>
      <c r="D191" s="41">
        <f t="shared" si="19"/>
        <v>3960.940291</v>
      </c>
      <c r="E191" s="41">
        <f t="shared" si="19"/>
        <v>27207.610618</v>
      </c>
      <c r="F191" s="41">
        <f t="shared" si="19"/>
        <v>419.42994</v>
      </c>
      <c r="G191" s="41">
        <f t="shared" si="19"/>
        <v>2469.499143</v>
      </c>
      <c r="H191" s="41">
        <f t="shared" si="19"/>
        <v>0</v>
      </c>
      <c r="I191" s="41">
        <f t="shared" si="19"/>
        <v>1194.5514470000003</v>
      </c>
      <c r="J191" s="41">
        <f t="shared" si="19"/>
        <v>122.233</v>
      </c>
      <c r="K191" s="41">
        <f t="shared" si="19"/>
        <v>0</v>
      </c>
      <c r="L191" s="41">
        <f t="shared" si="19"/>
        <v>0</v>
      </c>
      <c r="M191" s="14">
        <f>SUM(C191:L191)</f>
        <v>75947.59343899999</v>
      </c>
      <c r="N191" s="41">
        <f>N196+N201+N206+N211+N221+N216</f>
        <v>-16404.556254999996</v>
      </c>
      <c r="O191" s="11">
        <f>M191+N191</f>
        <v>59543.03718399999</v>
      </c>
      <c r="P191" s="41">
        <f>P196+P201+P206+P211+P221+P216</f>
        <v>0</v>
      </c>
      <c r="Q191" s="11">
        <f>O191+P191</f>
        <v>59543.03718399999</v>
      </c>
      <c r="R191" s="11">
        <f>Q191/$C$5*100</f>
        <v>7.29247240465401</v>
      </c>
      <c r="S191" s="41"/>
      <c r="T191" s="40"/>
      <c r="U191" s="96"/>
      <c r="V191" s="96"/>
      <c r="W191" s="96"/>
      <c r="X191" s="96"/>
      <c r="Y191" s="103"/>
      <c r="Z191" s="96"/>
      <c r="AA191" s="11"/>
      <c r="AB191" s="19"/>
    </row>
    <row r="192" spans="1:28" s="16" customFormat="1" ht="15" customHeight="1">
      <c r="A192" s="40"/>
      <c r="B192" s="73" t="s">
        <v>57</v>
      </c>
      <c r="C192" s="15">
        <f aca="true" t="shared" si="20" ref="C192:K192">C191/C189</f>
        <v>0.415493379051537</v>
      </c>
      <c r="D192" s="15">
        <f t="shared" si="20"/>
        <v>0.4306974073314263</v>
      </c>
      <c r="E192" s="15">
        <f t="shared" si="20"/>
        <v>0.48491609400342084</v>
      </c>
      <c r="F192" s="15">
        <f t="shared" si="20"/>
        <v>0.4254595527820269</v>
      </c>
      <c r="G192" s="15">
        <f t="shared" si="20"/>
        <v>0.7193500251532279</v>
      </c>
      <c r="H192" s="15"/>
      <c r="I192" s="15">
        <f t="shared" si="20"/>
        <v>0.4332873091641126</v>
      </c>
      <c r="J192" s="15">
        <f t="shared" si="20"/>
        <v>0.3998344831195679</v>
      </c>
      <c r="K192" s="15">
        <f t="shared" si="20"/>
        <v>0</v>
      </c>
      <c r="L192" s="15"/>
      <c r="M192" s="15">
        <f>M191/M189</f>
        <v>0.44517466710816506</v>
      </c>
      <c r="N192" s="15">
        <f>N191/N189</f>
        <v>0.4148808877755408</v>
      </c>
      <c r="O192" s="15">
        <f>O191/O189</f>
        <v>0.454314110737101</v>
      </c>
      <c r="P192" s="15"/>
      <c r="Q192" s="15">
        <f>Q191/Q189</f>
        <v>0.454314110737101</v>
      </c>
      <c r="R192" s="15"/>
      <c r="S192" s="41"/>
      <c r="T192" s="40"/>
      <c r="U192" s="96"/>
      <c r="V192" s="96"/>
      <c r="W192" s="96"/>
      <c r="X192" s="96"/>
      <c r="Y192" s="103"/>
      <c r="Z192" s="96"/>
      <c r="AA192" s="11"/>
      <c r="AB192" s="19"/>
    </row>
    <row r="193" spans="1:28" s="22" customFormat="1" ht="30">
      <c r="A193" s="33" t="s">
        <v>27</v>
      </c>
      <c r="B193" s="34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11"/>
      <c r="S193" s="37"/>
      <c r="T193" s="35"/>
      <c r="U193" s="99"/>
      <c r="V193" s="99"/>
      <c r="W193" s="36"/>
      <c r="X193" s="99"/>
      <c r="Y193" s="114"/>
      <c r="Z193" s="99"/>
      <c r="AA193" s="12"/>
      <c r="AB193" s="28"/>
    </row>
    <row r="194" spans="1:28" s="122" customFormat="1" ht="15" customHeight="1">
      <c r="A194" s="33"/>
      <c r="B194" s="13" t="s">
        <v>54</v>
      </c>
      <c r="C194" s="37">
        <v>32404.281</v>
      </c>
      <c r="D194" s="37">
        <v>443.7</v>
      </c>
      <c r="E194" s="37">
        <v>0.845</v>
      </c>
      <c r="F194" s="37">
        <v>152.684</v>
      </c>
      <c r="G194" s="37">
        <v>1800</v>
      </c>
      <c r="H194" s="37">
        <v>0</v>
      </c>
      <c r="I194" s="37">
        <v>217.39999999999998</v>
      </c>
      <c r="J194" s="37">
        <v>0</v>
      </c>
      <c r="K194" s="37">
        <v>0</v>
      </c>
      <c r="L194" s="37">
        <v>164.7</v>
      </c>
      <c r="M194" s="12">
        <f>SUM(C194:L194)</f>
        <v>35183.61</v>
      </c>
      <c r="N194" s="37">
        <v>-33238.00000000001</v>
      </c>
      <c r="O194" s="11">
        <f>M194+N194</f>
        <v>1945.6099999999933</v>
      </c>
      <c r="P194" s="37"/>
      <c r="Q194" s="11">
        <f>O194+P194</f>
        <v>1945.6099999999933</v>
      </c>
      <c r="R194" s="11">
        <f>Q194/$C$3*100</f>
        <v>0.23866658488714346</v>
      </c>
      <c r="S194" s="115"/>
      <c r="T194" s="116"/>
      <c r="U194" s="117"/>
      <c r="V194" s="117"/>
      <c r="W194" s="118"/>
      <c r="X194" s="117"/>
      <c r="Y194" s="119"/>
      <c r="Z194" s="117"/>
      <c r="AA194" s="120"/>
      <c r="AB194" s="121"/>
    </row>
    <row r="195" spans="1:28" s="22" customFormat="1" ht="15" customHeight="1">
      <c r="A195" s="33"/>
      <c r="B195" s="73" t="s">
        <v>55</v>
      </c>
      <c r="C195" s="37">
        <v>31443.843</v>
      </c>
      <c r="D195" s="37">
        <v>443.7</v>
      </c>
      <c r="E195" s="37">
        <v>0.845</v>
      </c>
      <c r="F195" s="37">
        <v>157.084</v>
      </c>
      <c r="G195" s="37">
        <v>3581.521</v>
      </c>
      <c r="H195" s="37">
        <v>0</v>
      </c>
      <c r="I195" s="37">
        <v>217.4</v>
      </c>
      <c r="J195" s="37">
        <v>0</v>
      </c>
      <c r="K195" s="37">
        <v>0</v>
      </c>
      <c r="L195" s="37">
        <v>81.48000000000002</v>
      </c>
      <c r="M195" s="12">
        <f>SUM(C195:L195)</f>
        <v>35925.87300000001</v>
      </c>
      <c r="N195" s="37">
        <v>-33332.225</v>
      </c>
      <c r="O195" s="11">
        <f>M195+N195</f>
        <v>2593.6480000000083</v>
      </c>
      <c r="P195" s="37"/>
      <c r="Q195" s="11">
        <f>O195+P195</f>
        <v>2593.6480000000083</v>
      </c>
      <c r="R195" s="11">
        <f>Q195/$C$3*100</f>
        <v>0.31816094210009915</v>
      </c>
      <c r="S195" s="37"/>
      <c r="T195" s="35"/>
      <c r="U195" s="99"/>
      <c r="V195" s="99"/>
      <c r="W195" s="36"/>
      <c r="X195" s="99"/>
      <c r="Y195" s="114"/>
      <c r="Z195" s="99"/>
      <c r="AA195" s="12"/>
      <c r="AB195" s="28"/>
    </row>
    <row r="196" spans="1:28" s="22" customFormat="1" ht="15" customHeight="1">
      <c r="A196" s="33"/>
      <c r="B196" s="13" t="s">
        <v>56</v>
      </c>
      <c r="C196" s="37">
        <v>13841.242</v>
      </c>
      <c r="D196" s="37">
        <v>325.72</v>
      </c>
      <c r="E196" s="37">
        <v>0.049975</v>
      </c>
      <c r="F196" s="37">
        <v>85.844</v>
      </c>
      <c r="G196" s="37">
        <v>1533.513</v>
      </c>
      <c r="H196" s="37">
        <v>0</v>
      </c>
      <c r="I196" s="37">
        <v>279.686098</v>
      </c>
      <c r="J196" s="37">
        <v>0</v>
      </c>
      <c r="K196" s="37">
        <v>0</v>
      </c>
      <c r="L196" s="37">
        <v>0</v>
      </c>
      <c r="M196" s="12">
        <f>SUM(C196:L196)</f>
        <v>16066.055072999998</v>
      </c>
      <c r="N196" s="37">
        <v>-15597.175554999998</v>
      </c>
      <c r="O196" s="11">
        <f>M196+N196</f>
        <v>468.87951799999973</v>
      </c>
      <c r="P196" s="11"/>
      <c r="Q196" s="11">
        <f>O196+P196</f>
        <v>468.87951799999973</v>
      </c>
      <c r="R196" s="11">
        <f>Q196/$C$5*100</f>
        <v>0.05742553802816898</v>
      </c>
      <c r="S196" s="37"/>
      <c r="T196" s="35"/>
      <c r="U196" s="99"/>
      <c r="V196" s="99"/>
      <c r="W196" s="36"/>
      <c r="X196" s="99"/>
      <c r="Y196" s="114"/>
      <c r="Z196" s="99"/>
      <c r="AA196" s="12"/>
      <c r="AB196" s="28"/>
    </row>
    <row r="197" spans="1:28" s="22" customFormat="1" ht="15" customHeight="1">
      <c r="A197" s="33"/>
      <c r="B197" s="73" t="s">
        <v>57</v>
      </c>
      <c r="C197" s="75">
        <f>C196/C194</f>
        <v>0.42714238899483686</v>
      </c>
      <c r="D197" s="75">
        <f>D196/D194</f>
        <v>0.7340996168582377</v>
      </c>
      <c r="E197" s="75">
        <f>E196/E194</f>
        <v>0.059142011834319524</v>
      </c>
      <c r="F197" s="75">
        <f>F196/F194</f>
        <v>0.5622331089046658</v>
      </c>
      <c r="G197" s="75"/>
      <c r="H197" s="75"/>
      <c r="I197" s="75">
        <f>I196/I194</f>
        <v>1.2865045906163755</v>
      </c>
      <c r="J197" s="75"/>
      <c r="K197" s="75"/>
      <c r="L197" s="75"/>
      <c r="M197" s="75">
        <f>M196/M194</f>
        <v>0.45663463962339274</v>
      </c>
      <c r="N197" s="75">
        <f>N196/N194</f>
        <v>0.46925734264997876</v>
      </c>
      <c r="O197" s="15">
        <f>O196/O194</f>
        <v>0.240993579391554</v>
      </c>
      <c r="P197" s="15"/>
      <c r="Q197" s="15">
        <f>Q196/Q194</f>
        <v>0.240993579391554</v>
      </c>
      <c r="R197" s="15"/>
      <c r="S197" s="37"/>
      <c r="T197" s="35"/>
      <c r="U197" s="99"/>
      <c r="V197" s="99"/>
      <c r="W197" s="36"/>
      <c r="X197" s="99"/>
      <c r="Y197" s="114"/>
      <c r="Z197" s="99"/>
      <c r="AA197" s="12"/>
      <c r="AB197" s="28"/>
    </row>
    <row r="198" spans="1:28" s="22" customFormat="1" ht="15.75">
      <c r="A198" s="48" t="s">
        <v>72</v>
      </c>
      <c r="B198" s="49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11"/>
      <c r="S198" s="50"/>
      <c r="T198" s="38"/>
      <c r="U198" s="99"/>
      <c r="V198" s="99"/>
      <c r="W198" s="99"/>
      <c r="X198" s="99"/>
      <c r="Y198" s="114"/>
      <c r="Z198" s="99"/>
      <c r="AA198" s="12"/>
      <c r="AB198" s="28"/>
    </row>
    <row r="199" spans="1:28" s="122" customFormat="1" ht="15" customHeight="1">
      <c r="A199" s="48"/>
      <c r="B199" s="13" t="s">
        <v>54</v>
      </c>
      <c r="C199" s="50">
        <v>10524.017</v>
      </c>
      <c r="D199" s="50">
        <v>586</v>
      </c>
      <c r="E199" s="50">
        <v>0.187</v>
      </c>
      <c r="F199" s="50">
        <v>0.124</v>
      </c>
      <c r="G199" s="50">
        <v>0</v>
      </c>
      <c r="H199" s="50">
        <v>0</v>
      </c>
      <c r="I199" s="50">
        <v>599.45</v>
      </c>
      <c r="J199" s="50">
        <v>5.585</v>
      </c>
      <c r="K199" s="50">
        <v>0</v>
      </c>
      <c r="L199" s="50">
        <v>0</v>
      </c>
      <c r="M199" s="12">
        <f>SUM(C199:L199)</f>
        <v>11715.363</v>
      </c>
      <c r="N199" s="50">
        <v>-412.6</v>
      </c>
      <c r="O199" s="11">
        <f>M199+N199</f>
        <v>11302.762999999999</v>
      </c>
      <c r="P199" s="50"/>
      <c r="Q199" s="11">
        <f>O199+P199</f>
        <v>11302.762999999999</v>
      </c>
      <c r="R199" s="11">
        <f>Q199/$C$3*100</f>
        <v>1.386501840039254</v>
      </c>
      <c r="S199" s="123"/>
      <c r="T199" s="124"/>
      <c r="U199" s="117"/>
      <c r="V199" s="117"/>
      <c r="W199" s="117"/>
      <c r="X199" s="117"/>
      <c r="Y199" s="119"/>
      <c r="Z199" s="117"/>
      <c r="AA199" s="120"/>
      <c r="AB199" s="121"/>
    </row>
    <row r="200" spans="1:28" s="22" customFormat="1" ht="15" customHeight="1">
      <c r="A200" s="48"/>
      <c r="B200" s="73" t="s">
        <v>55</v>
      </c>
      <c r="C200" s="50">
        <v>11472.876</v>
      </c>
      <c r="D200" s="50">
        <v>586</v>
      </c>
      <c r="E200" s="50">
        <v>0.187</v>
      </c>
      <c r="F200" s="50">
        <v>0.124</v>
      </c>
      <c r="G200" s="50">
        <v>0</v>
      </c>
      <c r="H200" s="50">
        <v>0</v>
      </c>
      <c r="I200" s="50">
        <v>299.475</v>
      </c>
      <c r="J200" s="50">
        <v>5.246999999999999</v>
      </c>
      <c r="K200" s="50">
        <v>0</v>
      </c>
      <c r="L200" s="50">
        <v>0</v>
      </c>
      <c r="M200" s="12">
        <f>SUM(C200:L200)</f>
        <v>12363.909</v>
      </c>
      <c r="N200" s="50">
        <v>-345.664</v>
      </c>
      <c r="O200" s="11">
        <f>M200+N200</f>
        <v>12018.244999999999</v>
      </c>
      <c r="P200" s="50"/>
      <c r="Q200" s="11">
        <f>O200+P200</f>
        <v>12018.244999999999</v>
      </c>
      <c r="R200" s="11">
        <f>Q200/$C$3*100</f>
        <v>1.474269504416094</v>
      </c>
      <c r="S200" s="50"/>
      <c r="T200" s="38"/>
      <c r="U200" s="99"/>
      <c r="V200" s="99"/>
      <c r="W200" s="99"/>
      <c r="X200" s="99"/>
      <c r="Y200" s="114"/>
      <c r="Z200" s="99"/>
      <c r="AA200" s="12"/>
      <c r="AB200" s="28"/>
    </row>
    <row r="201" spans="1:28" s="22" customFormat="1" ht="15" customHeight="1">
      <c r="A201" s="48"/>
      <c r="B201" s="13" t="s">
        <v>56</v>
      </c>
      <c r="C201" s="50">
        <v>5832.851</v>
      </c>
      <c r="D201" s="50">
        <v>227.78000000000003</v>
      </c>
      <c r="E201" s="50">
        <v>0.165</v>
      </c>
      <c r="F201" s="50">
        <v>0.037</v>
      </c>
      <c r="G201" s="50">
        <v>0</v>
      </c>
      <c r="H201" s="50">
        <v>0</v>
      </c>
      <c r="I201" s="50">
        <v>133.883975</v>
      </c>
      <c r="J201" s="50">
        <v>0.534</v>
      </c>
      <c r="K201" s="50">
        <v>0</v>
      </c>
      <c r="L201" s="50">
        <v>0</v>
      </c>
      <c r="M201" s="12">
        <f>SUM(C201:L201)</f>
        <v>6195.250974999999</v>
      </c>
      <c r="N201" s="50">
        <v>-42.816990000000004</v>
      </c>
      <c r="O201" s="11">
        <f>M201+N201</f>
        <v>6152.433984999999</v>
      </c>
      <c r="P201" s="50"/>
      <c r="Q201" s="11">
        <f>O201+P201</f>
        <v>6152.433984999999</v>
      </c>
      <c r="R201" s="11">
        <f>Q201/$C$5*100</f>
        <v>0.7535130416411512</v>
      </c>
      <c r="S201" s="50"/>
      <c r="T201" s="38"/>
      <c r="U201" s="99"/>
      <c r="V201" s="99"/>
      <c r="W201" s="99"/>
      <c r="X201" s="99"/>
      <c r="Y201" s="114"/>
      <c r="Z201" s="99"/>
      <c r="AA201" s="12"/>
      <c r="AB201" s="28"/>
    </row>
    <row r="202" spans="1:28" s="22" customFormat="1" ht="15" customHeight="1">
      <c r="A202" s="48"/>
      <c r="B202" s="73" t="s">
        <v>57</v>
      </c>
      <c r="C202" s="75">
        <f>C201/C199</f>
        <v>0.5542418831136438</v>
      </c>
      <c r="D202" s="75">
        <f>D201/D199</f>
        <v>0.388703071672355</v>
      </c>
      <c r="E202" s="75"/>
      <c r="F202" s="75">
        <f>F201/F199</f>
        <v>0.29838709677419356</v>
      </c>
      <c r="G202" s="75"/>
      <c r="H202" s="75"/>
      <c r="I202" s="75">
        <f>I201/I199</f>
        <v>0.22334469096671947</v>
      </c>
      <c r="J202" s="75">
        <f>J201/J199</f>
        <v>0.09561324977618622</v>
      </c>
      <c r="K202" s="75"/>
      <c r="L202" s="75"/>
      <c r="M202" s="75">
        <f>M201/M199</f>
        <v>0.5288142565450169</v>
      </c>
      <c r="N202" s="75">
        <f>N201/N199</f>
        <v>0.10377360639844886</v>
      </c>
      <c r="O202" s="15">
        <f>O201/O199</f>
        <v>0.5443300885809956</v>
      </c>
      <c r="P202" s="15"/>
      <c r="Q202" s="15">
        <f>Q201/Q199</f>
        <v>0.5443300885809956</v>
      </c>
      <c r="R202" s="15"/>
      <c r="S202" s="50"/>
      <c r="T202" s="38"/>
      <c r="U202" s="99"/>
      <c r="V202" s="99"/>
      <c r="W202" s="99"/>
      <c r="X202" s="99"/>
      <c r="Y202" s="114"/>
      <c r="Z202" s="99"/>
      <c r="AA202" s="12"/>
      <c r="AB202" s="28"/>
    </row>
    <row r="203" spans="1:28" s="22" customFormat="1" ht="30">
      <c r="A203" s="33" t="s">
        <v>28</v>
      </c>
      <c r="B203" s="34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11"/>
      <c r="S203" s="37"/>
      <c r="T203" s="35"/>
      <c r="U203" s="99"/>
      <c r="V203" s="99"/>
      <c r="W203" s="36"/>
      <c r="X203" s="99"/>
      <c r="Y203" s="114"/>
      <c r="Z203" s="99"/>
      <c r="AA203" s="12"/>
      <c r="AB203" s="28"/>
    </row>
    <row r="204" spans="1:28" s="122" customFormat="1" ht="15" customHeight="1">
      <c r="A204" s="33"/>
      <c r="B204" s="13" t="s">
        <v>54</v>
      </c>
      <c r="C204" s="51">
        <v>1260.849</v>
      </c>
      <c r="D204" s="51">
        <v>118.4</v>
      </c>
      <c r="E204" s="51">
        <v>0</v>
      </c>
      <c r="F204" s="51">
        <v>0</v>
      </c>
      <c r="G204" s="51">
        <v>0</v>
      </c>
      <c r="H204" s="51">
        <v>0</v>
      </c>
      <c r="I204" s="51">
        <v>39</v>
      </c>
      <c r="J204" s="51">
        <v>115.677</v>
      </c>
      <c r="K204" s="51">
        <v>0</v>
      </c>
      <c r="L204" s="51">
        <v>0</v>
      </c>
      <c r="M204" s="12">
        <f>SUM(C204:L204)</f>
        <v>1533.926</v>
      </c>
      <c r="N204" s="51">
        <v>-559.4</v>
      </c>
      <c r="O204" s="11">
        <f>M204+N204</f>
        <v>974.526</v>
      </c>
      <c r="P204" s="51"/>
      <c r="Q204" s="11">
        <f>O204+P204</f>
        <v>974.526</v>
      </c>
      <c r="R204" s="11">
        <f>Q204/$C$3*100</f>
        <v>0.11954440628066731</v>
      </c>
      <c r="S204" s="115"/>
      <c r="T204" s="116"/>
      <c r="U204" s="117"/>
      <c r="V204" s="117"/>
      <c r="W204" s="118"/>
      <c r="X204" s="117"/>
      <c r="Y204" s="119"/>
      <c r="Z204" s="117"/>
      <c r="AA204" s="120"/>
      <c r="AB204" s="121"/>
    </row>
    <row r="205" spans="1:28" s="22" customFormat="1" ht="15" customHeight="1">
      <c r="A205" s="33"/>
      <c r="B205" s="73" t="s">
        <v>55</v>
      </c>
      <c r="C205" s="51">
        <v>593.657</v>
      </c>
      <c r="D205" s="51">
        <v>36.83999999999999</v>
      </c>
      <c r="E205" s="51">
        <v>0</v>
      </c>
      <c r="F205" s="51">
        <v>2.4</v>
      </c>
      <c r="G205" s="51">
        <v>0</v>
      </c>
      <c r="H205" s="51">
        <v>0</v>
      </c>
      <c r="I205" s="51">
        <v>99</v>
      </c>
      <c r="J205" s="51">
        <v>190.483</v>
      </c>
      <c r="K205" s="51">
        <v>0</v>
      </c>
      <c r="L205" s="51">
        <v>0</v>
      </c>
      <c r="M205" s="12">
        <f>SUM(C205:L205)</f>
        <v>922.3800000000001</v>
      </c>
      <c r="N205" s="51">
        <v>-207.35900000000004</v>
      </c>
      <c r="O205" s="11">
        <f>M205+N205</f>
        <v>715.0210000000001</v>
      </c>
      <c r="P205" s="51"/>
      <c r="Q205" s="11">
        <f>O205+P205</f>
        <v>715.0210000000001</v>
      </c>
      <c r="R205" s="11">
        <f>Q205/$C$3*100</f>
        <v>0.0877111138370952</v>
      </c>
      <c r="S205" s="37"/>
      <c r="T205" s="35"/>
      <c r="U205" s="99"/>
      <c r="V205" s="99"/>
      <c r="W205" s="36"/>
      <c r="X205" s="99"/>
      <c r="Y205" s="114"/>
      <c r="Z205" s="99"/>
      <c r="AA205" s="12"/>
      <c r="AB205" s="28"/>
    </row>
    <row r="206" spans="1:28" s="22" customFormat="1" ht="15" customHeight="1">
      <c r="A206" s="33"/>
      <c r="B206" s="13" t="s">
        <v>56</v>
      </c>
      <c r="C206" s="37">
        <v>114.158</v>
      </c>
      <c r="D206" s="37">
        <v>260.70799999999997</v>
      </c>
      <c r="E206" s="37">
        <v>0</v>
      </c>
      <c r="F206" s="37">
        <v>0</v>
      </c>
      <c r="G206" s="37">
        <v>0</v>
      </c>
      <c r="H206" s="37">
        <v>0</v>
      </c>
      <c r="I206" s="37">
        <v>50.113342</v>
      </c>
      <c r="J206" s="37">
        <v>83.866</v>
      </c>
      <c r="K206" s="37">
        <v>0</v>
      </c>
      <c r="L206" s="37">
        <v>0</v>
      </c>
      <c r="M206" s="12">
        <f>SUM(C206:L206)</f>
        <v>508.84534199999996</v>
      </c>
      <c r="N206" s="37">
        <v>-35.82966</v>
      </c>
      <c r="O206" s="11">
        <f>M206+N206</f>
        <v>473.01568199999997</v>
      </c>
      <c r="P206" s="37">
        <f>'[88]iunie  2013 '!O71</f>
        <v>0</v>
      </c>
      <c r="Q206" s="11">
        <f>O206+P206</f>
        <v>473.01568199999997</v>
      </c>
      <c r="R206" s="11">
        <f>Q206/$C$5*100</f>
        <v>0.0579321104715248</v>
      </c>
      <c r="S206" s="37"/>
      <c r="T206" s="35"/>
      <c r="U206" s="99"/>
      <c r="V206" s="99"/>
      <c r="W206" s="36"/>
      <c r="X206" s="99"/>
      <c r="Y206" s="114"/>
      <c r="Z206" s="99"/>
      <c r="AA206" s="12"/>
      <c r="AB206" s="28"/>
    </row>
    <row r="207" spans="1:28" s="22" customFormat="1" ht="15" customHeight="1">
      <c r="A207" s="33"/>
      <c r="B207" s="73" t="s">
        <v>57</v>
      </c>
      <c r="C207" s="75">
        <f>C206/C204</f>
        <v>0.09054058019635976</v>
      </c>
      <c r="D207" s="75">
        <f>D206/D204</f>
        <v>2.201925675675675</v>
      </c>
      <c r="E207" s="75"/>
      <c r="F207" s="75"/>
      <c r="G207" s="75"/>
      <c r="H207" s="75"/>
      <c r="I207" s="75">
        <f>I206/I204</f>
        <v>1.2849574871794873</v>
      </c>
      <c r="J207" s="75">
        <f>J206/J204</f>
        <v>0.7250015128331474</v>
      </c>
      <c r="K207" s="75"/>
      <c r="L207" s="75"/>
      <c r="M207" s="75">
        <f>M206/M204</f>
        <v>0.33172743795984944</v>
      </c>
      <c r="N207" s="75">
        <f>N206/N204</f>
        <v>0.06405016088666428</v>
      </c>
      <c r="O207" s="15">
        <f>O206/O204</f>
        <v>0.4853802587103884</v>
      </c>
      <c r="P207" s="15"/>
      <c r="Q207" s="15">
        <f>Q206/Q204</f>
        <v>0.4853802587103884</v>
      </c>
      <c r="R207" s="15"/>
      <c r="S207" s="37"/>
      <c r="T207" s="35"/>
      <c r="U207" s="99"/>
      <c r="V207" s="99"/>
      <c r="W207" s="36"/>
      <c r="X207" s="99"/>
      <c r="Y207" s="114"/>
      <c r="Z207" s="99"/>
      <c r="AA207" s="12"/>
      <c r="AB207" s="28"/>
    </row>
    <row r="208" spans="1:28" s="22" customFormat="1" ht="15.75">
      <c r="A208" s="48" t="s">
        <v>73</v>
      </c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11"/>
      <c r="S208" s="50"/>
      <c r="T208" s="38"/>
      <c r="U208" s="99"/>
      <c r="V208" s="99"/>
      <c r="W208" s="99"/>
      <c r="X208" s="99"/>
      <c r="Y208" s="114"/>
      <c r="Z208" s="99"/>
      <c r="AA208" s="12"/>
      <c r="AB208" s="28"/>
    </row>
    <row r="209" spans="1:28" s="22" customFormat="1" ht="15" customHeight="1">
      <c r="A209" s="48"/>
      <c r="B209" s="13" t="s">
        <v>54</v>
      </c>
      <c r="C209" s="50">
        <v>24472.391</v>
      </c>
      <c r="D209" s="50">
        <v>5473.6</v>
      </c>
      <c r="E209" s="50">
        <v>56106.193</v>
      </c>
      <c r="F209" s="50">
        <v>657.498</v>
      </c>
      <c r="G209" s="50">
        <v>1631.861</v>
      </c>
      <c r="H209" s="50">
        <v>0</v>
      </c>
      <c r="I209" s="50">
        <v>117</v>
      </c>
      <c r="J209" s="50">
        <v>0</v>
      </c>
      <c r="K209" s="50">
        <v>0</v>
      </c>
      <c r="L209" s="50">
        <v>0</v>
      </c>
      <c r="M209" s="12">
        <f>SUM(C209:L209)</f>
        <v>88458.54300000002</v>
      </c>
      <c r="N209" s="50">
        <f>'[86]progr initial '!N280</f>
        <v>0</v>
      </c>
      <c r="O209" s="11">
        <f>M209+N209</f>
        <v>88458.54300000002</v>
      </c>
      <c r="P209" s="50"/>
      <c r="Q209" s="11">
        <f>O209+P209</f>
        <v>88458.54300000002</v>
      </c>
      <c r="R209" s="11">
        <f>Q209/$C$3*100</f>
        <v>10.851146099116784</v>
      </c>
      <c r="S209" s="50"/>
      <c r="T209" s="38"/>
      <c r="U209" s="99"/>
      <c r="V209" s="99"/>
      <c r="W209" s="99"/>
      <c r="X209" s="99"/>
      <c r="Y209" s="114"/>
      <c r="Z209" s="99"/>
      <c r="AA209" s="12"/>
      <c r="AB209" s="28"/>
    </row>
    <row r="210" spans="1:28" s="22" customFormat="1" ht="15" customHeight="1">
      <c r="A210" s="48"/>
      <c r="B210" s="73" t="s">
        <v>55</v>
      </c>
      <c r="C210" s="50">
        <v>26998.698000000004</v>
      </c>
      <c r="D210" s="50">
        <v>5572.9</v>
      </c>
      <c r="E210" s="50">
        <v>56756.193</v>
      </c>
      <c r="F210" s="50">
        <v>624.8979999999999</v>
      </c>
      <c r="G210" s="50">
        <v>1708.9070000000002</v>
      </c>
      <c r="H210" s="50">
        <v>0</v>
      </c>
      <c r="I210" s="50">
        <v>117</v>
      </c>
      <c r="J210" s="50">
        <v>0</v>
      </c>
      <c r="K210" s="50">
        <v>0</v>
      </c>
      <c r="L210" s="50">
        <v>0</v>
      </c>
      <c r="M210" s="12">
        <f>SUM(C210:L210)</f>
        <v>91778.596</v>
      </c>
      <c r="N210" s="50"/>
      <c r="O210" s="11">
        <f>M210+N210</f>
        <v>91778.596</v>
      </c>
      <c r="P210" s="50"/>
      <c r="Q210" s="11">
        <f>O210+P210</f>
        <v>91778.596</v>
      </c>
      <c r="R210" s="11">
        <f>Q210/$C$3*100</f>
        <v>11.258414622178607</v>
      </c>
      <c r="S210" s="50"/>
      <c r="T210" s="38"/>
      <c r="U210" s="99"/>
      <c r="V210" s="99"/>
      <c r="W210" s="99"/>
      <c r="X210" s="99"/>
      <c r="Y210" s="114"/>
      <c r="Z210" s="99"/>
      <c r="AA210" s="12"/>
      <c r="AB210" s="28"/>
    </row>
    <row r="211" spans="1:28" s="22" customFormat="1" ht="15" customHeight="1">
      <c r="A211" s="48"/>
      <c r="B211" s="13" t="s">
        <v>56</v>
      </c>
      <c r="C211" s="50">
        <v>13242.459</v>
      </c>
      <c r="D211" s="50">
        <v>2360.912</v>
      </c>
      <c r="E211" s="50">
        <v>27207.158643</v>
      </c>
      <c r="F211" s="50">
        <v>319.844312</v>
      </c>
      <c r="G211" s="50">
        <v>935.9861430000001</v>
      </c>
      <c r="H211" s="50">
        <v>0</v>
      </c>
      <c r="I211" s="50">
        <v>39.935371</v>
      </c>
      <c r="J211" s="50">
        <v>0</v>
      </c>
      <c r="K211" s="50">
        <v>0</v>
      </c>
      <c r="L211" s="50">
        <v>0</v>
      </c>
      <c r="M211" s="12">
        <f>SUM(C211:L211)</f>
        <v>44106.295469000004</v>
      </c>
      <c r="N211" s="50"/>
      <c r="O211" s="11">
        <f>M211+N211</f>
        <v>44106.295469000004</v>
      </c>
      <c r="P211" s="37"/>
      <c r="Q211" s="11">
        <f>O211+P211</f>
        <v>44106.295469000004</v>
      </c>
      <c r="R211" s="11">
        <f>Q211/$C$5*100</f>
        <v>5.401873296876914</v>
      </c>
      <c r="S211" s="50"/>
      <c r="T211" s="38"/>
      <c r="U211" s="99"/>
      <c r="V211" s="99"/>
      <c r="W211" s="99"/>
      <c r="X211" s="99"/>
      <c r="Y211" s="114"/>
      <c r="Z211" s="99"/>
      <c r="AA211" s="12"/>
      <c r="AB211" s="28"/>
    </row>
    <row r="212" spans="1:28" s="22" customFormat="1" ht="15" customHeight="1">
      <c r="A212" s="48"/>
      <c r="B212" s="73" t="s">
        <v>57</v>
      </c>
      <c r="C212" s="75">
        <f>C211/C209</f>
        <v>0.5411183157379269</v>
      </c>
      <c r="D212" s="75">
        <f>D211/D209</f>
        <v>0.431327097339959</v>
      </c>
      <c r="E212" s="75">
        <f>E211/E209</f>
        <v>0.48492255824593195</v>
      </c>
      <c r="F212" s="75">
        <f>F211/F209</f>
        <v>0.4864567070926451</v>
      </c>
      <c r="G212" s="75">
        <f>G211/G209</f>
        <v>0.5735697727931485</v>
      </c>
      <c r="H212" s="75"/>
      <c r="I212" s="75">
        <f>I211/I209</f>
        <v>0.3413279572649573</v>
      </c>
      <c r="J212" s="75"/>
      <c r="K212" s="75"/>
      <c r="L212" s="75"/>
      <c r="M212" s="75">
        <f>M211/M209</f>
        <v>0.49860978909634535</v>
      </c>
      <c r="N212" s="75"/>
      <c r="O212" s="15">
        <f>O211/O209</f>
        <v>0.49860978909634535</v>
      </c>
      <c r="P212" s="15"/>
      <c r="Q212" s="15">
        <f>Q211/Q209</f>
        <v>0.49860978909634535</v>
      </c>
      <c r="R212" s="15"/>
      <c r="S212" s="50"/>
      <c r="T212" s="38"/>
      <c r="U212" s="99"/>
      <c r="V212" s="99"/>
      <c r="W212" s="99"/>
      <c r="X212" s="99"/>
      <c r="Y212" s="114"/>
      <c r="Z212" s="99"/>
      <c r="AA212" s="12"/>
      <c r="AB212" s="28"/>
    </row>
    <row r="213" spans="1:28" s="22" customFormat="1" ht="45">
      <c r="A213" s="33" t="s">
        <v>74</v>
      </c>
      <c r="B213" s="73"/>
      <c r="C213" s="52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15"/>
      <c r="P213" s="15"/>
      <c r="Q213" s="15"/>
      <c r="R213" s="15"/>
      <c r="S213" s="50"/>
      <c r="T213" s="38"/>
      <c r="U213" s="99"/>
      <c r="V213" s="99"/>
      <c r="W213" s="99"/>
      <c r="X213" s="99"/>
      <c r="Y213" s="114"/>
      <c r="Z213" s="99"/>
      <c r="AA213" s="12"/>
      <c r="AB213" s="28"/>
    </row>
    <row r="214" spans="1:28" s="122" customFormat="1" ht="15" customHeight="1">
      <c r="A214" s="48"/>
      <c r="B214" s="13" t="s">
        <v>54</v>
      </c>
      <c r="C214" s="53">
        <v>26447.69</v>
      </c>
      <c r="D214" s="53">
        <v>1405.3333333333333</v>
      </c>
      <c r="E214" s="53">
        <v>0.348</v>
      </c>
      <c r="F214" s="53">
        <v>152.175</v>
      </c>
      <c r="G214" s="53">
        <v>1.076</v>
      </c>
      <c r="H214" s="53">
        <v>0</v>
      </c>
      <c r="I214" s="53">
        <v>1266</v>
      </c>
      <c r="J214" s="53">
        <v>184.44700000000006</v>
      </c>
      <c r="K214" s="53">
        <v>0</v>
      </c>
      <c r="L214" s="53">
        <v>0</v>
      </c>
      <c r="M214" s="76">
        <f>SUM(C214:L214)</f>
        <v>29457.069333333333</v>
      </c>
      <c r="N214" s="76">
        <v>-5330.4</v>
      </c>
      <c r="O214" s="69">
        <f>M214+N214</f>
        <v>24126.66933333333</v>
      </c>
      <c r="P214" s="55"/>
      <c r="Q214" s="69">
        <f>O214+P214</f>
        <v>24126.66933333333</v>
      </c>
      <c r="R214" s="69">
        <f>Q214/$C$3*100</f>
        <v>2.9596012430487404</v>
      </c>
      <c r="S214" s="123"/>
      <c r="T214" s="124"/>
      <c r="U214" s="117"/>
      <c r="V214" s="117"/>
      <c r="W214" s="117"/>
      <c r="X214" s="117"/>
      <c r="Y214" s="119"/>
      <c r="Z214" s="117"/>
      <c r="AA214" s="120"/>
      <c r="AB214" s="121"/>
    </row>
    <row r="215" spans="1:28" s="22" customFormat="1" ht="15" customHeight="1">
      <c r="A215" s="48"/>
      <c r="B215" s="73" t="s">
        <v>55</v>
      </c>
      <c r="C215" s="53">
        <v>22923.676000000003</v>
      </c>
      <c r="D215" s="53">
        <v>1064.1</v>
      </c>
      <c r="E215" s="53">
        <v>0.348</v>
      </c>
      <c r="F215" s="53">
        <v>52.17500000000001</v>
      </c>
      <c r="G215" s="53">
        <v>1.076</v>
      </c>
      <c r="H215" s="53">
        <v>0</v>
      </c>
      <c r="I215" s="53">
        <v>766</v>
      </c>
      <c r="J215" s="53">
        <v>187.55599999999998</v>
      </c>
      <c r="K215" s="53">
        <v>0</v>
      </c>
      <c r="L215" s="53">
        <v>0</v>
      </c>
      <c r="M215" s="76">
        <f>SUM(C215:L215)</f>
        <v>24994.931000000004</v>
      </c>
      <c r="N215" s="76">
        <v>-2173.812</v>
      </c>
      <c r="O215" s="69">
        <f>M215+N215</f>
        <v>22821.119000000006</v>
      </c>
      <c r="P215" s="55"/>
      <c r="Q215" s="69">
        <f>O215+P215</f>
        <v>22821.119000000006</v>
      </c>
      <c r="R215" s="69">
        <f>Q215/$C$3*100</f>
        <v>2.799450318940138</v>
      </c>
      <c r="S215" s="50"/>
      <c r="T215" s="38"/>
      <c r="U215" s="99"/>
      <c r="V215" s="99"/>
      <c r="W215" s="99"/>
      <c r="X215" s="99"/>
      <c r="Y215" s="114"/>
      <c r="Z215" s="99"/>
      <c r="AA215" s="12"/>
      <c r="AB215" s="28"/>
    </row>
    <row r="216" spans="1:28" s="22" customFormat="1" ht="15" customHeight="1">
      <c r="A216" s="48"/>
      <c r="B216" s="13" t="s">
        <v>56</v>
      </c>
      <c r="C216" s="54">
        <v>6253.845</v>
      </c>
      <c r="D216" s="54">
        <v>244.749291</v>
      </c>
      <c r="E216" s="54">
        <v>0</v>
      </c>
      <c r="F216" s="54">
        <v>0.001628</v>
      </c>
      <c r="G216" s="54">
        <v>0</v>
      </c>
      <c r="H216" s="54">
        <v>0</v>
      </c>
      <c r="I216" s="54">
        <v>319.14400000000023</v>
      </c>
      <c r="J216" s="54">
        <v>37.833</v>
      </c>
      <c r="K216" s="54">
        <v>0</v>
      </c>
      <c r="L216" s="54">
        <v>0</v>
      </c>
      <c r="M216" s="76">
        <f>SUM(C216:L216)</f>
        <v>6855.572919</v>
      </c>
      <c r="N216" s="76">
        <v>-728.73405</v>
      </c>
      <c r="O216" s="69">
        <f>M216+N216</f>
        <v>6126.838869</v>
      </c>
      <c r="P216" s="55"/>
      <c r="Q216" s="69">
        <f>O216+P216</f>
        <v>6126.838869</v>
      </c>
      <c r="R216" s="69">
        <f>Q216/$C$5*100</f>
        <v>0.7503783060624617</v>
      </c>
      <c r="S216" s="50"/>
      <c r="T216" s="38"/>
      <c r="U216" s="99"/>
      <c r="V216" s="99"/>
      <c r="W216" s="99"/>
      <c r="X216" s="99"/>
      <c r="Y216" s="114"/>
      <c r="Z216" s="99"/>
      <c r="AA216" s="12"/>
      <c r="AB216" s="28"/>
    </row>
    <row r="217" spans="1:28" s="22" customFormat="1" ht="15" customHeight="1">
      <c r="A217" s="48"/>
      <c r="B217" s="73" t="s">
        <v>57</v>
      </c>
      <c r="C217" s="75">
        <f>C216/C214</f>
        <v>0.23646091586826679</v>
      </c>
      <c r="D217" s="75">
        <f aca="true" t="shared" si="21" ref="D217:N217">D216/D214</f>
        <v>0.17415746513282734</v>
      </c>
      <c r="E217" s="75">
        <f t="shared" si="21"/>
        <v>0</v>
      </c>
      <c r="F217" s="75">
        <f t="shared" si="21"/>
        <v>1.069820929850501E-05</v>
      </c>
      <c r="G217" s="75">
        <f t="shared" si="21"/>
        <v>0</v>
      </c>
      <c r="H217" s="75"/>
      <c r="I217" s="75">
        <f t="shared" si="21"/>
        <v>0.25208846761453413</v>
      </c>
      <c r="J217" s="75">
        <f t="shared" si="21"/>
        <v>0.20511583273243797</v>
      </c>
      <c r="K217" s="75"/>
      <c r="L217" s="75"/>
      <c r="M217" s="75">
        <f t="shared" si="21"/>
        <v>0.23273099035830766</v>
      </c>
      <c r="N217" s="75">
        <f t="shared" si="21"/>
        <v>0.13671282642953625</v>
      </c>
      <c r="O217" s="15">
        <f>O216/O214</f>
        <v>0.25394466116942127</v>
      </c>
      <c r="P217" s="15"/>
      <c r="Q217" s="15">
        <f>Q216/Q214</f>
        <v>0.25394466116942127</v>
      </c>
      <c r="R217" s="15"/>
      <c r="S217" s="50"/>
      <c r="T217" s="38"/>
      <c r="U217" s="99"/>
      <c r="V217" s="99"/>
      <c r="W217" s="99"/>
      <c r="X217" s="99"/>
      <c r="Y217" s="114"/>
      <c r="Z217" s="99"/>
      <c r="AA217" s="12"/>
      <c r="AB217" s="28"/>
    </row>
    <row r="218" spans="1:28" s="22" customFormat="1" ht="15.75">
      <c r="A218" s="48" t="s">
        <v>29</v>
      </c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76"/>
      <c r="N218" s="50"/>
      <c r="O218" s="50"/>
      <c r="P218" s="50"/>
      <c r="Q218" s="50"/>
      <c r="R218" s="11"/>
      <c r="S218" s="50"/>
      <c r="T218" s="38"/>
      <c r="U218" s="99"/>
      <c r="V218" s="99"/>
      <c r="W218" s="99"/>
      <c r="X218" s="99"/>
      <c r="Y218" s="114"/>
      <c r="Z218" s="99"/>
      <c r="AA218" s="12"/>
      <c r="AB218" s="28"/>
    </row>
    <row r="219" spans="1:28" s="22" customFormat="1" ht="15" customHeight="1">
      <c r="A219" s="38"/>
      <c r="B219" s="13" t="s">
        <v>54</v>
      </c>
      <c r="C219" s="50">
        <v>2541.736</v>
      </c>
      <c r="D219" s="50">
        <v>1169.54</v>
      </c>
      <c r="E219" s="50">
        <v>0.3</v>
      </c>
      <c r="F219" s="50">
        <v>23.347</v>
      </c>
      <c r="G219" s="50">
        <v>0.022</v>
      </c>
      <c r="H219" s="50">
        <v>0</v>
      </c>
      <c r="I219" s="50">
        <v>518.1</v>
      </c>
      <c r="J219" s="50">
        <v>0</v>
      </c>
      <c r="K219" s="50">
        <v>0.23</v>
      </c>
      <c r="L219" s="50">
        <v>0</v>
      </c>
      <c r="M219" s="76">
        <f>SUM(C219:L219)</f>
        <v>4253.275</v>
      </c>
      <c r="N219" s="50"/>
      <c r="O219" s="11">
        <f>M219+N219</f>
        <v>4253.275</v>
      </c>
      <c r="P219" s="50"/>
      <c r="Q219" s="11">
        <f>O219+P219</f>
        <v>4253.275</v>
      </c>
      <c r="R219" s="11">
        <f>Q219/$C$3*100</f>
        <v>0.5217461972522079</v>
      </c>
      <c r="S219" s="50"/>
      <c r="T219" s="38"/>
      <c r="U219" s="99"/>
      <c r="V219" s="99"/>
      <c r="W219" s="99"/>
      <c r="X219" s="99"/>
      <c r="Y219" s="114"/>
      <c r="Z219" s="99"/>
      <c r="AA219" s="12"/>
      <c r="AB219" s="28"/>
    </row>
    <row r="220" spans="1:28" s="22" customFormat="1" ht="15" customHeight="1">
      <c r="A220" s="38"/>
      <c r="B220" s="73" t="s">
        <v>55</v>
      </c>
      <c r="C220" s="50">
        <v>3174.746</v>
      </c>
      <c r="D220" s="50">
        <v>1169.5</v>
      </c>
      <c r="E220" s="50">
        <v>0.30000000000000004</v>
      </c>
      <c r="F220" s="50">
        <v>23.346999999999998</v>
      </c>
      <c r="G220" s="50">
        <v>0.022</v>
      </c>
      <c r="H220" s="50">
        <v>0</v>
      </c>
      <c r="I220" s="50">
        <v>718.147</v>
      </c>
      <c r="J220" s="50">
        <v>0</v>
      </c>
      <c r="K220" s="50">
        <v>0.229</v>
      </c>
      <c r="L220" s="50">
        <v>0</v>
      </c>
      <c r="M220" s="76">
        <f>SUM(C220:L220)</f>
        <v>5086.291</v>
      </c>
      <c r="N220" s="50"/>
      <c r="O220" s="11">
        <f>M220+N220</f>
        <v>5086.291</v>
      </c>
      <c r="P220" s="50"/>
      <c r="Q220" s="11">
        <f>O220+P220</f>
        <v>5086.291</v>
      </c>
      <c r="R220" s="11">
        <f>Q220/$C$3*100</f>
        <v>0.6239316732090285</v>
      </c>
      <c r="S220" s="50"/>
      <c r="T220" s="38"/>
      <c r="U220" s="99"/>
      <c r="V220" s="99"/>
      <c r="W220" s="99"/>
      <c r="X220" s="99"/>
      <c r="Y220" s="114"/>
      <c r="Z220" s="99"/>
      <c r="AA220" s="12"/>
      <c r="AB220" s="28"/>
    </row>
    <row r="221" spans="1:28" s="22" customFormat="1" ht="15" customHeight="1">
      <c r="A221" s="38"/>
      <c r="B221" s="13" t="s">
        <v>56</v>
      </c>
      <c r="C221" s="50">
        <v>1288.774</v>
      </c>
      <c r="D221" s="50">
        <v>541.071</v>
      </c>
      <c r="E221" s="50">
        <v>0.237</v>
      </c>
      <c r="F221" s="50">
        <v>13.703</v>
      </c>
      <c r="G221" s="50">
        <v>0</v>
      </c>
      <c r="H221" s="50">
        <v>0</v>
      </c>
      <c r="I221" s="50">
        <v>371.788661</v>
      </c>
      <c r="J221" s="50">
        <v>0</v>
      </c>
      <c r="K221" s="50">
        <v>0</v>
      </c>
      <c r="L221" s="50">
        <v>0</v>
      </c>
      <c r="M221" s="12">
        <f>SUM(C221:L221)</f>
        <v>2215.573661</v>
      </c>
      <c r="N221" s="50"/>
      <c r="O221" s="11">
        <f>M221+N221</f>
        <v>2215.573661</v>
      </c>
      <c r="P221" s="37"/>
      <c r="Q221" s="11">
        <f>O221+P221</f>
        <v>2215.573661</v>
      </c>
      <c r="R221" s="11">
        <f>Q221/$C$5*100</f>
        <v>0.2713501115737905</v>
      </c>
      <c r="S221" s="50"/>
      <c r="T221" s="38"/>
      <c r="U221" s="99"/>
      <c r="V221" s="99"/>
      <c r="W221" s="99"/>
      <c r="X221" s="99"/>
      <c r="Y221" s="114"/>
      <c r="Z221" s="99"/>
      <c r="AA221" s="12"/>
      <c r="AB221" s="28"/>
    </row>
    <row r="222" spans="1:28" s="22" customFormat="1" ht="15" customHeight="1">
      <c r="A222" s="38"/>
      <c r="B222" s="73" t="s">
        <v>57</v>
      </c>
      <c r="C222" s="75">
        <f>C221/C219</f>
        <v>0.5070447914338861</v>
      </c>
      <c r="D222" s="75">
        <f>D221/D219</f>
        <v>0.4626357371274177</v>
      </c>
      <c r="E222" s="75"/>
      <c r="F222" s="75">
        <f>F221/F219</f>
        <v>0.586927656658243</v>
      </c>
      <c r="G222" s="75"/>
      <c r="H222" s="75"/>
      <c r="I222" s="75">
        <f>I221/I219</f>
        <v>0.7176001949430612</v>
      </c>
      <c r="J222" s="75"/>
      <c r="K222" s="75">
        <f>K221/K219</f>
        <v>0</v>
      </c>
      <c r="L222" s="75"/>
      <c r="M222" s="75">
        <f>M221/M219</f>
        <v>0.5209100424966644</v>
      </c>
      <c r="N222" s="75"/>
      <c r="O222" s="15">
        <f>O221/O219</f>
        <v>0.5209100424966644</v>
      </c>
      <c r="P222" s="15"/>
      <c r="Q222" s="15">
        <f>Q221/Q219</f>
        <v>0.5209100424966644</v>
      </c>
      <c r="R222" s="15"/>
      <c r="S222" s="50"/>
      <c r="T222" s="38"/>
      <c r="U222" s="99"/>
      <c r="V222" s="99"/>
      <c r="W222" s="99"/>
      <c r="X222" s="99"/>
      <c r="Y222" s="114"/>
      <c r="Z222" s="99"/>
      <c r="AA222" s="12"/>
      <c r="AB222" s="28"/>
    </row>
    <row r="223" spans="1:28" s="22" customFormat="1" ht="30" customHeight="1">
      <c r="A223" s="36" t="s">
        <v>30</v>
      </c>
      <c r="B223" s="34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11"/>
      <c r="S223" s="37"/>
      <c r="T223" s="35"/>
      <c r="U223" s="99"/>
      <c r="V223" s="99"/>
      <c r="W223" s="36"/>
      <c r="X223" s="99"/>
      <c r="Y223" s="114"/>
      <c r="Z223" s="99"/>
      <c r="AA223" s="12"/>
      <c r="AB223" s="28"/>
    </row>
    <row r="224" spans="1:28" s="122" customFormat="1" ht="15" customHeight="1">
      <c r="A224" s="35"/>
      <c r="B224" s="13" t="s">
        <v>54</v>
      </c>
      <c r="C224" s="37">
        <v>695.045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12">
        <f>SUM(C224:L224)</f>
        <v>695.045</v>
      </c>
      <c r="N224" s="37">
        <v>-215.4</v>
      </c>
      <c r="O224" s="11">
        <f>M224+N224</f>
        <v>479.645</v>
      </c>
      <c r="P224" s="11"/>
      <c r="Q224" s="11">
        <f>O224+P224</f>
        <v>479.645</v>
      </c>
      <c r="R224" s="11">
        <f>Q224/$C$3*100</f>
        <v>0.05883770853778214</v>
      </c>
      <c r="S224" s="115"/>
      <c r="T224" s="116"/>
      <c r="U224" s="117"/>
      <c r="V224" s="117"/>
      <c r="W224" s="118"/>
      <c r="X224" s="117"/>
      <c r="Y224" s="119"/>
      <c r="Z224" s="117"/>
      <c r="AA224" s="120"/>
      <c r="AB224" s="121"/>
    </row>
    <row r="225" spans="1:28" s="22" customFormat="1" ht="15" customHeight="1">
      <c r="A225" s="35"/>
      <c r="B225" s="73" t="s">
        <v>55</v>
      </c>
      <c r="C225" s="37">
        <v>512.7149999999999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12">
        <f>SUM(C225:L225)</f>
        <v>512.7149999999999</v>
      </c>
      <c r="N225" s="37">
        <v>-162.745</v>
      </c>
      <c r="O225" s="11">
        <f>M225+N225</f>
        <v>349.9699999999999</v>
      </c>
      <c r="P225" s="11"/>
      <c r="Q225" s="11">
        <f>O225+P225</f>
        <v>349.9699999999999</v>
      </c>
      <c r="R225" s="11">
        <f>Q225/$C$3*100</f>
        <v>0.04293056918547595</v>
      </c>
      <c r="S225" s="37"/>
      <c r="T225" s="35"/>
      <c r="U225" s="99"/>
      <c r="V225" s="99"/>
      <c r="W225" s="36"/>
      <c r="X225" s="99"/>
      <c r="Y225" s="114"/>
      <c r="Z225" s="99"/>
      <c r="AA225" s="12"/>
      <c r="AB225" s="28"/>
    </row>
    <row r="226" spans="1:28" s="22" customFormat="1" ht="15" customHeight="1">
      <c r="A226" s="35"/>
      <c r="B226" s="13" t="s">
        <v>56</v>
      </c>
      <c r="C226" s="37">
        <v>183.347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4.274622</v>
      </c>
      <c r="J226" s="37">
        <v>0</v>
      </c>
      <c r="K226" s="37">
        <v>0</v>
      </c>
      <c r="L226" s="37">
        <v>0</v>
      </c>
      <c r="M226" s="12">
        <f>SUM(C226:L226)</f>
        <v>187.621622</v>
      </c>
      <c r="N226" s="37">
        <v>-59.525332</v>
      </c>
      <c r="O226" s="11">
        <f>M226+N226</f>
        <v>128.09629</v>
      </c>
      <c r="P226" s="11"/>
      <c r="Q226" s="11">
        <f>O226+P226</f>
        <v>128.09629</v>
      </c>
      <c r="R226" s="11">
        <f>Q226/$C$5*100</f>
        <v>0.015688461726883037</v>
      </c>
      <c r="S226" s="37"/>
      <c r="T226" s="35"/>
      <c r="U226" s="99"/>
      <c r="V226" s="99"/>
      <c r="W226" s="36"/>
      <c r="X226" s="99"/>
      <c r="Y226" s="114"/>
      <c r="Z226" s="99"/>
      <c r="AA226" s="12"/>
      <c r="AB226" s="28"/>
    </row>
    <row r="227" spans="1:28" s="22" customFormat="1" ht="15" customHeight="1">
      <c r="A227" s="35"/>
      <c r="B227" s="73" t="s">
        <v>57</v>
      </c>
      <c r="C227" s="75">
        <f>C226/C224</f>
        <v>0.2637915530649095</v>
      </c>
      <c r="D227" s="75"/>
      <c r="E227" s="75"/>
      <c r="F227" s="75"/>
      <c r="G227" s="75"/>
      <c r="H227" s="75"/>
      <c r="I227" s="75"/>
      <c r="J227" s="75"/>
      <c r="K227" s="75"/>
      <c r="L227" s="75"/>
      <c r="M227" s="75">
        <f>M226/M224</f>
        <v>0.269941690106396</v>
      </c>
      <c r="N227" s="75">
        <f>N226/N224</f>
        <v>0.2763478737233055</v>
      </c>
      <c r="O227" s="15">
        <f>O226/O224</f>
        <v>0.2670647874990879</v>
      </c>
      <c r="P227" s="15"/>
      <c r="Q227" s="15">
        <f>Q226/Q224</f>
        <v>0.2670647874990879</v>
      </c>
      <c r="R227" s="15"/>
      <c r="S227" s="37"/>
      <c r="T227" s="35"/>
      <c r="U227" s="99"/>
      <c r="V227" s="99"/>
      <c r="W227" s="36"/>
      <c r="X227" s="99"/>
      <c r="Y227" s="114"/>
      <c r="Z227" s="99"/>
      <c r="AA227" s="12"/>
      <c r="AB227" s="28"/>
    </row>
    <row r="228" spans="1:28" s="22" customFormat="1" ht="21" customHeight="1">
      <c r="A228" s="38" t="s">
        <v>75</v>
      </c>
      <c r="B228" s="4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11"/>
      <c r="S228" s="50"/>
      <c r="T228" s="38"/>
      <c r="U228" s="99"/>
      <c r="V228" s="99"/>
      <c r="W228" s="99"/>
      <c r="X228" s="99"/>
      <c r="Y228" s="114"/>
      <c r="Z228" s="99"/>
      <c r="AA228" s="12"/>
      <c r="AB228" s="28"/>
    </row>
    <row r="229" spans="1:28" s="22" customFormat="1" ht="15" customHeight="1">
      <c r="A229" s="38"/>
      <c r="B229" s="13" t="s">
        <v>54</v>
      </c>
      <c r="C229" s="50">
        <v>150.972</v>
      </c>
      <c r="D229" s="50">
        <v>0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12">
        <f>SUM(C229:L229)</f>
        <v>150.972</v>
      </c>
      <c r="N229" s="50"/>
      <c r="O229" s="11">
        <f>M229+N229</f>
        <v>150.972</v>
      </c>
      <c r="P229" s="50"/>
      <c r="Q229" s="11">
        <f>O229+P229</f>
        <v>150.972</v>
      </c>
      <c r="R229" s="11">
        <f>Q229/$C$3*100</f>
        <v>0.018519627085377823</v>
      </c>
      <c r="S229" s="50"/>
      <c r="T229" s="38"/>
      <c r="U229" s="99"/>
      <c r="V229" s="99"/>
      <c r="W229" s="99"/>
      <c r="X229" s="99"/>
      <c r="Y229" s="114"/>
      <c r="Z229" s="99"/>
      <c r="AA229" s="12"/>
      <c r="AB229" s="28"/>
    </row>
    <row r="230" spans="1:28" s="22" customFormat="1" ht="15" customHeight="1">
      <c r="A230" s="38"/>
      <c r="B230" s="73" t="s">
        <v>55</v>
      </c>
      <c r="C230" s="50">
        <v>90.884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12">
        <f>SUM(C230:L230)</f>
        <v>90.884</v>
      </c>
      <c r="N230" s="50"/>
      <c r="O230" s="11">
        <f>M230+N230</f>
        <v>90.884</v>
      </c>
      <c r="P230" s="50"/>
      <c r="Q230" s="11">
        <f>O230+P230</f>
        <v>90.884</v>
      </c>
      <c r="R230" s="11">
        <f>Q230/$C$3*100</f>
        <v>0.011148675171736998</v>
      </c>
      <c r="S230" s="50"/>
      <c r="T230" s="38"/>
      <c r="U230" s="99"/>
      <c r="V230" s="99"/>
      <c r="W230" s="99"/>
      <c r="X230" s="99"/>
      <c r="Y230" s="114"/>
      <c r="Z230" s="99"/>
      <c r="AA230" s="12"/>
      <c r="AB230" s="28"/>
    </row>
    <row r="231" spans="1:28" s="22" customFormat="1" ht="15" customHeight="1">
      <c r="A231" s="38"/>
      <c r="B231" s="13" t="s">
        <v>56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12">
        <f>SUM(C231:L231)</f>
        <v>0</v>
      </c>
      <c r="N231" s="50"/>
      <c r="O231" s="11">
        <f>M231+N231</f>
        <v>0</v>
      </c>
      <c r="P231" s="50"/>
      <c r="Q231" s="11">
        <f>O231+P231</f>
        <v>0</v>
      </c>
      <c r="R231" s="11">
        <f>Q231/$C$5*100</f>
        <v>0</v>
      </c>
      <c r="S231" s="50"/>
      <c r="T231" s="38"/>
      <c r="U231" s="99"/>
      <c r="V231" s="99"/>
      <c r="W231" s="99"/>
      <c r="X231" s="99"/>
      <c r="Y231" s="114"/>
      <c r="Z231" s="99"/>
      <c r="AA231" s="12"/>
      <c r="AB231" s="28"/>
    </row>
    <row r="232" spans="1:28" s="22" customFormat="1" ht="15" customHeight="1">
      <c r="A232" s="38"/>
      <c r="B232" s="73" t="s">
        <v>57</v>
      </c>
      <c r="C232" s="75">
        <f>C231/C229</f>
        <v>0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56">
        <f>M231/M229</f>
        <v>0</v>
      </c>
      <c r="N232" s="12"/>
      <c r="O232" s="11">
        <f>M232+N232</f>
        <v>0</v>
      </c>
      <c r="P232" s="12"/>
      <c r="Q232" s="12"/>
      <c r="R232" s="11"/>
      <c r="S232" s="50"/>
      <c r="T232" s="38"/>
      <c r="U232" s="99"/>
      <c r="V232" s="99"/>
      <c r="W232" s="99"/>
      <c r="X232" s="99"/>
      <c r="Y232" s="114"/>
      <c r="Z232" s="99"/>
      <c r="AA232" s="12"/>
      <c r="AB232" s="28"/>
    </row>
    <row r="233" spans="1:28" s="16" customFormat="1" ht="20.25" customHeight="1">
      <c r="A233" s="38" t="s">
        <v>31</v>
      </c>
      <c r="B233" s="39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41"/>
      <c r="P233" s="41"/>
      <c r="Q233" s="41"/>
      <c r="R233" s="11"/>
      <c r="S233" s="41"/>
      <c r="T233" s="40"/>
      <c r="U233" s="96"/>
      <c r="V233" s="96"/>
      <c r="W233" s="96"/>
      <c r="X233" s="96"/>
      <c r="Y233" s="103"/>
      <c r="Z233" s="96"/>
      <c r="AA233" s="11"/>
      <c r="AB233" s="19"/>
    </row>
    <row r="234" spans="1:28" s="16" customFormat="1" ht="15" customHeight="1">
      <c r="A234" s="40"/>
      <c r="B234" s="13" t="s">
        <v>54</v>
      </c>
      <c r="C234" s="50">
        <v>8731.148</v>
      </c>
      <c r="D234" s="50">
        <v>10598.7</v>
      </c>
      <c r="E234" s="50">
        <v>22.35</v>
      </c>
      <c r="F234" s="50">
        <v>4</v>
      </c>
      <c r="G234" s="50">
        <v>17.249</v>
      </c>
      <c r="H234" s="50">
        <v>1.1</v>
      </c>
      <c r="I234" s="50">
        <v>802.5</v>
      </c>
      <c r="J234" s="50">
        <v>7.076</v>
      </c>
      <c r="K234" s="50">
        <v>0</v>
      </c>
      <c r="L234" s="50">
        <v>5169.7</v>
      </c>
      <c r="M234" s="12">
        <f>SUM(C234:L234)</f>
        <v>25353.822999999997</v>
      </c>
      <c r="N234" s="50">
        <v>-87</v>
      </c>
      <c r="O234" s="11">
        <f>M234+N234</f>
        <v>25266.822999999997</v>
      </c>
      <c r="P234" s="41">
        <v>-38.7</v>
      </c>
      <c r="Q234" s="11">
        <f>O234+P234</f>
        <v>25228.122999999996</v>
      </c>
      <c r="R234" s="11">
        <f>Q234/$C$3*100</f>
        <v>3.0947157752698717</v>
      </c>
      <c r="S234" s="41"/>
      <c r="T234" s="40"/>
      <c r="U234" s="96"/>
      <c r="V234" s="96"/>
      <c r="W234" s="96"/>
      <c r="X234" s="96"/>
      <c r="Y234" s="103"/>
      <c r="Z234" s="96"/>
      <c r="AA234" s="11"/>
      <c r="AB234" s="19"/>
    </row>
    <row r="235" spans="1:28" s="16" customFormat="1" ht="15" customHeight="1">
      <c r="A235" s="40"/>
      <c r="B235" s="73" t="s">
        <v>55</v>
      </c>
      <c r="C235" s="50">
        <v>7200.254999999999</v>
      </c>
      <c r="D235" s="50">
        <v>10318.56</v>
      </c>
      <c r="E235" s="50">
        <v>7.350000000000001</v>
      </c>
      <c r="F235" s="50">
        <v>1</v>
      </c>
      <c r="G235" s="50">
        <v>2.2490000000000023</v>
      </c>
      <c r="H235" s="50">
        <v>0</v>
      </c>
      <c r="I235" s="50">
        <v>716.474</v>
      </c>
      <c r="J235" s="50">
        <v>6.454000000000001</v>
      </c>
      <c r="K235" s="50">
        <v>0</v>
      </c>
      <c r="L235" s="50">
        <v>2009.5030000000002</v>
      </c>
      <c r="M235" s="12">
        <f>SUM(C235:L235)</f>
        <v>20261.844999999998</v>
      </c>
      <c r="N235" s="50">
        <v>-55.965</v>
      </c>
      <c r="O235" s="11">
        <f>M235+N235</f>
        <v>20205.879999999997</v>
      </c>
      <c r="P235" s="41">
        <v>-38.717</v>
      </c>
      <c r="Q235" s="11">
        <f>O235+P235</f>
        <v>20167.162999999997</v>
      </c>
      <c r="R235" s="11">
        <f>Q235/$C$3*100</f>
        <v>2.4738914376840038</v>
      </c>
      <c r="S235" s="41"/>
      <c r="T235" s="40"/>
      <c r="U235" s="96"/>
      <c r="V235" s="96"/>
      <c r="W235" s="96"/>
      <c r="X235" s="96"/>
      <c r="Y235" s="103"/>
      <c r="Z235" s="96"/>
      <c r="AA235" s="11"/>
      <c r="AB235" s="19"/>
    </row>
    <row r="236" spans="1:28" s="16" customFormat="1" ht="15" customHeight="1">
      <c r="A236" s="40"/>
      <c r="B236" s="13" t="s">
        <v>56</v>
      </c>
      <c r="C236" s="50">
        <v>753.526</v>
      </c>
      <c r="D236" s="50">
        <v>2493.0559999999996</v>
      </c>
      <c r="E236" s="50">
        <v>1.22</v>
      </c>
      <c r="F236" s="50">
        <v>0.192</v>
      </c>
      <c r="G236" s="50">
        <v>0.149411</v>
      </c>
      <c r="H236" s="50">
        <v>0</v>
      </c>
      <c r="I236" s="50">
        <v>337.85938999999996</v>
      </c>
      <c r="J236" s="50">
        <v>0</v>
      </c>
      <c r="K236" s="50">
        <v>0</v>
      </c>
      <c r="L236" s="50">
        <v>509.03863</v>
      </c>
      <c r="M236" s="12">
        <f>SUM(C236:L236)</f>
        <v>4095.041430999999</v>
      </c>
      <c r="N236" s="50">
        <v>-16.826999999999998</v>
      </c>
      <c r="O236" s="11">
        <f>M236+N236</f>
        <v>4078.2144309999994</v>
      </c>
      <c r="P236" s="41">
        <v>0</v>
      </c>
      <c r="Q236" s="11">
        <f>O236+P236</f>
        <v>4078.2144309999994</v>
      </c>
      <c r="R236" s="11">
        <f>Q236/$C$5*100</f>
        <v>0.49947512933251675</v>
      </c>
      <c r="S236" s="41"/>
      <c r="T236" s="40"/>
      <c r="U236" s="96"/>
      <c r="V236" s="96"/>
      <c r="W236" s="96"/>
      <c r="X236" s="96"/>
      <c r="Y236" s="103"/>
      <c r="Z236" s="96"/>
      <c r="AA236" s="11"/>
      <c r="AB236" s="19"/>
    </row>
    <row r="237" spans="1:28" s="16" customFormat="1" ht="15" customHeight="1">
      <c r="A237" s="40"/>
      <c r="B237" s="73" t="s">
        <v>57</v>
      </c>
      <c r="C237" s="75">
        <f aca="true" t="shared" si="22" ref="C237:Q237">C236/C234</f>
        <v>0.0863031986171807</v>
      </c>
      <c r="D237" s="75">
        <f t="shared" si="22"/>
        <v>0.23522281034466486</v>
      </c>
      <c r="E237" s="75">
        <f t="shared" si="22"/>
        <v>0.05458612975391498</v>
      </c>
      <c r="F237" s="75">
        <f t="shared" si="22"/>
        <v>0.048</v>
      </c>
      <c r="G237" s="75">
        <f t="shared" si="22"/>
        <v>0.008662009391848803</v>
      </c>
      <c r="H237" s="75"/>
      <c r="I237" s="75">
        <f t="shared" si="22"/>
        <v>0.4210085856697819</v>
      </c>
      <c r="J237" s="75"/>
      <c r="K237" s="75"/>
      <c r="L237" s="75">
        <f t="shared" si="22"/>
        <v>0.09846579685474979</v>
      </c>
      <c r="M237" s="75">
        <f t="shared" si="22"/>
        <v>0.1615157379224427</v>
      </c>
      <c r="N237" s="75">
        <f t="shared" si="22"/>
        <v>0.19341379310344825</v>
      </c>
      <c r="O237" s="15">
        <f t="shared" si="22"/>
        <v>0.16140590492916343</v>
      </c>
      <c r="P237" s="15">
        <f t="shared" si="22"/>
        <v>0</v>
      </c>
      <c r="Q237" s="15">
        <f t="shared" si="22"/>
        <v>0.1616535019668328</v>
      </c>
      <c r="R237" s="15"/>
      <c r="S237" s="41"/>
      <c r="T237" s="40"/>
      <c r="U237" s="96"/>
      <c r="V237" s="96"/>
      <c r="W237" s="96"/>
      <c r="X237" s="96"/>
      <c r="Y237" s="103"/>
      <c r="Z237" s="96"/>
      <c r="AA237" s="11"/>
      <c r="AB237" s="19"/>
    </row>
    <row r="238" spans="1:28" s="22" customFormat="1" ht="18.75" customHeight="1" hidden="1">
      <c r="A238" s="48" t="s">
        <v>76</v>
      </c>
      <c r="B238" s="49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11"/>
      <c r="S238" s="50"/>
      <c r="T238" s="38"/>
      <c r="U238" s="99"/>
      <c r="V238" s="99"/>
      <c r="W238" s="99"/>
      <c r="X238" s="99"/>
      <c r="Y238" s="114"/>
      <c r="Z238" s="99"/>
      <c r="AA238" s="12"/>
      <c r="AB238" s="28"/>
    </row>
    <row r="239" spans="1:28" s="22" customFormat="1" ht="15" customHeight="1" hidden="1">
      <c r="A239" s="38"/>
      <c r="B239" s="73" t="s">
        <v>63</v>
      </c>
      <c r="C239" s="50">
        <f>'[88]prog 2013'!C97</f>
        <v>1466.7</v>
      </c>
      <c r="D239" s="50">
        <f>'[88]prog 2013'!D97</f>
        <v>9497.8</v>
      </c>
      <c r="E239" s="50">
        <f>'[88]prog 2013'!E97</f>
        <v>2.7</v>
      </c>
      <c r="F239" s="50">
        <f>'[88]prog 2013'!F97</f>
        <v>3.7</v>
      </c>
      <c r="G239" s="50">
        <f>'[88]prog 2013'!G97</f>
        <v>23.7</v>
      </c>
      <c r="H239" s="50" t="e">
        <f>'[87]progr 2009'!G94</f>
        <v>#REF!</v>
      </c>
      <c r="I239" s="50">
        <f>'[88]prog 2013'!I97</f>
        <v>1689.6</v>
      </c>
      <c r="J239" s="50" t="e">
        <f>'[87]progr 2009'!M94</f>
        <v>#REF!</v>
      </c>
      <c r="K239" s="50" t="e">
        <f>'[87]progr 2009'!N94</f>
        <v>#REF!</v>
      </c>
      <c r="L239" s="50" t="e">
        <f>'[87]progr 2009'!O94</f>
        <v>#REF!</v>
      </c>
      <c r="M239" s="12" t="e">
        <f>SUM(C239:L239)</f>
        <v>#REF!</v>
      </c>
      <c r="N239" s="50">
        <f>'[88]prog 2013'!P97</f>
        <v>-85.5</v>
      </c>
      <c r="O239" s="11" t="e">
        <f>M239+N239</f>
        <v>#REF!</v>
      </c>
      <c r="P239" s="50"/>
      <c r="Q239" s="11" t="e">
        <f>O239+P239</f>
        <v>#REF!</v>
      </c>
      <c r="R239" s="11"/>
      <c r="S239" s="50"/>
      <c r="T239" s="38"/>
      <c r="U239" s="99"/>
      <c r="V239" s="99"/>
      <c r="W239" s="99"/>
      <c r="X239" s="99"/>
      <c r="Y239" s="114"/>
      <c r="Z239" s="99"/>
      <c r="AA239" s="12"/>
      <c r="AB239" s="28"/>
    </row>
    <row r="240" spans="1:28" s="22" customFormat="1" ht="15" customHeight="1" hidden="1">
      <c r="A240" s="38"/>
      <c r="B240" s="73" t="s">
        <v>64</v>
      </c>
      <c r="C240" s="50" t="e">
        <f>#REF!</f>
        <v>#REF!</v>
      </c>
      <c r="D240" s="50" t="e">
        <f>#REF!</f>
        <v>#REF!</v>
      </c>
      <c r="E240" s="50" t="e">
        <f>#REF!</f>
        <v>#REF!</v>
      </c>
      <c r="F240" s="50" t="e">
        <f>#REF!</f>
        <v>#REF!</v>
      </c>
      <c r="G240" s="50" t="e">
        <f>#REF!</f>
        <v>#REF!</v>
      </c>
      <c r="H240" s="50" t="e">
        <f>#REF!</f>
        <v>#REF!</v>
      </c>
      <c r="I240" s="50" t="e">
        <f>#REF!</f>
        <v>#REF!</v>
      </c>
      <c r="J240" s="50" t="e">
        <f>#REF!</f>
        <v>#REF!</v>
      </c>
      <c r="K240" s="50" t="e">
        <f>#REF!</f>
        <v>#REF!</v>
      </c>
      <c r="L240" s="50" t="e">
        <f>#REF!</f>
        <v>#REF!</v>
      </c>
      <c r="M240" s="12" t="e">
        <f>SUM(C240:L240)</f>
        <v>#REF!</v>
      </c>
      <c r="N240" s="50" t="e">
        <f>#REF!</f>
        <v>#REF!</v>
      </c>
      <c r="O240" s="11" t="e">
        <f>M240+N240</f>
        <v>#REF!</v>
      </c>
      <c r="P240" s="50" t="e">
        <f>#REF!</f>
        <v>#REF!</v>
      </c>
      <c r="Q240" s="11" t="e">
        <f>O240+P240</f>
        <v>#REF!</v>
      </c>
      <c r="R240" s="11"/>
      <c r="S240" s="50"/>
      <c r="T240" s="38"/>
      <c r="U240" s="99"/>
      <c r="V240" s="99"/>
      <c r="W240" s="99"/>
      <c r="X240" s="99"/>
      <c r="Y240" s="114"/>
      <c r="Z240" s="99"/>
      <c r="AA240" s="12"/>
      <c r="AB240" s="28"/>
    </row>
    <row r="241" spans="1:28" s="22" customFormat="1" ht="15" customHeight="1" hidden="1">
      <c r="A241" s="38"/>
      <c r="B241" s="73" t="s">
        <v>65</v>
      </c>
      <c r="C241" s="12" t="e">
        <f aca="true" t="shared" si="23" ref="C241:O241">C240/C239*100</f>
        <v>#REF!</v>
      </c>
      <c r="D241" s="12" t="e">
        <f t="shared" si="23"/>
        <v>#REF!</v>
      </c>
      <c r="E241" s="12" t="e">
        <f t="shared" si="23"/>
        <v>#REF!</v>
      </c>
      <c r="F241" s="12" t="e">
        <f t="shared" si="23"/>
        <v>#REF!</v>
      </c>
      <c r="G241" s="12" t="e">
        <f t="shared" si="23"/>
        <v>#REF!</v>
      </c>
      <c r="H241" s="12" t="e">
        <f t="shared" si="23"/>
        <v>#REF!</v>
      </c>
      <c r="I241" s="12" t="e">
        <f t="shared" si="23"/>
        <v>#REF!</v>
      </c>
      <c r="J241" s="12" t="e">
        <f t="shared" si="23"/>
        <v>#REF!</v>
      </c>
      <c r="K241" s="12" t="e">
        <f t="shared" si="23"/>
        <v>#REF!</v>
      </c>
      <c r="L241" s="12" t="e">
        <f t="shared" si="23"/>
        <v>#REF!</v>
      </c>
      <c r="M241" s="12" t="e">
        <f t="shared" si="23"/>
        <v>#REF!</v>
      </c>
      <c r="N241" s="12" t="e">
        <f t="shared" si="23"/>
        <v>#REF!</v>
      </c>
      <c r="O241" s="12" t="e">
        <f t="shared" si="23"/>
        <v>#REF!</v>
      </c>
      <c r="P241" s="12"/>
      <c r="Q241" s="12" t="e">
        <f>Q240/Q239*100</f>
        <v>#REF!</v>
      </c>
      <c r="R241" s="11"/>
      <c r="S241" s="50"/>
      <c r="T241" s="38"/>
      <c r="U241" s="99"/>
      <c r="V241" s="99"/>
      <c r="W241" s="99"/>
      <c r="X241" s="99"/>
      <c r="Y241" s="114"/>
      <c r="Z241" s="99"/>
      <c r="AA241" s="12"/>
      <c r="AB241" s="28"/>
    </row>
    <row r="242" spans="1:28" s="22" customFormat="1" ht="21" customHeight="1" hidden="1">
      <c r="A242" s="38" t="s">
        <v>77</v>
      </c>
      <c r="B242" s="49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11"/>
      <c r="S242" s="50"/>
      <c r="T242" s="38"/>
      <c r="U242" s="99"/>
      <c r="V242" s="99"/>
      <c r="W242" s="99"/>
      <c r="X242" s="99"/>
      <c r="Y242" s="114"/>
      <c r="Z242" s="99"/>
      <c r="AA242" s="12"/>
      <c r="AB242" s="28"/>
    </row>
    <row r="243" spans="1:28" s="22" customFormat="1" ht="15" customHeight="1" hidden="1">
      <c r="A243" s="38"/>
      <c r="B243" s="73" t="s">
        <v>63</v>
      </c>
      <c r="C243" s="50">
        <f>'[88]prog 2013'!C98</f>
        <v>85.7</v>
      </c>
      <c r="D243" s="50">
        <f>'[88]prog 2013'!D98</f>
        <v>0</v>
      </c>
      <c r="E243" s="50" t="e">
        <f>'[88]prog 2013'!E98</f>
        <v>#REF!</v>
      </c>
      <c r="F243" s="50" t="e">
        <f>'[88]prog 2013'!F98</f>
        <v>#REF!</v>
      </c>
      <c r="G243" s="50" t="e">
        <f>'[88]prog 2013'!G98</f>
        <v>#REF!</v>
      </c>
      <c r="H243" s="50" t="e">
        <f>'[88]prog 2013'!H98</f>
        <v>#REF!</v>
      </c>
      <c r="I243" s="50" t="e">
        <f>'[88]prog 2013'!I98</f>
        <v>#REF!</v>
      </c>
      <c r="J243" s="50" t="e">
        <f>'[88]prog 2013'!J98</f>
        <v>#REF!</v>
      </c>
      <c r="K243" s="50" t="e">
        <f>'[88]prog 2013'!K98</f>
        <v>#REF!</v>
      </c>
      <c r="L243" s="50" t="e">
        <f>'[88]prog 2013'!L98</f>
        <v>#REF!</v>
      </c>
      <c r="M243" s="12" t="e">
        <f>SUM(C243:L243)</f>
        <v>#REF!</v>
      </c>
      <c r="N243" s="50" t="e">
        <f>'[88]prog 2013'!P98</f>
        <v>#REF!</v>
      </c>
      <c r="O243" s="11" t="e">
        <f>M243+N243</f>
        <v>#REF!</v>
      </c>
      <c r="P243" s="50" t="e">
        <f>'[88]prog 2013'!R98</f>
        <v>#REF!</v>
      </c>
      <c r="Q243" s="11" t="e">
        <f>O243+P243</f>
        <v>#REF!</v>
      </c>
      <c r="R243" s="11"/>
      <c r="S243" s="50"/>
      <c r="T243" s="38"/>
      <c r="U243" s="99"/>
      <c r="V243" s="99"/>
      <c r="W243" s="99"/>
      <c r="X243" s="99"/>
      <c r="Y243" s="114"/>
      <c r="Z243" s="99"/>
      <c r="AA243" s="12"/>
      <c r="AB243" s="28"/>
    </row>
    <row r="244" spans="1:28" s="22" customFormat="1" ht="15" customHeight="1" hidden="1">
      <c r="A244" s="38"/>
      <c r="B244" s="73" t="s">
        <v>64</v>
      </c>
      <c r="C244" s="50" t="e">
        <f>#REF!</f>
        <v>#REF!</v>
      </c>
      <c r="D244" s="50" t="e">
        <f>#REF!</f>
        <v>#REF!</v>
      </c>
      <c r="E244" s="50" t="e">
        <f>#REF!</f>
        <v>#REF!</v>
      </c>
      <c r="F244" s="50" t="e">
        <f>#REF!</f>
        <v>#REF!</v>
      </c>
      <c r="G244" s="50" t="e">
        <f>#REF!</f>
        <v>#REF!</v>
      </c>
      <c r="H244" s="50" t="e">
        <f>#REF!</f>
        <v>#REF!</v>
      </c>
      <c r="I244" s="50" t="e">
        <f>#REF!</f>
        <v>#REF!</v>
      </c>
      <c r="J244" s="50" t="e">
        <f>#REF!</f>
        <v>#REF!</v>
      </c>
      <c r="K244" s="50" t="e">
        <f>#REF!</f>
        <v>#REF!</v>
      </c>
      <c r="L244" s="50" t="e">
        <f>#REF!</f>
        <v>#REF!</v>
      </c>
      <c r="M244" s="12" t="e">
        <f>SUM(C244:L244)</f>
        <v>#REF!</v>
      </c>
      <c r="N244" s="50"/>
      <c r="O244" s="11" t="e">
        <f>M244+N244</f>
        <v>#REF!</v>
      </c>
      <c r="P244" s="50" t="e">
        <f>#REF!</f>
        <v>#REF!</v>
      </c>
      <c r="Q244" s="11" t="e">
        <f>O244+P244</f>
        <v>#REF!</v>
      </c>
      <c r="R244" s="11"/>
      <c r="S244" s="50"/>
      <c r="T244" s="38"/>
      <c r="U244" s="99"/>
      <c r="V244" s="99"/>
      <c r="W244" s="99"/>
      <c r="X244" s="99"/>
      <c r="Y244" s="114"/>
      <c r="Z244" s="99"/>
      <c r="AA244" s="12"/>
      <c r="AB244" s="28"/>
    </row>
    <row r="245" spans="1:28" s="22" customFormat="1" ht="15" customHeight="1" hidden="1">
      <c r="A245" s="38"/>
      <c r="B245" s="73" t="s">
        <v>65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1"/>
      <c r="S245" s="50"/>
      <c r="T245" s="38"/>
      <c r="U245" s="99"/>
      <c r="V245" s="99"/>
      <c r="W245" s="99"/>
      <c r="X245" s="99"/>
      <c r="Y245" s="114"/>
      <c r="Z245" s="99"/>
      <c r="AA245" s="12"/>
      <c r="AB245" s="28"/>
    </row>
    <row r="246" spans="1:28" s="22" customFormat="1" ht="15" customHeight="1" hidden="1">
      <c r="A246" s="38" t="s">
        <v>78</v>
      </c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11"/>
      <c r="S246" s="50"/>
      <c r="T246" s="38"/>
      <c r="U246" s="99"/>
      <c r="V246" s="99"/>
      <c r="W246" s="99"/>
      <c r="X246" s="99"/>
      <c r="Y246" s="114"/>
      <c r="Z246" s="99"/>
      <c r="AA246" s="11"/>
      <c r="AB246" s="19"/>
    </row>
    <row r="247" spans="1:28" s="22" customFormat="1" ht="15" customHeight="1" hidden="1">
      <c r="A247" s="38"/>
      <c r="B247" s="73" t="s">
        <v>63</v>
      </c>
      <c r="C247" s="50" t="e">
        <f>'[87]ian2008 toate'!B51</f>
        <v>#REF!</v>
      </c>
      <c r="D247" s="50" t="e">
        <f>'[87]ian2008 toate'!C51</f>
        <v>#REF!</v>
      </c>
      <c r="E247" s="50" t="e">
        <f>'[87]ian2008 toate'!D51</f>
        <v>#REF!</v>
      </c>
      <c r="F247" s="50" t="e">
        <f>'[87]ian2008 toate'!E51</f>
        <v>#REF!</v>
      </c>
      <c r="G247" s="50" t="e">
        <f>'[87]ian2008 toate'!F51</f>
        <v>#REF!</v>
      </c>
      <c r="H247" s="50" t="e">
        <f>'[87]ian2008 toate'!H51</f>
        <v>#REF!</v>
      </c>
      <c r="I247" s="50" t="e">
        <f>'[87]ian2008 toate'!J51</f>
        <v>#REF!</v>
      </c>
      <c r="J247" s="50" t="e">
        <f>'[87]ian2008 toate'!K51</f>
        <v>#REF!</v>
      </c>
      <c r="K247" s="50" t="e">
        <f>'[87]ian2008 toate'!L51</f>
        <v>#REF!</v>
      </c>
      <c r="L247" s="50" t="e">
        <f>'[87]ian2008 toate'!M51</f>
        <v>#REF!</v>
      </c>
      <c r="M247" s="50" t="e">
        <f>'[87]ian2008 toate'!P51</f>
        <v>#REF!</v>
      </c>
      <c r="N247" s="50" t="e">
        <f>'[87]ian2008 toate'!Q51</f>
        <v>#REF!</v>
      </c>
      <c r="O247" s="50" t="e">
        <f>'[87]ian2008 toate'!R51</f>
        <v>#REF!</v>
      </c>
      <c r="P247" s="50" t="e">
        <f>'[87]ian2008 toate'!S51</f>
        <v>#REF!</v>
      </c>
      <c r="Q247" s="50" t="e">
        <f>'[87]ian2008 toate'!T51</f>
        <v>#REF!</v>
      </c>
      <c r="R247" s="11"/>
      <c r="S247" s="50"/>
      <c r="T247" s="38"/>
      <c r="U247" s="99"/>
      <c r="V247" s="99"/>
      <c r="W247" s="99"/>
      <c r="X247" s="99"/>
      <c r="Y247" s="114"/>
      <c r="Z247" s="99"/>
      <c r="AA247" s="11"/>
      <c r="AB247" s="19"/>
    </row>
    <row r="248" spans="1:28" s="22" customFormat="1" ht="15" customHeight="1" hidden="1">
      <c r="A248" s="38"/>
      <c r="B248" s="73" t="s">
        <v>64</v>
      </c>
      <c r="C248" s="50" t="e">
        <f>'[87]ian2009 toate'!B58</f>
        <v>#REF!</v>
      </c>
      <c r="D248" s="50" t="e">
        <f>'[87]ian2009 toate'!C58</f>
        <v>#REF!</v>
      </c>
      <c r="E248" s="50" t="e">
        <f>'[87]ian2009 toate'!D58</f>
        <v>#REF!</v>
      </c>
      <c r="F248" s="50" t="e">
        <f>'[87]ian2009 toate'!E58</f>
        <v>#REF!</v>
      </c>
      <c r="G248" s="50" t="e">
        <f>'[87]ian2009 toate'!F58</f>
        <v>#REF!</v>
      </c>
      <c r="H248" s="50" t="e">
        <f>'[87]ian2009 toate'!H58</f>
        <v>#REF!</v>
      </c>
      <c r="I248" s="50" t="e">
        <f>'[87]ian2009 toate'!J58</f>
        <v>#REF!</v>
      </c>
      <c r="J248" s="50" t="e">
        <f>'[87]ian2009 toate'!K58</f>
        <v>#REF!</v>
      </c>
      <c r="K248" s="50" t="e">
        <f>'[87]ian2009 toate'!L58</f>
        <v>#REF!</v>
      </c>
      <c r="L248" s="50" t="e">
        <f>'[87]ian2009 toate'!M58</f>
        <v>#REF!</v>
      </c>
      <c r="M248" s="50" t="e">
        <f>'[87]ian2009 toate'!P58</f>
        <v>#REF!</v>
      </c>
      <c r="N248" s="50" t="e">
        <f>'[87]ian2009 toate'!Q58</f>
        <v>#REF!</v>
      </c>
      <c r="O248" s="50" t="e">
        <f>'[87]ian2009 toate'!R58</f>
        <v>#REF!</v>
      </c>
      <c r="P248" s="50" t="e">
        <f>'[87]ian2009 toate'!S58</f>
        <v>#REF!</v>
      </c>
      <c r="Q248" s="50" t="e">
        <f>'[87]ian2009 toate'!T58</f>
        <v>#REF!</v>
      </c>
      <c r="R248" s="11"/>
      <c r="S248" s="50"/>
      <c r="T248" s="38"/>
      <c r="U248" s="99"/>
      <c r="V248" s="99"/>
      <c r="W248" s="99"/>
      <c r="X248" s="99"/>
      <c r="Y248" s="114"/>
      <c r="Z248" s="99"/>
      <c r="AA248" s="11"/>
      <c r="AB248" s="19"/>
    </row>
    <row r="249" spans="1:28" s="22" customFormat="1" ht="15" customHeight="1" hidden="1">
      <c r="A249" s="38"/>
      <c r="B249" s="73" t="s">
        <v>65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1"/>
      <c r="S249" s="50"/>
      <c r="T249" s="38"/>
      <c r="U249" s="99"/>
      <c r="V249" s="99"/>
      <c r="W249" s="99"/>
      <c r="X249" s="99"/>
      <c r="Y249" s="114"/>
      <c r="Z249" s="99"/>
      <c r="AA249" s="11"/>
      <c r="AB249" s="19"/>
    </row>
    <row r="250" spans="1:28" s="22" customFormat="1" ht="15" customHeight="1" hidden="1">
      <c r="A250" s="38"/>
      <c r="B250" s="7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1"/>
      <c r="S250" s="50"/>
      <c r="T250" s="38"/>
      <c r="U250" s="99"/>
      <c r="V250" s="99"/>
      <c r="W250" s="99"/>
      <c r="X250" s="99"/>
      <c r="Y250" s="114"/>
      <c r="Z250" s="99"/>
      <c r="AA250" s="11"/>
      <c r="AB250" s="19"/>
    </row>
    <row r="251" spans="1:28" s="22" customFormat="1" ht="15" customHeight="1" hidden="1">
      <c r="A251" s="57" t="s">
        <v>78</v>
      </c>
      <c r="B251" s="73" t="s">
        <v>63</v>
      </c>
      <c r="C251" s="12"/>
      <c r="D251" s="12"/>
      <c r="E251" s="12"/>
      <c r="F251" s="12"/>
      <c r="G251" s="12"/>
      <c r="H251" s="12" t="e">
        <f>'[88]prog 2013'!H99</f>
        <v>#REF!</v>
      </c>
      <c r="I251" s="12"/>
      <c r="J251" s="12"/>
      <c r="K251" s="12"/>
      <c r="L251" s="12"/>
      <c r="M251" s="12"/>
      <c r="N251" s="12"/>
      <c r="O251" s="11">
        <f>M251+N251</f>
        <v>0</v>
      </c>
      <c r="P251" s="12"/>
      <c r="Q251" s="12"/>
      <c r="R251" s="11"/>
      <c r="S251" s="50"/>
      <c r="T251" s="38"/>
      <c r="U251" s="99"/>
      <c r="V251" s="99"/>
      <c r="W251" s="99"/>
      <c r="X251" s="99"/>
      <c r="Y251" s="114"/>
      <c r="Z251" s="99"/>
      <c r="AA251" s="11"/>
      <c r="AB251" s="19"/>
    </row>
    <row r="252" spans="1:28" s="22" customFormat="1" ht="15" customHeight="1" hidden="1">
      <c r="A252" s="38"/>
      <c r="B252" s="73" t="s">
        <v>64</v>
      </c>
      <c r="C252" s="12" t="e">
        <f>#REF!</f>
        <v>#REF!</v>
      </c>
      <c r="D252" s="12" t="e">
        <f>#REF!</f>
        <v>#REF!</v>
      </c>
      <c r="E252" s="12" t="e">
        <f>#REF!</f>
        <v>#REF!</v>
      </c>
      <c r="F252" s="12" t="e">
        <f>#REF!</f>
        <v>#REF!</v>
      </c>
      <c r="G252" s="12" t="e">
        <f>#REF!</f>
        <v>#REF!</v>
      </c>
      <c r="H252" s="12" t="e">
        <f>#REF!</f>
        <v>#REF!</v>
      </c>
      <c r="I252" s="12"/>
      <c r="J252" s="12"/>
      <c r="K252" s="12"/>
      <c r="L252" s="12"/>
      <c r="M252" s="12"/>
      <c r="N252" s="12"/>
      <c r="O252" s="11">
        <f>M252+N252</f>
        <v>0</v>
      </c>
      <c r="P252" s="12"/>
      <c r="Q252" s="12"/>
      <c r="R252" s="11"/>
      <c r="S252" s="50"/>
      <c r="T252" s="38"/>
      <c r="U252" s="99"/>
      <c r="V252" s="99"/>
      <c r="W252" s="99"/>
      <c r="X252" s="99"/>
      <c r="Y252" s="114"/>
      <c r="Z252" s="99"/>
      <c r="AA252" s="11"/>
      <c r="AB252" s="19"/>
    </row>
    <row r="253" spans="1:28" s="22" customFormat="1" ht="15" customHeight="1" hidden="1">
      <c r="A253" s="38"/>
      <c r="B253" s="73" t="s">
        <v>65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1"/>
      <c r="S253" s="50"/>
      <c r="T253" s="38"/>
      <c r="U253" s="99"/>
      <c r="V253" s="99"/>
      <c r="W253" s="99"/>
      <c r="X253" s="99"/>
      <c r="Y253" s="114"/>
      <c r="Z253" s="99"/>
      <c r="AA253" s="11"/>
      <c r="AB253" s="19"/>
    </row>
    <row r="254" spans="1:28" s="22" customFormat="1" ht="15" customHeight="1" hidden="1">
      <c r="A254" s="38"/>
      <c r="B254" s="7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1"/>
      <c r="S254" s="50"/>
      <c r="T254" s="38"/>
      <c r="U254" s="99"/>
      <c r="V254" s="99"/>
      <c r="W254" s="99"/>
      <c r="X254" s="99"/>
      <c r="Y254" s="114"/>
      <c r="Z254" s="99"/>
      <c r="AA254" s="11"/>
      <c r="AB254" s="19"/>
    </row>
    <row r="255" spans="1:28" s="22" customFormat="1" ht="18.75" customHeight="1">
      <c r="A255" s="38" t="s">
        <v>18</v>
      </c>
      <c r="B255" s="39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41"/>
      <c r="P255" s="41"/>
      <c r="Q255" s="41"/>
      <c r="R255" s="11"/>
      <c r="S255" s="41"/>
      <c r="T255" s="40"/>
      <c r="U255" s="96"/>
      <c r="V255" s="99"/>
      <c r="W255" s="96"/>
      <c r="X255" s="99"/>
      <c r="Y255" s="103"/>
      <c r="Z255" s="99"/>
      <c r="AA255" s="11"/>
      <c r="AB255" s="19"/>
    </row>
    <row r="256" spans="1:28" s="22" customFormat="1" ht="15" customHeight="1">
      <c r="A256" s="40"/>
      <c r="B256" s="13" t="s">
        <v>54</v>
      </c>
      <c r="C256" s="50">
        <v>2513.6000000000004</v>
      </c>
      <c r="D256" s="50">
        <v>2199.1</v>
      </c>
      <c r="E256" s="50">
        <v>0</v>
      </c>
      <c r="F256" s="50">
        <v>0</v>
      </c>
      <c r="G256" s="50">
        <v>0</v>
      </c>
      <c r="H256" s="50">
        <v>0</v>
      </c>
      <c r="I256" s="50">
        <v>6.2</v>
      </c>
      <c r="J256" s="50">
        <v>0</v>
      </c>
      <c r="K256" s="50">
        <v>0</v>
      </c>
      <c r="L256" s="50">
        <v>89.1</v>
      </c>
      <c r="M256" s="12">
        <f>SUM(C256:L256)</f>
        <v>4808.000000000001</v>
      </c>
      <c r="N256" s="50">
        <v>-89.1</v>
      </c>
      <c r="O256" s="11">
        <f>M256+N256</f>
        <v>4718.900000000001</v>
      </c>
      <c r="P256" s="41">
        <f>-O256</f>
        <v>-4718.900000000001</v>
      </c>
      <c r="Q256" s="11">
        <f>O256+P256</f>
        <v>0</v>
      </c>
      <c r="R256" s="11">
        <f>Q256/$C$3*100</f>
        <v>0</v>
      </c>
      <c r="S256" s="41"/>
      <c r="T256" s="40"/>
      <c r="U256" s="96"/>
      <c r="V256" s="99"/>
      <c r="W256" s="96"/>
      <c r="X256" s="99"/>
      <c r="Y256" s="103"/>
      <c r="Z256" s="99"/>
      <c r="AA256" s="11"/>
      <c r="AB256" s="19"/>
    </row>
    <row r="257" spans="1:28" s="22" customFormat="1" ht="15" customHeight="1">
      <c r="A257" s="40"/>
      <c r="B257" s="73" t="s">
        <v>55</v>
      </c>
      <c r="C257" s="50">
        <f>C262+C267</f>
        <v>2818.8190000000004</v>
      </c>
      <c r="D257" s="50">
        <f aca="true" t="shared" si="24" ref="D257:L257">D262+D267</f>
        <v>2199.1</v>
      </c>
      <c r="E257" s="50">
        <f t="shared" si="24"/>
        <v>0</v>
      </c>
      <c r="F257" s="50">
        <f t="shared" si="24"/>
        <v>0</v>
      </c>
      <c r="G257" s="50">
        <f t="shared" si="24"/>
        <v>0</v>
      </c>
      <c r="H257" s="50">
        <f t="shared" si="24"/>
        <v>0</v>
      </c>
      <c r="I257" s="50">
        <f t="shared" si="24"/>
        <v>6.2</v>
      </c>
      <c r="J257" s="50">
        <f>J262+J267</f>
        <v>0</v>
      </c>
      <c r="K257" s="50">
        <f t="shared" si="24"/>
        <v>0</v>
      </c>
      <c r="L257" s="50">
        <f t="shared" si="24"/>
        <v>89.10199999999999</v>
      </c>
      <c r="M257" s="12">
        <f>SUM(C257:L257)</f>
        <v>5113.221</v>
      </c>
      <c r="N257" s="50">
        <f>N262+N267</f>
        <v>-89.078</v>
      </c>
      <c r="O257" s="11">
        <f>M257+N257</f>
        <v>5024.142999999999</v>
      </c>
      <c r="P257" s="41">
        <f>-O257</f>
        <v>-5024.142999999999</v>
      </c>
      <c r="Q257" s="11">
        <f>O257+P257</f>
        <v>0</v>
      </c>
      <c r="R257" s="11">
        <f>Q257/$C$4*100</f>
        <v>0</v>
      </c>
      <c r="S257" s="41"/>
      <c r="T257" s="40"/>
      <c r="U257" s="96"/>
      <c r="V257" s="99"/>
      <c r="W257" s="96"/>
      <c r="X257" s="99"/>
      <c r="Y257" s="103"/>
      <c r="Z257" s="99"/>
      <c r="AA257" s="11"/>
      <c r="AB257" s="19"/>
    </row>
    <row r="258" spans="1:28" s="22" customFormat="1" ht="15" customHeight="1">
      <c r="A258" s="40"/>
      <c r="B258" s="13" t="s">
        <v>56</v>
      </c>
      <c r="C258" s="50">
        <v>1137.7469999999998</v>
      </c>
      <c r="D258" s="50">
        <v>705.9340000000001</v>
      </c>
      <c r="E258" s="50">
        <v>0</v>
      </c>
      <c r="F258" s="50">
        <v>0</v>
      </c>
      <c r="G258" s="50">
        <v>0</v>
      </c>
      <c r="H258" s="50">
        <v>0</v>
      </c>
      <c r="I258" s="50">
        <v>5.730692</v>
      </c>
      <c r="J258" s="50">
        <v>0</v>
      </c>
      <c r="K258" s="50">
        <v>0</v>
      </c>
      <c r="L258" s="50">
        <v>42.95336</v>
      </c>
      <c r="M258" s="12">
        <f>SUM(C258:L258)</f>
        <v>1892.365052</v>
      </c>
      <c r="N258" s="50">
        <v>-42.95336</v>
      </c>
      <c r="O258" s="11">
        <f>M258+N258</f>
        <v>1849.4116920000001</v>
      </c>
      <c r="P258" s="41">
        <f>-O258</f>
        <v>-1849.4116920000001</v>
      </c>
      <c r="Q258" s="11">
        <f>O258+P258</f>
        <v>0</v>
      </c>
      <c r="R258" s="11">
        <f>Q258/$C$5*100</f>
        <v>0</v>
      </c>
      <c r="S258" s="41"/>
      <c r="T258" s="40"/>
      <c r="U258" s="96"/>
      <c r="V258" s="99"/>
      <c r="W258" s="96"/>
      <c r="X258" s="99"/>
      <c r="Y258" s="103"/>
      <c r="Z258" s="99"/>
      <c r="AA258" s="11"/>
      <c r="AB258" s="19"/>
    </row>
    <row r="259" spans="1:28" s="22" customFormat="1" ht="15" customHeight="1">
      <c r="A259" s="58"/>
      <c r="B259" s="73" t="s">
        <v>57</v>
      </c>
      <c r="C259" s="75">
        <f>C258/C256</f>
        <v>0.4526364576702736</v>
      </c>
      <c r="D259" s="75">
        <f>D258/D256</f>
        <v>0.32101041335091635</v>
      </c>
      <c r="E259" s="75"/>
      <c r="F259" s="75"/>
      <c r="G259" s="75"/>
      <c r="H259" s="75"/>
      <c r="I259" s="75">
        <f>I258/I256</f>
        <v>0.9243051612903226</v>
      </c>
      <c r="J259" s="75"/>
      <c r="K259" s="75"/>
      <c r="L259" s="75">
        <f>L258/L256</f>
        <v>0.4820803591470259</v>
      </c>
      <c r="M259" s="75">
        <f>M258/M256</f>
        <v>0.393586741264559</v>
      </c>
      <c r="N259" s="75">
        <f>N258/N256</f>
        <v>0.4820803591470259</v>
      </c>
      <c r="O259" s="15">
        <f>O258/O256</f>
        <v>0.39191584733730317</v>
      </c>
      <c r="P259" s="15"/>
      <c r="Q259" s="15"/>
      <c r="R259" s="15"/>
      <c r="S259" s="41"/>
      <c r="T259" s="40"/>
      <c r="U259" s="96"/>
      <c r="V259" s="99"/>
      <c r="W259" s="96"/>
      <c r="X259" s="99"/>
      <c r="Y259" s="103"/>
      <c r="Z259" s="99"/>
      <c r="AA259" s="11"/>
      <c r="AB259" s="19"/>
    </row>
    <row r="260" spans="1:28" s="22" customFormat="1" ht="15" customHeight="1">
      <c r="A260" s="59" t="s">
        <v>79</v>
      </c>
      <c r="B260" s="60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11"/>
      <c r="S260" s="61"/>
      <c r="T260" s="42"/>
      <c r="U260" s="99"/>
      <c r="V260" s="99"/>
      <c r="W260" s="114"/>
      <c r="X260" s="99"/>
      <c r="Y260" s="114"/>
      <c r="Z260" s="99"/>
      <c r="AA260" s="12"/>
      <c r="AB260" s="28"/>
    </row>
    <row r="261" spans="1:28" s="22" customFormat="1" ht="15" customHeight="1">
      <c r="A261" s="59"/>
      <c r="B261" s="73" t="s">
        <v>63</v>
      </c>
      <c r="C261" s="61">
        <v>24.8</v>
      </c>
      <c r="D261" s="61">
        <v>25</v>
      </c>
      <c r="E261" s="61">
        <v>0</v>
      </c>
      <c r="F261" s="61">
        <v>0</v>
      </c>
      <c r="G261" s="61">
        <v>0</v>
      </c>
      <c r="H261" s="61">
        <v>0</v>
      </c>
      <c r="I261" s="61">
        <v>0</v>
      </c>
      <c r="J261" s="61">
        <v>0</v>
      </c>
      <c r="K261" s="61">
        <v>0</v>
      </c>
      <c r="L261" s="61">
        <v>0</v>
      </c>
      <c r="M261" s="12">
        <f>SUM(C261:L261)</f>
        <v>49.8</v>
      </c>
      <c r="N261" s="61"/>
      <c r="O261" s="11">
        <f>M261+N261</f>
        <v>49.8</v>
      </c>
      <c r="P261" s="67">
        <f>-O261</f>
        <v>-49.8</v>
      </c>
      <c r="Q261" s="11">
        <f>O261+P261</f>
        <v>0</v>
      </c>
      <c r="R261" s="11">
        <f>Q261/$C$3*100</f>
        <v>0</v>
      </c>
      <c r="S261" s="61"/>
      <c r="T261" s="42"/>
      <c r="U261" s="99"/>
      <c r="V261" s="99"/>
      <c r="W261" s="114"/>
      <c r="X261" s="99"/>
      <c r="Y261" s="114"/>
      <c r="Z261" s="99"/>
      <c r="AA261" s="12"/>
      <c r="AB261" s="28"/>
    </row>
    <row r="262" spans="1:28" s="22" customFormat="1" ht="15" customHeight="1">
      <c r="A262" s="59"/>
      <c r="B262" s="73" t="s">
        <v>64</v>
      </c>
      <c r="C262" s="61">
        <v>230.019</v>
      </c>
      <c r="D262" s="61">
        <v>25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1">
        <v>0</v>
      </c>
      <c r="M262" s="12">
        <f>SUM(C262:L262)</f>
        <v>255.019</v>
      </c>
      <c r="N262" s="61"/>
      <c r="O262" s="11">
        <f>M262+N262</f>
        <v>255.019</v>
      </c>
      <c r="P262" s="67">
        <f>-O262</f>
        <v>-255.019</v>
      </c>
      <c r="Q262" s="11">
        <v>0</v>
      </c>
      <c r="R262" s="11">
        <v>0</v>
      </c>
      <c r="S262" s="61"/>
      <c r="T262" s="42"/>
      <c r="U262" s="99"/>
      <c r="V262" s="99"/>
      <c r="W262" s="114"/>
      <c r="X262" s="99"/>
      <c r="Y262" s="114"/>
      <c r="Z262" s="99"/>
      <c r="AA262" s="12"/>
      <c r="AB262" s="28"/>
    </row>
    <row r="263" spans="1:28" s="22" customFormat="1" ht="15" customHeight="1">
      <c r="A263" s="59"/>
      <c r="B263" s="73" t="s">
        <v>65</v>
      </c>
      <c r="C263" s="12">
        <v>13.168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f>SUM(C263:L263)</f>
        <v>13.168</v>
      </c>
      <c r="N263" s="61"/>
      <c r="O263" s="11">
        <f>M263+N263</f>
        <v>13.168</v>
      </c>
      <c r="P263" s="67">
        <f>-O263</f>
        <v>-13.168</v>
      </c>
      <c r="Q263" s="11"/>
      <c r="R263" s="11"/>
      <c r="S263" s="61"/>
      <c r="T263" s="42"/>
      <c r="U263" s="99"/>
      <c r="V263" s="99"/>
      <c r="W263" s="114"/>
      <c r="X263" s="99"/>
      <c r="Y263" s="114"/>
      <c r="Z263" s="99"/>
      <c r="AA263" s="12"/>
      <c r="AB263" s="28"/>
    </row>
    <row r="264" spans="1:28" s="22" customFormat="1" ht="15" customHeight="1">
      <c r="A264" s="59"/>
      <c r="B264" s="73" t="s">
        <v>57</v>
      </c>
      <c r="C264" s="56">
        <f>C263/C261</f>
        <v>0.5309677419354838</v>
      </c>
      <c r="D264" s="56">
        <f>D263/D261</f>
        <v>0</v>
      </c>
      <c r="E264" s="56"/>
      <c r="F264" s="56"/>
      <c r="G264" s="56"/>
      <c r="H264" s="56"/>
      <c r="I264" s="56"/>
      <c r="J264" s="56"/>
      <c r="K264" s="56"/>
      <c r="L264" s="56"/>
      <c r="M264" s="56">
        <f>M263/M261</f>
        <v>0.2644176706827309</v>
      </c>
      <c r="N264" s="56"/>
      <c r="O264" s="56">
        <f>O263/O261</f>
        <v>0.2644176706827309</v>
      </c>
      <c r="P264" s="56"/>
      <c r="Q264" s="56"/>
      <c r="R264" s="11"/>
      <c r="S264" s="61"/>
      <c r="T264" s="42"/>
      <c r="U264" s="99"/>
      <c r="V264" s="99"/>
      <c r="W264" s="114"/>
      <c r="X264" s="99"/>
      <c r="Y264" s="114"/>
      <c r="Z264" s="99"/>
      <c r="AA264" s="12"/>
      <c r="AB264" s="28"/>
    </row>
    <row r="265" spans="1:28" s="22" customFormat="1" ht="15" customHeight="1">
      <c r="A265" s="59" t="s">
        <v>32</v>
      </c>
      <c r="B265" s="60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11"/>
      <c r="S265" s="61"/>
      <c r="T265" s="42"/>
      <c r="U265" s="96"/>
      <c r="V265" s="99"/>
      <c r="W265" s="114"/>
      <c r="X265" s="99"/>
      <c r="Y265" s="103"/>
      <c r="Z265" s="99"/>
      <c r="AA265" s="11"/>
      <c r="AB265" s="19"/>
    </row>
    <row r="266" spans="1:28" s="22" customFormat="1" ht="15" customHeight="1">
      <c r="A266" s="42"/>
      <c r="B266" s="73" t="s">
        <v>63</v>
      </c>
      <c r="C266" s="61">
        <v>2488.8</v>
      </c>
      <c r="D266" s="61">
        <v>2174.1</v>
      </c>
      <c r="E266" s="61">
        <v>0</v>
      </c>
      <c r="F266" s="61">
        <v>0</v>
      </c>
      <c r="G266" s="61">
        <v>0</v>
      </c>
      <c r="H266" s="61">
        <v>0</v>
      </c>
      <c r="I266" s="61">
        <v>6.2</v>
      </c>
      <c r="J266" s="61">
        <v>0</v>
      </c>
      <c r="K266" s="61">
        <v>0</v>
      </c>
      <c r="L266" s="61">
        <v>89.1</v>
      </c>
      <c r="M266" s="12">
        <f>SUM(C266:L266)</f>
        <v>4758.2</v>
      </c>
      <c r="N266" s="61">
        <v>-89.1</v>
      </c>
      <c r="O266" s="11">
        <f>M266+N266</f>
        <v>4669.099999999999</v>
      </c>
      <c r="P266" s="67">
        <f>-O266</f>
        <v>-4669.099999999999</v>
      </c>
      <c r="Q266" s="11">
        <f>O266+P266</f>
        <v>0</v>
      </c>
      <c r="R266" s="11"/>
      <c r="S266" s="61"/>
      <c r="T266" s="42"/>
      <c r="U266" s="96"/>
      <c r="V266" s="99"/>
      <c r="W266" s="114"/>
      <c r="X266" s="99"/>
      <c r="Y266" s="103"/>
      <c r="Z266" s="99"/>
      <c r="AA266" s="11"/>
      <c r="AB266" s="19"/>
    </row>
    <row r="267" spans="1:28" s="22" customFormat="1" ht="15" customHeight="1">
      <c r="A267" s="42"/>
      <c r="B267" s="73" t="s">
        <v>64</v>
      </c>
      <c r="C267" s="61">
        <v>2588.8</v>
      </c>
      <c r="D267" s="61">
        <v>2174.1</v>
      </c>
      <c r="E267" s="61">
        <v>0</v>
      </c>
      <c r="F267" s="61">
        <v>0</v>
      </c>
      <c r="G267" s="61">
        <v>0</v>
      </c>
      <c r="H267" s="61">
        <v>0</v>
      </c>
      <c r="I267" s="61">
        <v>6.2</v>
      </c>
      <c r="J267" s="61">
        <v>0</v>
      </c>
      <c r="K267" s="61">
        <v>0</v>
      </c>
      <c r="L267" s="61">
        <v>89.10199999999999</v>
      </c>
      <c r="M267" s="12">
        <f>SUM(C267:L267)</f>
        <v>4858.201999999999</v>
      </c>
      <c r="N267" s="61">
        <v>-89.078</v>
      </c>
      <c r="O267" s="11">
        <f>M267+N267</f>
        <v>4769.123999999999</v>
      </c>
      <c r="P267" s="67">
        <f>-O267</f>
        <v>-4769.123999999999</v>
      </c>
      <c r="Q267" s="11">
        <v>0</v>
      </c>
      <c r="R267" s="11">
        <v>0</v>
      </c>
      <c r="S267" s="61"/>
      <c r="T267" s="42"/>
      <c r="U267" s="96"/>
      <c r="V267" s="99"/>
      <c r="W267" s="114"/>
      <c r="X267" s="99"/>
      <c r="Y267" s="103"/>
      <c r="Z267" s="99"/>
      <c r="AA267" s="11"/>
      <c r="AB267" s="19"/>
    </row>
    <row r="268" spans="1:28" s="22" customFormat="1" ht="15" customHeight="1">
      <c r="A268" s="42"/>
      <c r="B268" s="73" t="s">
        <v>65</v>
      </c>
      <c r="C268" s="12">
        <v>1124.579</v>
      </c>
      <c r="D268" s="12">
        <v>705.9340000000001</v>
      </c>
      <c r="E268" s="12">
        <v>0</v>
      </c>
      <c r="F268" s="12">
        <v>0</v>
      </c>
      <c r="G268" s="12">
        <v>0</v>
      </c>
      <c r="H268" s="12">
        <v>0</v>
      </c>
      <c r="I268" s="12">
        <v>5.730692</v>
      </c>
      <c r="J268" s="12">
        <v>0</v>
      </c>
      <c r="K268" s="12">
        <v>0</v>
      </c>
      <c r="L268" s="12">
        <v>42.95336</v>
      </c>
      <c r="M268" s="12">
        <f>SUM(C268:L268)</f>
        <v>1879.197052</v>
      </c>
      <c r="N268" s="12">
        <v>-42.95336</v>
      </c>
      <c r="O268" s="11">
        <f>M268+N268</f>
        <v>1836.243692</v>
      </c>
      <c r="P268" s="67">
        <f>-O268</f>
        <v>-1836.243692</v>
      </c>
      <c r="Q268" s="12"/>
      <c r="R268" s="11"/>
      <c r="S268" s="61"/>
      <c r="T268" s="42"/>
      <c r="U268" s="96"/>
      <c r="V268" s="99"/>
      <c r="W268" s="114"/>
      <c r="X268" s="99"/>
      <c r="Y268" s="103"/>
      <c r="Z268" s="99"/>
      <c r="AA268" s="11"/>
      <c r="AB268" s="19"/>
    </row>
    <row r="269" spans="1:28" s="22" customFormat="1" ht="15" customHeight="1">
      <c r="A269" s="42"/>
      <c r="B269" s="73" t="s">
        <v>57</v>
      </c>
      <c r="C269" s="56">
        <f>C268/C266</f>
        <v>0.4518559144969463</v>
      </c>
      <c r="D269" s="56">
        <f>D268/D266</f>
        <v>0.3247017156524539</v>
      </c>
      <c r="E269" s="56"/>
      <c r="F269" s="56"/>
      <c r="G269" s="56"/>
      <c r="H269" s="56"/>
      <c r="I269" s="56">
        <f>I268/I266</f>
        <v>0.9243051612903226</v>
      </c>
      <c r="J269" s="56"/>
      <c r="K269" s="56"/>
      <c r="L269" s="56">
        <f>L268/L266</f>
        <v>0.4820803591470259</v>
      </c>
      <c r="M269" s="56">
        <f>M268/M266</f>
        <v>0.3949386431843975</v>
      </c>
      <c r="N269" s="56">
        <f>N268/N266</f>
        <v>0.4820803591470259</v>
      </c>
      <c r="O269" s="56">
        <f>O268/O266</f>
        <v>0.3932757259429012</v>
      </c>
      <c r="P269" s="56"/>
      <c r="Q269" s="12"/>
      <c r="R269" s="11"/>
      <c r="S269" s="61"/>
      <c r="T269" s="42"/>
      <c r="U269" s="96"/>
      <c r="V269" s="99"/>
      <c r="W269" s="114"/>
      <c r="X269" s="99"/>
      <c r="Y269" s="103"/>
      <c r="Z269" s="99"/>
      <c r="AA269" s="11"/>
      <c r="AB269" s="19"/>
    </row>
    <row r="270" spans="1:28" s="16" customFormat="1" ht="34.5" customHeight="1">
      <c r="A270" s="62" t="s">
        <v>33</v>
      </c>
      <c r="B270" s="63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64"/>
      <c r="P270" s="64"/>
      <c r="Q270" s="64"/>
      <c r="R270" s="11"/>
      <c r="S270" s="64"/>
      <c r="T270" s="65"/>
      <c r="U270" s="96"/>
      <c r="V270" s="96"/>
      <c r="W270" s="125"/>
      <c r="X270" s="96"/>
      <c r="Y270" s="103"/>
      <c r="Z270" s="96"/>
      <c r="AA270" s="11"/>
      <c r="AB270" s="19"/>
    </row>
    <row r="271" spans="1:28" s="16" customFormat="1" ht="15" customHeight="1">
      <c r="A271" s="65"/>
      <c r="B271" s="13" t="s">
        <v>54</v>
      </c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12">
        <f>SUM(C271:L271)</f>
        <v>0</v>
      </c>
      <c r="N271" s="77"/>
      <c r="O271" s="11">
        <f>M271+N271</f>
        <v>0</v>
      </c>
      <c r="P271" s="64">
        <f>'[88]prog 2013'!R104</f>
        <v>0</v>
      </c>
      <c r="Q271" s="11">
        <f>O271+P271</f>
        <v>0</v>
      </c>
      <c r="R271" s="11"/>
      <c r="S271" s="64"/>
      <c r="T271" s="65"/>
      <c r="U271" s="96"/>
      <c r="V271" s="96"/>
      <c r="W271" s="125"/>
      <c r="X271" s="96"/>
      <c r="Y271" s="103"/>
      <c r="Z271" s="96"/>
      <c r="AA271" s="11"/>
      <c r="AB271" s="19"/>
    </row>
    <row r="272" spans="1:28" s="16" customFormat="1" ht="15" customHeight="1">
      <c r="A272" s="65"/>
      <c r="B272" s="73" t="s">
        <v>55</v>
      </c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12"/>
      <c r="N272" s="77"/>
      <c r="O272" s="11"/>
      <c r="P272" s="64"/>
      <c r="Q272" s="11"/>
      <c r="R272" s="11">
        <f>Q272/$C$4*100</f>
        <v>0</v>
      </c>
      <c r="S272" s="64"/>
      <c r="T272" s="65"/>
      <c r="U272" s="96"/>
      <c r="V272" s="96"/>
      <c r="W272" s="125"/>
      <c r="X272" s="96"/>
      <c r="Y272" s="103"/>
      <c r="Z272" s="96"/>
      <c r="AA272" s="11"/>
      <c r="AB272" s="19"/>
    </row>
    <row r="273" spans="1:28" s="16" customFormat="1" ht="15" customHeight="1">
      <c r="A273" s="64"/>
      <c r="B273" s="13" t="s">
        <v>56</v>
      </c>
      <c r="C273" s="77">
        <v>-485.03144100000003</v>
      </c>
      <c r="D273" s="77">
        <v>-107.674935</v>
      </c>
      <c r="E273" s="77">
        <v>-18.866</v>
      </c>
      <c r="F273" s="77">
        <v>-7.844</v>
      </c>
      <c r="G273" s="77">
        <v>-14.164</v>
      </c>
      <c r="H273" s="77">
        <v>0</v>
      </c>
      <c r="I273" s="77">
        <v>-13.265106</v>
      </c>
      <c r="J273" s="77">
        <v>0</v>
      </c>
      <c r="K273" s="77">
        <v>0</v>
      </c>
      <c r="L273" s="77">
        <v>0</v>
      </c>
      <c r="M273" s="12">
        <f>SUM(C273:L273)</f>
        <v>-646.8454820000001</v>
      </c>
      <c r="N273" s="77"/>
      <c r="O273" s="11">
        <f>M273+N273</f>
        <v>-646.8454820000001</v>
      </c>
      <c r="P273" s="41"/>
      <c r="Q273" s="11">
        <f>O273+P273</f>
        <v>-646.8454820000001</v>
      </c>
      <c r="R273" s="11">
        <f>Q273/$C$5*100</f>
        <v>-0.07922173692590326</v>
      </c>
      <c r="S273" s="64"/>
      <c r="T273" s="65"/>
      <c r="U273" s="96"/>
      <c r="V273" s="96"/>
      <c r="W273" s="125"/>
      <c r="X273" s="96"/>
      <c r="Y273" s="103"/>
      <c r="Z273" s="96"/>
      <c r="AA273" s="11"/>
      <c r="AB273" s="19"/>
    </row>
    <row r="274" spans="1:28" s="16" customFormat="1" ht="15" customHeight="1" thickBot="1">
      <c r="A274" s="65"/>
      <c r="B274" s="73" t="s">
        <v>57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11">
        <f>M274+N274</f>
        <v>0</v>
      </c>
      <c r="P274" s="64"/>
      <c r="Q274" s="11">
        <f>O274+P274</f>
        <v>0</v>
      </c>
      <c r="R274" s="11"/>
      <c r="S274" s="64"/>
      <c r="T274" s="65"/>
      <c r="U274" s="96"/>
      <c r="V274" s="96"/>
      <c r="W274" s="125"/>
      <c r="X274" s="96"/>
      <c r="Y274" s="103"/>
      <c r="Z274" s="96"/>
      <c r="AA274" s="11"/>
      <c r="AB274" s="19"/>
    </row>
    <row r="275" spans="1:28" s="22" customFormat="1" ht="16.5" thickTop="1">
      <c r="A275" s="126" t="s">
        <v>34</v>
      </c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9"/>
      <c r="S275" s="41"/>
      <c r="T275" s="40"/>
      <c r="U275" s="96"/>
      <c r="V275" s="99"/>
      <c r="W275" s="96"/>
      <c r="X275" s="99"/>
      <c r="Y275" s="103"/>
      <c r="Z275" s="99"/>
      <c r="AA275" s="11"/>
      <c r="AB275" s="19"/>
    </row>
    <row r="276" spans="1:28" s="22" customFormat="1" ht="18.75" customHeight="1">
      <c r="A276" s="40"/>
      <c r="B276" s="13" t="s">
        <v>54</v>
      </c>
      <c r="C276" s="41">
        <f aca="true" t="shared" si="25" ref="C276:Q278">C13-C159</f>
        <v>-33112.924</v>
      </c>
      <c r="D276" s="41">
        <f t="shared" si="25"/>
        <v>209.94966666665277</v>
      </c>
      <c r="E276" s="41">
        <f t="shared" si="25"/>
        <v>281.6519999999946</v>
      </c>
      <c r="F276" s="41">
        <f t="shared" si="25"/>
        <v>1041.553</v>
      </c>
      <c r="G276" s="41">
        <f t="shared" si="25"/>
        <v>-0.01999999999679858</v>
      </c>
      <c r="H276" s="41">
        <f t="shared" si="25"/>
        <v>-1.1</v>
      </c>
      <c r="I276" s="41">
        <f t="shared" si="25"/>
        <v>2667.1610399999954</v>
      </c>
      <c r="J276" s="41">
        <f t="shared" si="25"/>
        <v>0</v>
      </c>
      <c r="K276" s="41">
        <f t="shared" si="25"/>
        <v>61.658</v>
      </c>
      <c r="L276" s="41">
        <f t="shared" si="25"/>
        <v>0.018999999999323336</v>
      </c>
      <c r="M276" s="41">
        <f t="shared" si="25"/>
        <v>-28852.051293333352</v>
      </c>
      <c r="N276" s="41">
        <f t="shared" si="25"/>
        <v>-0.04799999999522697</v>
      </c>
      <c r="O276" s="41">
        <f t="shared" si="25"/>
        <v>-28852.099293333362</v>
      </c>
      <c r="P276" s="41">
        <f t="shared" si="25"/>
        <v>4752.1</v>
      </c>
      <c r="Q276" s="41">
        <f t="shared" si="25"/>
        <v>-24099.999293333385</v>
      </c>
      <c r="R276" s="130">
        <f>Q276/$C$3*100</f>
        <v>-2.95632964834806</v>
      </c>
      <c r="S276" s="41"/>
      <c r="T276" s="40"/>
      <c r="U276" s="96"/>
      <c r="V276" s="99"/>
      <c r="W276" s="96"/>
      <c r="X276" s="99"/>
      <c r="Y276" s="103"/>
      <c r="Z276" s="99"/>
      <c r="AA276" s="11"/>
      <c r="AB276" s="19"/>
    </row>
    <row r="277" spans="1:28" s="22" customFormat="1" ht="18.75" customHeight="1">
      <c r="A277" s="40"/>
      <c r="B277" s="73" t="s">
        <v>55</v>
      </c>
      <c r="C277" s="41">
        <f t="shared" si="25"/>
        <v>-34091.79900000001</v>
      </c>
      <c r="D277" s="41">
        <f t="shared" si="25"/>
        <v>240.20599999999104</v>
      </c>
      <c r="E277" s="41">
        <f t="shared" si="25"/>
        <v>309.61099999999715</v>
      </c>
      <c r="F277" s="41">
        <f t="shared" si="25"/>
        <v>1226.1310000000003</v>
      </c>
      <c r="G277" s="41">
        <f t="shared" si="25"/>
        <v>0</v>
      </c>
      <c r="H277" s="41">
        <f t="shared" si="25"/>
        <v>0</v>
      </c>
      <c r="I277" s="41">
        <f t="shared" si="25"/>
        <v>2667.1609999999964</v>
      </c>
      <c r="J277" s="41">
        <f t="shared" si="25"/>
        <v>0</v>
      </c>
      <c r="K277" s="41">
        <f t="shared" si="25"/>
        <v>61.66000000000001</v>
      </c>
      <c r="L277" s="41"/>
      <c r="M277" s="41">
        <f t="shared" si="25"/>
        <v>-29587.070000000007</v>
      </c>
      <c r="N277" s="41"/>
      <c r="O277" s="41">
        <f t="shared" si="25"/>
        <v>-29587.118000000017</v>
      </c>
      <c r="P277" s="41">
        <f t="shared" si="25"/>
        <v>4842.692999999998</v>
      </c>
      <c r="Q277" s="41">
        <f t="shared" si="25"/>
        <v>-24744.425000000017</v>
      </c>
      <c r="R277" s="130">
        <f>Q277/$C$4*100</f>
        <v>-2.9559700155298074</v>
      </c>
      <c r="S277" s="41"/>
      <c r="T277" s="40"/>
      <c r="U277" s="96"/>
      <c r="V277" s="99"/>
      <c r="W277" s="96"/>
      <c r="X277" s="99"/>
      <c r="Y277" s="103"/>
      <c r="Z277" s="99"/>
      <c r="AA277" s="11"/>
      <c r="AB277" s="19"/>
    </row>
    <row r="278" spans="1:28" s="22" customFormat="1" ht="18.75" customHeight="1">
      <c r="A278" s="40"/>
      <c r="B278" s="13" t="s">
        <v>56</v>
      </c>
      <c r="C278" s="41">
        <f t="shared" si="25"/>
        <v>-14657.855097</v>
      </c>
      <c r="D278" s="41">
        <f t="shared" si="25"/>
        <v>5171.755231000003</v>
      </c>
      <c r="E278" s="41">
        <f t="shared" si="25"/>
        <v>272.3070250000019</v>
      </c>
      <c r="F278" s="41">
        <f t="shared" si="25"/>
        <v>592.8119130000002</v>
      </c>
      <c r="G278" s="41">
        <f t="shared" si="25"/>
        <v>-1074.8994110000003</v>
      </c>
      <c r="H278" s="41">
        <f t="shared" si="25"/>
        <v>0</v>
      </c>
      <c r="I278" s="41">
        <f t="shared" si="25"/>
        <v>1649.1531010000017</v>
      </c>
      <c r="J278" s="41">
        <f t="shared" si="25"/>
        <v>1.7560000000000002</v>
      </c>
      <c r="K278" s="41">
        <f t="shared" si="25"/>
        <v>37.100374630000005</v>
      </c>
      <c r="L278" s="41">
        <f t="shared" si="25"/>
        <v>79.41456000000017</v>
      </c>
      <c r="M278" s="41">
        <f t="shared" si="25"/>
        <v>-7928.4563033699815</v>
      </c>
      <c r="N278" s="41">
        <f>N15-N161</f>
        <v>0</v>
      </c>
      <c r="O278" s="41">
        <f t="shared" si="25"/>
        <v>-7928.4563033699815</v>
      </c>
      <c r="P278" s="41">
        <f t="shared" si="25"/>
        <v>1633.3236920000002</v>
      </c>
      <c r="Q278" s="41">
        <f t="shared" si="25"/>
        <v>-6295.132611369991</v>
      </c>
      <c r="R278" s="130">
        <f>Q278/$C$5*100</f>
        <v>-0.7709899095370472</v>
      </c>
      <c r="S278" s="41"/>
      <c r="T278" s="40"/>
      <c r="U278" s="96"/>
      <c r="V278" s="99"/>
      <c r="W278" s="96"/>
      <c r="X278" s="99"/>
      <c r="Y278" s="103"/>
      <c r="Z278" s="99"/>
      <c r="AA278" s="11"/>
      <c r="AB278" s="19"/>
    </row>
    <row r="279" spans="1:28" s="22" customFormat="1" ht="18.75" customHeight="1" thickBot="1">
      <c r="A279" s="131"/>
      <c r="B279" s="132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41"/>
      <c r="T279" s="40"/>
      <c r="U279" s="96"/>
      <c r="V279" s="99"/>
      <c r="W279" s="96"/>
      <c r="X279" s="99"/>
      <c r="Y279" s="103"/>
      <c r="Z279" s="99"/>
      <c r="AA279" s="11"/>
      <c r="AB279" s="19"/>
    </row>
    <row r="280" spans="1:26" s="22" customFormat="1" ht="15" customHeight="1" thickTop="1">
      <c r="A280" s="7" t="s">
        <v>80</v>
      </c>
      <c r="B280" s="13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34"/>
      <c r="S280" s="135"/>
      <c r="T280" s="134"/>
      <c r="U280" s="134"/>
      <c r="V280" s="134"/>
      <c r="W280" s="134"/>
      <c r="X280" s="134"/>
      <c r="Y280" s="11"/>
      <c r="Z280" s="11"/>
    </row>
    <row r="281" spans="1:252" s="22" customFormat="1" ht="19.5" customHeight="1">
      <c r="A281" s="23"/>
      <c r="B281" s="2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</row>
    <row r="282" spans="1:31" s="22" customFormat="1" ht="19.5" customHeight="1">
      <c r="A282" s="23"/>
      <c r="B282" s="23"/>
      <c r="R282" s="23"/>
      <c r="S282" s="12"/>
      <c r="T282" s="23"/>
      <c r="U282" s="23"/>
      <c r="V282" s="23"/>
      <c r="W282" s="92"/>
      <c r="X282" s="23"/>
      <c r="Y282" s="11"/>
      <c r="Z282" s="11"/>
      <c r="AE282" s="12">
        <f>L277-L280</f>
        <v>0</v>
      </c>
    </row>
    <row r="283" spans="1:26" s="22" customFormat="1" ht="19.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12"/>
      <c r="T283" s="23"/>
      <c r="U283" s="23"/>
      <c r="V283" s="23"/>
      <c r="W283" s="92"/>
      <c r="X283" s="23"/>
      <c r="Y283" s="11"/>
      <c r="Z283" s="11"/>
    </row>
    <row r="284" spans="19:26" s="22" customFormat="1" ht="19.5" customHeight="1">
      <c r="S284" s="12"/>
      <c r="W284" s="92"/>
      <c r="Y284" s="11"/>
      <c r="Z284" s="11"/>
    </row>
    <row r="285" spans="19:27" s="22" customFormat="1" ht="19.5" customHeight="1">
      <c r="S285" s="12"/>
      <c r="W285" s="92"/>
      <c r="Y285" s="11"/>
      <c r="Z285" s="11"/>
      <c r="AA285" s="136"/>
    </row>
    <row r="286" spans="19:26" s="22" customFormat="1" ht="19.5" customHeight="1">
      <c r="S286" s="12"/>
      <c r="W286" s="92"/>
      <c r="Y286" s="11"/>
      <c r="Z286" s="11"/>
    </row>
    <row r="287" spans="19:26" s="22" customFormat="1" ht="19.5" customHeight="1">
      <c r="S287" s="12"/>
      <c r="W287" s="92"/>
      <c r="Y287" s="11"/>
      <c r="Z287" s="11"/>
    </row>
    <row r="288" spans="19:26" s="22" customFormat="1" ht="19.5" customHeight="1">
      <c r="S288" s="12"/>
      <c r="W288" s="92"/>
      <c r="Y288" s="11"/>
      <c r="Z288" s="11"/>
    </row>
    <row r="289" spans="19:26" s="22" customFormat="1" ht="19.5" customHeight="1">
      <c r="S289" s="12"/>
      <c r="W289" s="92"/>
      <c r="Y289" s="11"/>
      <c r="Z289" s="11"/>
    </row>
    <row r="290" spans="19:26" s="22" customFormat="1" ht="19.5" customHeight="1">
      <c r="S290" s="12"/>
      <c r="W290" s="92"/>
      <c r="Y290" s="11"/>
      <c r="Z290" s="11"/>
    </row>
    <row r="291" spans="19:26" s="22" customFormat="1" ht="19.5" customHeight="1">
      <c r="S291" s="12"/>
      <c r="W291" s="92"/>
      <c r="Y291" s="11"/>
      <c r="Z291" s="11"/>
    </row>
    <row r="292" spans="19:26" s="22" customFormat="1" ht="19.5" customHeight="1">
      <c r="S292" s="12"/>
      <c r="W292" s="92"/>
      <c r="Y292" s="11"/>
      <c r="Z292" s="11"/>
    </row>
    <row r="293" spans="19:26" s="22" customFormat="1" ht="19.5" customHeight="1">
      <c r="S293" s="12"/>
      <c r="W293" s="92"/>
      <c r="Y293" s="11"/>
      <c r="Z293" s="11"/>
    </row>
    <row r="294" spans="19:26" s="22" customFormat="1" ht="19.5" customHeight="1">
      <c r="S294" s="12"/>
      <c r="W294" s="92"/>
      <c r="Y294" s="11"/>
      <c r="Z294" s="11"/>
    </row>
    <row r="295" spans="19:26" s="22" customFormat="1" ht="19.5" customHeight="1">
      <c r="S295" s="12"/>
      <c r="W295" s="92"/>
      <c r="Y295" s="11"/>
      <c r="Z295" s="11"/>
    </row>
    <row r="296" spans="19:26" s="22" customFormat="1" ht="19.5" customHeight="1">
      <c r="S296" s="12"/>
      <c r="W296" s="92"/>
      <c r="Y296" s="11"/>
      <c r="Z296" s="11"/>
    </row>
    <row r="297" spans="19:26" s="22" customFormat="1" ht="19.5" customHeight="1">
      <c r="S297" s="12"/>
      <c r="W297" s="92"/>
      <c r="Y297" s="11"/>
      <c r="Z297" s="11"/>
    </row>
    <row r="298" spans="19:26" s="22" customFormat="1" ht="19.5" customHeight="1">
      <c r="S298" s="12"/>
      <c r="W298" s="92"/>
      <c r="Y298" s="11"/>
      <c r="Z298" s="11"/>
    </row>
    <row r="299" spans="19:26" s="22" customFormat="1" ht="19.5" customHeight="1">
      <c r="S299" s="12"/>
      <c r="W299" s="92"/>
      <c r="Y299" s="11"/>
      <c r="Z299" s="11"/>
    </row>
    <row r="300" spans="19:26" s="22" customFormat="1" ht="19.5" customHeight="1">
      <c r="S300" s="12"/>
      <c r="W300" s="92"/>
      <c r="Y300" s="11"/>
      <c r="Z300" s="11"/>
    </row>
    <row r="301" spans="19:26" s="22" customFormat="1" ht="19.5" customHeight="1">
      <c r="S301" s="12"/>
      <c r="W301" s="92"/>
      <c r="Y301" s="11"/>
      <c r="Z301" s="11"/>
    </row>
    <row r="302" spans="19:26" s="22" customFormat="1" ht="19.5" customHeight="1">
      <c r="S302" s="12"/>
      <c r="W302" s="92"/>
      <c r="Y302" s="11"/>
      <c r="Z302" s="11"/>
    </row>
    <row r="303" spans="19:26" s="22" customFormat="1" ht="19.5" customHeight="1">
      <c r="S303" s="12"/>
      <c r="W303" s="92"/>
      <c r="Y303" s="11"/>
      <c r="Z303" s="11"/>
    </row>
    <row r="304" spans="19:26" s="22" customFormat="1" ht="19.5" customHeight="1">
      <c r="S304" s="12"/>
      <c r="W304" s="92"/>
      <c r="Y304" s="11"/>
      <c r="Z304" s="11"/>
    </row>
    <row r="305" spans="19:26" s="22" customFormat="1" ht="19.5" customHeight="1">
      <c r="S305" s="12"/>
      <c r="W305" s="92"/>
      <c r="Y305" s="11"/>
      <c r="Z305" s="11"/>
    </row>
    <row r="306" spans="19:26" s="22" customFormat="1" ht="19.5" customHeight="1">
      <c r="S306" s="12"/>
      <c r="W306" s="92"/>
      <c r="Y306" s="11"/>
      <c r="Z306" s="11"/>
    </row>
    <row r="307" spans="19:26" s="22" customFormat="1" ht="19.5" customHeight="1">
      <c r="S307" s="12"/>
      <c r="W307" s="92"/>
      <c r="Y307" s="11"/>
      <c r="Z307" s="11"/>
    </row>
    <row r="308" spans="19:26" s="22" customFormat="1" ht="19.5" customHeight="1">
      <c r="S308" s="12"/>
      <c r="W308" s="92"/>
      <c r="Y308" s="11"/>
      <c r="Z308" s="11"/>
    </row>
    <row r="309" spans="19:26" s="22" customFormat="1" ht="19.5" customHeight="1">
      <c r="S309" s="12"/>
      <c r="W309" s="92"/>
      <c r="Y309" s="11"/>
      <c r="Z309" s="11"/>
    </row>
    <row r="310" spans="19:26" s="22" customFormat="1" ht="19.5" customHeight="1">
      <c r="S310" s="12"/>
      <c r="W310" s="92"/>
      <c r="Y310" s="11"/>
      <c r="Z310" s="11"/>
    </row>
    <row r="311" spans="19:26" s="22" customFormat="1" ht="19.5" customHeight="1">
      <c r="S311" s="12"/>
      <c r="W311" s="92"/>
      <c r="Y311" s="11"/>
      <c r="Z311" s="11"/>
    </row>
    <row r="312" spans="19:26" s="22" customFormat="1" ht="19.5" customHeight="1">
      <c r="S312" s="12"/>
      <c r="W312" s="92"/>
      <c r="Y312" s="11"/>
      <c r="Z312" s="11"/>
    </row>
    <row r="313" spans="19:26" s="22" customFormat="1" ht="19.5" customHeight="1">
      <c r="S313" s="12"/>
      <c r="W313" s="92"/>
      <c r="Y313" s="11"/>
      <c r="Z313" s="11"/>
    </row>
    <row r="314" spans="19:26" s="22" customFormat="1" ht="19.5" customHeight="1">
      <c r="S314" s="12"/>
      <c r="W314" s="92"/>
      <c r="Y314" s="11"/>
      <c r="Z314" s="11"/>
    </row>
    <row r="315" spans="19:26" s="22" customFormat="1" ht="19.5" customHeight="1">
      <c r="S315" s="12"/>
      <c r="W315" s="92"/>
      <c r="Y315" s="11"/>
      <c r="Z315" s="11"/>
    </row>
    <row r="316" spans="19:26" s="22" customFormat="1" ht="19.5" customHeight="1">
      <c r="S316" s="12"/>
      <c r="W316" s="92"/>
      <c r="Y316" s="11"/>
      <c r="Z316" s="11"/>
    </row>
    <row r="317" spans="19:26" s="22" customFormat="1" ht="19.5" customHeight="1">
      <c r="S317" s="12"/>
      <c r="W317" s="92"/>
      <c r="Y317" s="11"/>
      <c r="Z317" s="11"/>
    </row>
    <row r="318" spans="19:26" s="22" customFormat="1" ht="19.5" customHeight="1">
      <c r="S318" s="12"/>
      <c r="W318" s="92"/>
      <c r="Y318" s="11"/>
      <c r="Z318" s="11"/>
    </row>
    <row r="319" spans="19:26" s="22" customFormat="1" ht="19.5" customHeight="1">
      <c r="S319" s="12"/>
      <c r="W319" s="92"/>
      <c r="Y319" s="11"/>
      <c r="Z319" s="11"/>
    </row>
    <row r="320" spans="19:26" s="22" customFormat="1" ht="19.5" customHeight="1">
      <c r="S320" s="12"/>
      <c r="W320" s="92"/>
      <c r="Y320" s="11"/>
      <c r="Z320" s="11"/>
    </row>
    <row r="321" spans="19:26" s="22" customFormat="1" ht="19.5" customHeight="1">
      <c r="S321" s="12"/>
      <c r="W321" s="92"/>
      <c r="Y321" s="11"/>
      <c r="Z321" s="11"/>
    </row>
    <row r="322" spans="19:26" s="22" customFormat="1" ht="19.5" customHeight="1">
      <c r="S322" s="12"/>
      <c r="W322" s="92"/>
      <c r="Y322" s="11"/>
      <c r="Z322" s="11"/>
    </row>
    <row r="323" spans="19:26" s="22" customFormat="1" ht="19.5" customHeight="1">
      <c r="S323" s="12"/>
      <c r="W323" s="92"/>
      <c r="Y323" s="11"/>
      <c r="Z323" s="11"/>
    </row>
    <row r="324" spans="19:26" s="22" customFormat="1" ht="19.5" customHeight="1">
      <c r="S324" s="12"/>
      <c r="W324" s="92"/>
      <c r="Y324" s="11"/>
      <c r="Z324" s="11"/>
    </row>
    <row r="325" spans="19:26" s="22" customFormat="1" ht="19.5" customHeight="1">
      <c r="S325" s="12"/>
      <c r="W325" s="92"/>
      <c r="Y325" s="11"/>
      <c r="Z325" s="11"/>
    </row>
    <row r="326" spans="19:26" s="22" customFormat="1" ht="19.5" customHeight="1">
      <c r="S326" s="12"/>
      <c r="W326" s="92"/>
      <c r="Y326" s="11"/>
      <c r="Z326" s="11"/>
    </row>
    <row r="327" spans="19:26" s="22" customFormat="1" ht="19.5" customHeight="1">
      <c r="S327" s="12"/>
      <c r="W327" s="92"/>
      <c r="Y327" s="11"/>
      <c r="Z327" s="11"/>
    </row>
    <row r="328" spans="19:26" s="22" customFormat="1" ht="19.5" customHeight="1">
      <c r="S328" s="12"/>
      <c r="W328" s="92"/>
      <c r="Y328" s="11"/>
      <c r="Z328" s="11"/>
    </row>
    <row r="329" spans="19:26" s="22" customFormat="1" ht="19.5" customHeight="1">
      <c r="S329" s="12"/>
      <c r="W329" s="92"/>
      <c r="Y329" s="11"/>
      <c r="Z329" s="11"/>
    </row>
    <row r="330" spans="19:26" s="22" customFormat="1" ht="19.5" customHeight="1">
      <c r="S330" s="12"/>
      <c r="W330" s="92"/>
      <c r="Y330" s="11"/>
      <c r="Z330" s="11"/>
    </row>
    <row r="331" spans="19:26" s="22" customFormat="1" ht="19.5" customHeight="1">
      <c r="S331" s="12"/>
      <c r="W331" s="92"/>
      <c r="Y331" s="11"/>
      <c r="Z331" s="11"/>
    </row>
    <row r="332" spans="19:26" s="22" customFormat="1" ht="19.5" customHeight="1">
      <c r="S332" s="12"/>
      <c r="W332" s="92"/>
      <c r="Y332" s="11"/>
      <c r="Z332" s="11"/>
    </row>
    <row r="333" spans="19:26" s="22" customFormat="1" ht="19.5" customHeight="1">
      <c r="S333" s="12"/>
      <c r="W333" s="92"/>
      <c r="Y333" s="11"/>
      <c r="Z333" s="11"/>
    </row>
    <row r="334" spans="19:26" s="22" customFormat="1" ht="19.5" customHeight="1">
      <c r="S334" s="12"/>
      <c r="W334" s="92"/>
      <c r="Y334" s="11"/>
      <c r="Z334" s="11"/>
    </row>
    <row r="335" spans="19:26" s="22" customFormat="1" ht="19.5" customHeight="1">
      <c r="S335" s="12"/>
      <c r="W335" s="92"/>
      <c r="Y335" s="11"/>
      <c r="Z335" s="11"/>
    </row>
    <row r="336" spans="19:26" s="22" customFormat="1" ht="19.5" customHeight="1">
      <c r="S336" s="12"/>
      <c r="W336" s="92"/>
      <c r="Y336" s="11"/>
      <c r="Z336" s="11"/>
    </row>
    <row r="337" spans="19:26" s="22" customFormat="1" ht="19.5" customHeight="1">
      <c r="S337" s="12"/>
      <c r="W337" s="92"/>
      <c r="Y337" s="11"/>
      <c r="Z337" s="11"/>
    </row>
    <row r="338" spans="19:26" s="22" customFormat="1" ht="19.5" customHeight="1">
      <c r="S338" s="12"/>
      <c r="W338" s="92"/>
      <c r="Y338" s="11"/>
      <c r="Z338" s="11"/>
    </row>
    <row r="339" spans="19:26" s="22" customFormat="1" ht="19.5" customHeight="1">
      <c r="S339" s="12"/>
      <c r="W339" s="92"/>
      <c r="Y339" s="11"/>
      <c r="Z339" s="11"/>
    </row>
    <row r="340" spans="19:26" s="22" customFormat="1" ht="19.5" customHeight="1">
      <c r="S340" s="12"/>
      <c r="W340" s="92"/>
      <c r="Y340" s="11"/>
      <c r="Z340" s="11"/>
    </row>
    <row r="341" spans="19:26" s="22" customFormat="1" ht="19.5" customHeight="1">
      <c r="S341" s="12"/>
      <c r="W341" s="92"/>
      <c r="Y341" s="11"/>
      <c r="Z341" s="11"/>
    </row>
    <row r="342" spans="19:26" s="22" customFormat="1" ht="19.5" customHeight="1">
      <c r="S342" s="12"/>
      <c r="W342" s="92"/>
      <c r="Y342" s="11"/>
      <c r="Z342" s="11"/>
    </row>
    <row r="343" spans="19:26" s="22" customFormat="1" ht="19.5" customHeight="1">
      <c r="S343" s="12"/>
      <c r="W343" s="92"/>
      <c r="Y343" s="11"/>
      <c r="Z343" s="11"/>
    </row>
    <row r="344" spans="19:26" s="22" customFormat="1" ht="19.5" customHeight="1">
      <c r="S344" s="12"/>
      <c r="W344" s="92"/>
      <c r="Y344" s="11"/>
      <c r="Z344" s="11"/>
    </row>
    <row r="345" spans="19:26" s="22" customFormat="1" ht="19.5" customHeight="1">
      <c r="S345" s="12"/>
      <c r="W345" s="92"/>
      <c r="Y345" s="11"/>
      <c r="Z345" s="11"/>
    </row>
    <row r="346" spans="19:26" s="22" customFormat="1" ht="19.5" customHeight="1">
      <c r="S346" s="12"/>
      <c r="W346" s="92"/>
      <c r="Y346" s="11"/>
      <c r="Z346" s="11"/>
    </row>
    <row r="347" spans="19:26" s="22" customFormat="1" ht="19.5" customHeight="1">
      <c r="S347" s="12"/>
      <c r="W347" s="92"/>
      <c r="Y347" s="11"/>
      <c r="Z347" s="11"/>
    </row>
    <row r="348" spans="19:26" s="22" customFormat="1" ht="19.5" customHeight="1">
      <c r="S348" s="12"/>
      <c r="W348" s="92"/>
      <c r="Y348" s="11"/>
      <c r="Z348" s="11"/>
    </row>
    <row r="349" spans="19:26" s="22" customFormat="1" ht="19.5" customHeight="1">
      <c r="S349" s="12"/>
      <c r="W349" s="92"/>
      <c r="Y349" s="11"/>
      <c r="Z349" s="11"/>
    </row>
    <row r="350" spans="19:26" s="22" customFormat="1" ht="19.5" customHeight="1">
      <c r="S350" s="12"/>
      <c r="W350" s="92"/>
      <c r="Y350" s="11"/>
      <c r="Z350" s="11"/>
    </row>
    <row r="351" spans="19:26" s="22" customFormat="1" ht="19.5" customHeight="1">
      <c r="S351" s="12"/>
      <c r="W351" s="92"/>
      <c r="Y351" s="11"/>
      <c r="Z351" s="11"/>
    </row>
    <row r="352" spans="19:26" s="22" customFormat="1" ht="19.5" customHeight="1">
      <c r="S352" s="12"/>
      <c r="W352" s="92"/>
      <c r="Y352" s="11"/>
      <c r="Z352" s="11"/>
    </row>
    <row r="353" spans="19:26" s="22" customFormat="1" ht="19.5" customHeight="1">
      <c r="S353" s="12"/>
      <c r="W353" s="92"/>
      <c r="Y353" s="11"/>
      <c r="Z353" s="11"/>
    </row>
    <row r="354" spans="19:26" s="22" customFormat="1" ht="19.5" customHeight="1">
      <c r="S354" s="12"/>
      <c r="W354" s="92"/>
      <c r="Y354" s="11"/>
      <c r="Z354" s="11"/>
    </row>
    <row r="355" spans="19:26" s="22" customFormat="1" ht="19.5" customHeight="1">
      <c r="S355" s="12"/>
      <c r="W355" s="92"/>
      <c r="Y355" s="11"/>
      <c r="Z355" s="11"/>
    </row>
    <row r="356" spans="1:26" s="22" customFormat="1" ht="19.5" customHeight="1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S356" s="12"/>
      <c r="U356" s="137"/>
      <c r="V356" s="137"/>
      <c r="W356" s="138"/>
      <c r="X356" s="137"/>
      <c r="Y356" s="66"/>
      <c r="Z356" s="66"/>
    </row>
    <row r="357" spans="1:26" s="22" customFormat="1" ht="19.5" customHeight="1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S357" s="12"/>
      <c r="U357" s="137"/>
      <c r="V357" s="137"/>
      <c r="W357" s="138"/>
      <c r="X357" s="137"/>
      <c r="Y357" s="66"/>
      <c r="Z357" s="66"/>
    </row>
    <row r="358" spans="1:26" s="22" customFormat="1" ht="19.5" customHeight="1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S358" s="12"/>
      <c r="U358" s="137"/>
      <c r="V358" s="137"/>
      <c r="W358" s="138"/>
      <c r="X358" s="137"/>
      <c r="Y358" s="66"/>
      <c r="Z358" s="66"/>
    </row>
    <row r="359" spans="1:26" s="22" customFormat="1" ht="19.5" customHeight="1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S359" s="12"/>
      <c r="U359" s="137"/>
      <c r="V359" s="137"/>
      <c r="W359" s="138"/>
      <c r="X359" s="137"/>
      <c r="Y359" s="66"/>
      <c r="Z359" s="66"/>
    </row>
    <row r="360" spans="1:26" s="22" customFormat="1" ht="19.5" customHeight="1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S360" s="12"/>
      <c r="U360" s="137"/>
      <c r="V360" s="137"/>
      <c r="W360" s="138"/>
      <c r="X360" s="137"/>
      <c r="Y360" s="66"/>
      <c r="Z360" s="66"/>
    </row>
    <row r="361" spans="1:26" s="22" customFormat="1" ht="19.5" customHeight="1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S361" s="12"/>
      <c r="U361" s="137"/>
      <c r="V361" s="137"/>
      <c r="W361" s="138"/>
      <c r="X361" s="137"/>
      <c r="Y361" s="66"/>
      <c r="Z361" s="66"/>
    </row>
    <row r="362" spans="1:26" s="22" customFormat="1" ht="19.5" customHeight="1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S362" s="12"/>
      <c r="U362" s="137"/>
      <c r="V362" s="137"/>
      <c r="W362" s="138"/>
      <c r="X362" s="137"/>
      <c r="Y362" s="66"/>
      <c r="Z362" s="66"/>
    </row>
    <row r="363" spans="1:26" s="22" customFormat="1" ht="19.5" customHeight="1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S363" s="12"/>
      <c r="U363" s="137"/>
      <c r="V363" s="137"/>
      <c r="W363" s="138"/>
      <c r="X363" s="137"/>
      <c r="Y363" s="66"/>
      <c r="Z363" s="66"/>
    </row>
    <row r="364" spans="1:26" s="22" customFormat="1" ht="19.5" customHeight="1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S364" s="12"/>
      <c r="U364" s="137"/>
      <c r="V364" s="137"/>
      <c r="W364" s="138"/>
      <c r="X364" s="137"/>
      <c r="Y364" s="66"/>
      <c r="Z364" s="66"/>
    </row>
    <row r="365" spans="1:26" s="22" customFormat="1" ht="19.5" customHeight="1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S365" s="12"/>
      <c r="U365" s="137"/>
      <c r="V365" s="137"/>
      <c r="W365" s="138"/>
      <c r="X365" s="137"/>
      <c r="Y365" s="66"/>
      <c r="Z365" s="66"/>
    </row>
    <row r="366" spans="1:26" s="22" customFormat="1" ht="19.5" customHeight="1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S366" s="12"/>
      <c r="U366" s="137"/>
      <c r="V366" s="137"/>
      <c r="W366" s="138"/>
      <c r="X366" s="137"/>
      <c r="Y366" s="66"/>
      <c r="Z366" s="66"/>
    </row>
    <row r="367" spans="1:26" s="22" customFormat="1" ht="19.5" customHeight="1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S367" s="12"/>
      <c r="U367" s="137"/>
      <c r="V367" s="137"/>
      <c r="W367" s="138"/>
      <c r="X367" s="137"/>
      <c r="Y367" s="66"/>
      <c r="Z367" s="66"/>
    </row>
    <row r="368" spans="1:26" s="22" customFormat="1" ht="19.5" customHeight="1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S368" s="12"/>
      <c r="U368" s="137"/>
      <c r="V368" s="137"/>
      <c r="W368" s="138"/>
      <c r="X368" s="137"/>
      <c r="Y368" s="66"/>
      <c r="Z368" s="66"/>
    </row>
    <row r="369" spans="1:26" s="22" customFormat="1" ht="19.5" customHeight="1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S369" s="12"/>
      <c r="U369" s="137"/>
      <c r="V369" s="137"/>
      <c r="W369" s="138"/>
      <c r="X369" s="137"/>
      <c r="Y369" s="66"/>
      <c r="Z369" s="66"/>
    </row>
    <row r="370" spans="1:26" s="22" customFormat="1" ht="19.5" customHeight="1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S370" s="12"/>
      <c r="U370" s="137"/>
      <c r="V370" s="137"/>
      <c r="W370" s="138"/>
      <c r="X370" s="137"/>
      <c r="Y370" s="66"/>
      <c r="Z370" s="66"/>
    </row>
    <row r="371" spans="1:26" s="22" customFormat="1" ht="19.5" customHeight="1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S371" s="12"/>
      <c r="U371" s="137"/>
      <c r="V371" s="137"/>
      <c r="W371" s="138"/>
      <c r="X371" s="137"/>
      <c r="Y371" s="66"/>
      <c r="Z371" s="66"/>
    </row>
    <row r="372" spans="1:26" s="22" customFormat="1" ht="19.5" customHeight="1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S372" s="12"/>
      <c r="U372" s="137"/>
      <c r="V372" s="137"/>
      <c r="W372" s="138"/>
      <c r="X372" s="137"/>
      <c r="Y372" s="66"/>
      <c r="Z372" s="66"/>
    </row>
    <row r="373" spans="1:26" s="22" customFormat="1" ht="19.5" customHeight="1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S373" s="12"/>
      <c r="U373" s="137"/>
      <c r="V373" s="137"/>
      <c r="W373" s="138"/>
      <c r="X373" s="137"/>
      <c r="Y373" s="66"/>
      <c r="Z373" s="66"/>
    </row>
    <row r="374" spans="1:26" s="22" customFormat="1" ht="19.5" customHeight="1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S374" s="12"/>
      <c r="U374" s="137"/>
      <c r="V374" s="137"/>
      <c r="W374" s="138"/>
      <c r="X374" s="137"/>
      <c r="Y374" s="66"/>
      <c r="Z374" s="66"/>
    </row>
    <row r="375" spans="1:26" s="22" customFormat="1" ht="19.5" customHeight="1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S375" s="12"/>
      <c r="U375" s="137"/>
      <c r="V375" s="137"/>
      <c r="W375" s="138"/>
      <c r="X375" s="137"/>
      <c r="Y375" s="66"/>
      <c r="Z375" s="66"/>
    </row>
    <row r="376" spans="1:26" s="22" customFormat="1" ht="19.5" customHeight="1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S376" s="12"/>
      <c r="U376" s="137"/>
      <c r="V376" s="137"/>
      <c r="W376" s="138"/>
      <c r="X376" s="137"/>
      <c r="Y376" s="66"/>
      <c r="Z376" s="66"/>
    </row>
    <row r="377" spans="1:26" s="22" customFormat="1" ht="19.5" customHeight="1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S377" s="12"/>
      <c r="U377" s="137"/>
      <c r="V377" s="137"/>
      <c r="W377" s="138"/>
      <c r="X377" s="137"/>
      <c r="Y377" s="66"/>
      <c r="Z377" s="66"/>
    </row>
    <row r="378" spans="1:26" s="22" customFormat="1" ht="19.5" customHeight="1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S378" s="12"/>
      <c r="U378" s="137"/>
      <c r="V378" s="137"/>
      <c r="W378" s="138"/>
      <c r="X378" s="137"/>
      <c r="Y378" s="66"/>
      <c r="Z378" s="66"/>
    </row>
    <row r="379" spans="1:26" s="22" customFormat="1" ht="19.5" customHeight="1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S379" s="12"/>
      <c r="U379" s="137"/>
      <c r="V379" s="137"/>
      <c r="W379" s="138"/>
      <c r="X379" s="137"/>
      <c r="Y379" s="66"/>
      <c r="Z379" s="66"/>
    </row>
    <row r="380" spans="1:26" s="22" customFormat="1" ht="19.5" customHeight="1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S380" s="12"/>
      <c r="U380" s="137"/>
      <c r="V380" s="137"/>
      <c r="W380" s="138"/>
      <c r="X380" s="137"/>
      <c r="Y380" s="66"/>
      <c r="Z380" s="66"/>
    </row>
    <row r="381" spans="1:26" s="22" customFormat="1" ht="19.5" customHeight="1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S381" s="12"/>
      <c r="U381" s="137"/>
      <c r="V381" s="137"/>
      <c r="W381" s="138"/>
      <c r="X381" s="137"/>
      <c r="Y381" s="66"/>
      <c r="Z381" s="66"/>
    </row>
    <row r="382" spans="1:26" s="22" customFormat="1" ht="19.5" customHeight="1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S382" s="12"/>
      <c r="U382" s="137"/>
      <c r="V382" s="137"/>
      <c r="W382" s="138"/>
      <c r="X382" s="137"/>
      <c r="Y382" s="66"/>
      <c r="Z382" s="66"/>
    </row>
    <row r="383" spans="1:26" s="22" customFormat="1" ht="19.5" customHeight="1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S383" s="12"/>
      <c r="U383" s="137"/>
      <c r="V383" s="137"/>
      <c r="W383" s="138"/>
      <c r="X383" s="137"/>
      <c r="Y383" s="66"/>
      <c r="Z383" s="66"/>
    </row>
    <row r="384" spans="1:26" s="22" customFormat="1" ht="19.5" customHeight="1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S384" s="12"/>
      <c r="U384" s="137"/>
      <c r="V384" s="137"/>
      <c r="W384" s="138"/>
      <c r="X384" s="137"/>
      <c r="Y384" s="66"/>
      <c r="Z384" s="66"/>
    </row>
    <row r="385" spans="1:26" s="22" customFormat="1" ht="19.5" customHeight="1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S385" s="12"/>
      <c r="U385" s="137"/>
      <c r="V385" s="137"/>
      <c r="W385" s="138"/>
      <c r="X385" s="137"/>
      <c r="Y385" s="66"/>
      <c r="Z385" s="66"/>
    </row>
    <row r="386" spans="1:26" s="22" customFormat="1" ht="19.5" customHeight="1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S386" s="12"/>
      <c r="U386" s="137"/>
      <c r="V386" s="137"/>
      <c r="W386" s="138"/>
      <c r="X386" s="137"/>
      <c r="Y386" s="66"/>
      <c r="Z386" s="66"/>
    </row>
    <row r="387" spans="1:26" s="22" customFormat="1" ht="19.5" customHeight="1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S387" s="12"/>
      <c r="U387" s="137"/>
      <c r="V387" s="137"/>
      <c r="W387" s="138"/>
      <c r="X387" s="137"/>
      <c r="Y387" s="66"/>
      <c r="Z387" s="66"/>
    </row>
    <row r="388" spans="1:26" s="22" customFormat="1" ht="19.5" customHeight="1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S388" s="12"/>
      <c r="U388" s="137"/>
      <c r="V388" s="137"/>
      <c r="W388" s="138"/>
      <c r="X388" s="137"/>
      <c r="Y388" s="66"/>
      <c r="Z388" s="66"/>
    </row>
    <row r="389" spans="1:26" s="22" customFormat="1" ht="19.5" customHeight="1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S389" s="12"/>
      <c r="U389" s="137"/>
      <c r="V389" s="137"/>
      <c r="W389" s="138"/>
      <c r="X389" s="137"/>
      <c r="Y389" s="66"/>
      <c r="Z389" s="66"/>
    </row>
    <row r="390" spans="1:26" s="22" customFormat="1" ht="19.5" customHeight="1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S390" s="12"/>
      <c r="U390" s="137"/>
      <c r="V390" s="137"/>
      <c r="W390" s="138"/>
      <c r="X390" s="137"/>
      <c r="Y390" s="66"/>
      <c r="Z390" s="66"/>
    </row>
    <row r="391" spans="1:26" s="22" customFormat="1" ht="19.5" customHeight="1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S391" s="12"/>
      <c r="U391" s="137"/>
      <c r="V391" s="137"/>
      <c r="W391" s="138"/>
      <c r="X391" s="137"/>
      <c r="Y391" s="66"/>
      <c r="Z391" s="66"/>
    </row>
    <row r="392" spans="1:26" s="22" customFormat="1" ht="19.5" customHeight="1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S392" s="12"/>
      <c r="U392" s="137"/>
      <c r="V392" s="137"/>
      <c r="W392" s="138"/>
      <c r="X392" s="137"/>
      <c r="Y392" s="66"/>
      <c r="Z392" s="66"/>
    </row>
    <row r="393" spans="1:26" s="22" customFormat="1" ht="19.5" customHeight="1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S393" s="12"/>
      <c r="U393" s="137"/>
      <c r="V393" s="137"/>
      <c r="W393" s="138"/>
      <c r="X393" s="137"/>
      <c r="Y393" s="66"/>
      <c r="Z393" s="66"/>
    </row>
    <row r="394" spans="1:26" s="22" customFormat="1" ht="19.5" customHeight="1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S394" s="12"/>
      <c r="U394" s="137"/>
      <c r="V394" s="137"/>
      <c r="W394" s="138"/>
      <c r="X394" s="137"/>
      <c r="Y394" s="66"/>
      <c r="Z394" s="66"/>
    </row>
    <row r="395" spans="1:26" s="22" customFormat="1" ht="19.5" customHeight="1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S395" s="12"/>
      <c r="U395" s="137"/>
      <c r="V395" s="137"/>
      <c r="W395" s="138"/>
      <c r="X395" s="137"/>
      <c r="Y395" s="66"/>
      <c r="Z395" s="66"/>
    </row>
    <row r="396" spans="1:26" s="22" customFormat="1" ht="19.5" customHeight="1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S396" s="12"/>
      <c r="U396" s="137"/>
      <c r="V396" s="137"/>
      <c r="W396" s="138"/>
      <c r="X396" s="137"/>
      <c r="Y396" s="66"/>
      <c r="Z396" s="66"/>
    </row>
    <row r="397" spans="1:26" s="22" customFormat="1" ht="19.5" customHeight="1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S397" s="12"/>
      <c r="U397" s="137"/>
      <c r="V397" s="137"/>
      <c r="W397" s="138"/>
      <c r="X397" s="137"/>
      <c r="Y397" s="66"/>
      <c r="Z397" s="66"/>
    </row>
    <row r="398" spans="25:26" ht="19.5" customHeight="1">
      <c r="Y398" s="139"/>
      <c r="Z398" s="139"/>
    </row>
    <row r="399" spans="25:26" ht="19.5" customHeight="1">
      <c r="Y399" s="139"/>
      <c r="Z399" s="139"/>
    </row>
    <row r="400" spans="25:26" ht="19.5" customHeight="1">
      <c r="Y400" s="139"/>
      <c r="Z400" s="139"/>
    </row>
    <row r="401" spans="25:26" ht="19.5" customHeight="1">
      <c r="Y401" s="139"/>
      <c r="Z401" s="139"/>
    </row>
    <row r="402" spans="25:26" ht="19.5" customHeight="1">
      <c r="Y402" s="139"/>
      <c r="Z402" s="139"/>
    </row>
    <row r="403" spans="25:26" ht="19.5" customHeight="1">
      <c r="Y403" s="139"/>
      <c r="Z403" s="139"/>
    </row>
    <row r="404" spans="25:26" ht="19.5" customHeight="1">
      <c r="Y404" s="139"/>
      <c r="Z404" s="139"/>
    </row>
    <row r="405" spans="25:26" ht="19.5" customHeight="1">
      <c r="Y405" s="139"/>
      <c r="Z405" s="139"/>
    </row>
    <row r="406" spans="25:26" ht="19.5" customHeight="1">
      <c r="Y406" s="139"/>
      <c r="Z406" s="139"/>
    </row>
  </sheetData>
  <sheetProtection/>
  <mergeCells count="20">
    <mergeCell ref="N8:N9"/>
    <mergeCell ref="O8:O9"/>
    <mergeCell ref="P8:P9"/>
    <mergeCell ref="Q8:R8"/>
    <mergeCell ref="H8:H9"/>
    <mergeCell ref="I8:I9"/>
    <mergeCell ref="J8:J9"/>
    <mergeCell ref="K8:K9"/>
    <mergeCell ref="L8:L9"/>
    <mergeCell ref="M8:M9"/>
    <mergeCell ref="A1:Q1"/>
    <mergeCell ref="A2:Q2"/>
    <mergeCell ref="Q5:R5"/>
    <mergeCell ref="Q7:R7"/>
    <mergeCell ref="A8:B9"/>
    <mergeCell ref="C8:C9"/>
    <mergeCell ref="D8:D9"/>
    <mergeCell ref="E8:E9"/>
    <mergeCell ref="F8:F9"/>
    <mergeCell ref="G8:G9"/>
  </mergeCells>
  <printOptions horizontalCentered="1"/>
  <pageMargins left="0" right="0" top="0" bottom="0" header="0" footer="0"/>
  <pageSetup fitToHeight="6" horizontalDpi="600" verticalDpi="600" orientation="landscape" paperSize="9" scale="56" r:id="rId3"/>
  <rowBreaks count="5" manualBreakCount="5">
    <brk id="54" max="17" man="1"/>
    <brk id="99" max="17" man="1"/>
    <brk id="157" max="17" man="1"/>
    <brk id="197" max="17" man="1"/>
    <brk id="25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IOANA-ALINA BURLA</cp:lastModifiedBy>
  <cp:lastPrinted>2017-09-08T09:27:17Z</cp:lastPrinted>
  <dcterms:created xsi:type="dcterms:W3CDTF">2016-07-25T14:39:36Z</dcterms:created>
  <dcterms:modified xsi:type="dcterms:W3CDTF">2017-09-08T16:23:20Z</dcterms:modified>
  <cp:category/>
  <cp:version/>
  <cp:contentType/>
  <cp:contentStatus/>
</cp:coreProperties>
</file>