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0"/>
  </bookViews>
  <sheets>
    <sheet name="A 1 Sinteza executie trim.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xlnm._FilterDatabase" localSheetId="3" hidden="1">'A 4 OPC BS p'!$A$6:$A$73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trim.II '!$A$1:$F$17</definedName>
    <definedName name="_xlnm.Print_Area" localSheetId="2">'A 3 ch personal pe bugete'!$A$2:$L$14</definedName>
    <definedName name="_xlnm.Print_Area" localSheetId="3">'A 4 OPC BS p'!$A$1:$H$72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<sst xmlns="http://schemas.openxmlformats.org/spreadsheetml/2006/main" count="188" uniqueCount="171">
  <si>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</si>
  <si>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</si>
  <si>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</si>
  <si>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</si>
  <si>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</si>
  <si>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</si>
  <si>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</si>
  <si>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</si>
  <si>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</si>
  <si>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</si>
  <si>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</si>
  <si>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</si>
  <si>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</si>
  <si>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</si>
  <si>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</si>
  <si>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</si>
  <si>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</si>
  <si>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</si>
  <si>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</si>
  <si>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</si>
  <si>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</si>
  <si>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</si>
  <si>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</si>
  <si>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</si>
  <si>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</si>
  <si>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</si>
  <si>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</si>
  <si>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</si>
  <si>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</si>
  <si>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</si>
  <si>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</si>
  <si>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</si>
  <si>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</si>
  <si>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</si>
  <si>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</si>
  <si>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</si>
  <si>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</si>
  <si>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</si>
  <si>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</si>
  <si>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</si>
  <si>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</si>
  <si>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</si>
  <si>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</si>
  <si>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</si>
  <si>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</si>
  <si>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</si>
  <si>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</si>
  <si>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</si>
  <si>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</si>
  <si>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</si>
  <si>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</si>
  <si>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</si>
  <si>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</si>
  <si>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</si>
  <si>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</si>
  <si>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</si>
  <si>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</si>
  <si>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</si>
  <si>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</si>
  <si>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</si>
  <si>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</si>
  <si>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</si>
  <si>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</si>
  <si>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</si>
  <si>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</si>
  <si>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</si>
  <si>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</si>
  <si>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</si>
  <si>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</si>
  <si>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</si>
  <si>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</si>
  <si>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</si>
  <si>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</si>
  <si>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</si>
  <si>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</si>
  <si>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</si>
  <si>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</si>
  <si>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</si>
  <si>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</si>
  <si>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</si>
  <si>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</si>
  <si>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</si>
  <si>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</si>
  <si>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</si>
  <si>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</si>
  <si>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</si>
  <si>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</si>
  <si>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</si>
  <si>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</si>
  <si>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</si>
  <si>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</si>
  <si>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</si>
  <si>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</si>
  <si>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</si>
  <si>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</si>
  <si>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</si>
  <si>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</si>
  <si>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</si>
  <si>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</si>
  <si>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</si>
  <si>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</si>
  <si>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</si>
  <si>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</si>
  <si>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>Program 2017 
iniţial</t>
  </si>
  <si>
    <t>Program           2017 
actualizat</t>
  </si>
  <si>
    <t>CHELTUIELI DE PERSONAL  2017</t>
  </si>
  <si>
    <t>Program    2017            iniţial</t>
  </si>
  <si>
    <t>Program     2017     actualizat</t>
  </si>
  <si>
    <t xml:space="preserve">   -pe anul 2017 -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</si>
  <si>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</si>
  <si>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</si>
  <si>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</si>
  <si>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</si>
  <si>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</si>
  <si>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</si>
  <si>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</si>
  <si>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</si>
  <si>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>Ministerul Dezvoltării Regionale, Administrației Publice și Fondurilor Europene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</si>
  <si>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</si>
  <si>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</si>
  <si>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</si>
  <si>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</si>
  <si>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</si>
  <si>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</si>
  <si>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</si>
  <si>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</si>
  <si>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</si>
  <si>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</si>
  <si>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</si>
  <si>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</si>
  <si>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</si>
  <si>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</si>
  <si>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</si>
  <si>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</si>
  <si>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</si>
  <si>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</si>
  <si>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</si>
  <si>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</si>
  <si>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</si>
  <si>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</si>
  <si>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</si>
  <si>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</si>
  <si>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</si>
  <si>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</si>
  <si>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</si>
  <si>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</si>
  <si>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>Ministerul Consultării Publice şi Dialogului Social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</si>
  <si>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</si>
  <si>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</si>
  <si>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</si>
  <si>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</si>
  <si>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</si>
  <si>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</si>
  <si>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</si>
  <si>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</si>
  <si>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</si>
  <si>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</si>
  <si>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</si>
  <si>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</si>
  <si>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</si>
  <si>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>Trimestrul II
iniţial</t>
  </si>
  <si>
    <t>Trimestrul II 
actualizat</t>
  </si>
  <si>
    <t>Execuţie trimestrul II</t>
  </si>
  <si>
    <t>Grad de realizare trim.II 2017</t>
  </si>
  <si>
    <t>Trimestrul II iniţial</t>
  </si>
  <si>
    <t>Trimestrul II actualizat</t>
  </si>
  <si>
    <t>Program Trim. II</t>
  </si>
  <si>
    <t>Execuţie trim. II</t>
  </si>
  <si>
    <t>Program trim. II 2017 actualizat</t>
  </si>
  <si>
    <t>Realizari trim. II 2017</t>
  </si>
  <si>
    <t>% din program trim.II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</si>
</sst>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  <numFmt numFmtId="217" formatCode="_-* #,##0.0\ _l_e_i_-;\-* #,##0.0\ _l_e_i_-;_-* &quot;-&quot;?\ _l_e_i_-;_-@_-"/>
  </numFmts>
  <fonts count="9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name val="Segoe UI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7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2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1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1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3" applyFont="1">
      <alignment/>
      <protection/>
    </xf>
    <xf numFmtId="0" fontId="0" fillId="0" borderId="25" xfId="573" applyFont="1" applyBorder="1" applyAlignment="1">
      <alignment horizontal="center" vertical="center" wrapText="1"/>
      <protection/>
    </xf>
    <xf numFmtId="0" fontId="0" fillId="0" borderId="0" xfId="573" applyFont="1" applyAlignment="1">
      <alignment horizontal="center" vertical="center"/>
      <protection/>
    </xf>
    <xf numFmtId="168" fontId="0" fillId="0" borderId="25" xfId="573" applyNumberFormat="1" applyFont="1" applyBorder="1">
      <alignment/>
      <protection/>
    </xf>
    <xf numFmtId="168" fontId="0" fillId="0" borderId="25" xfId="599" applyNumberFormat="1" applyFont="1" applyBorder="1" applyAlignment="1">
      <alignment/>
    </xf>
    <xf numFmtId="172" fontId="0" fillId="0" borderId="25" xfId="599" applyNumberFormat="1" applyFont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6" xfId="0" applyFont="1" applyFill="1" applyBorder="1" applyAlignment="1">
      <alignment horizontal="center"/>
    </xf>
    <xf numFmtId="0" fontId="0" fillId="50" borderId="26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4" fontId="80" fillId="0" borderId="0" xfId="572" applyNumberFormat="1" applyFont="1" applyFill="1" applyBorder="1">
      <alignment/>
      <protection/>
    </xf>
    <xf numFmtId="0" fontId="80" fillId="0" borderId="0" xfId="572" applyFont="1" applyFill="1" applyBorder="1">
      <alignment/>
      <protection/>
    </xf>
    <xf numFmtId="0" fontId="81" fillId="0" borderId="0" xfId="572" applyFont="1" applyFill="1" applyBorder="1">
      <alignment/>
      <protection/>
    </xf>
    <xf numFmtId="0" fontId="81" fillId="0" borderId="0" xfId="572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2" applyFont="1" applyFill="1" applyBorder="1" applyAlignment="1">
      <alignment/>
      <protection/>
    </xf>
    <xf numFmtId="0" fontId="80" fillId="50" borderId="0" xfId="572" applyFont="1" applyFill="1" applyBorder="1" applyAlignment="1">
      <alignment vertical="top" wrapText="1"/>
      <protection/>
    </xf>
    <xf numFmtId="4" fontId="80" fillId="50" borderId="0" xfId="572" applyNumberFormat="1" applyFont="1" applyFill="1" applyBorder="1">
      <alignment/>
      <protection/>
    </xf>
    <xf numFmtId="0" fontId="80" fillId="50" borderId="0" xfId="572" applyFont="1" applyFill="1" applyBorder="1">
      <alignment/>
      <protection/>
    </xf>
    <xf numFmtId="0" fontId="81" fillId="50" borderId="0" xfId="572" applyFont="1" applyFill="1" applyBorder="1">
      <alignment/>
      <protection/>
    </xf>
    <xf numFmtId="0" fontId="0" fillId="0" borderId="27" xfId="573" applyFont="1" applyBorder="1" applyAlignment="1">
      <alignment horizontal="center" vertical="center" wrapText="1"/>
      <protection/>
    </xf>
    <xf numFmtId="168" fontId="0" fillId="0" borderId="27" xfId="573" applyNumberFormat="1" applyFont="1" applyBorder="1">
      <alignment/>
      <protection/>
    </xf>
    <xf numFmtId="0" fontId="0" fillId="50" borderId="0" xfId="573" applyFont="1" applyFill="1">
      <alignment/>
      <protection/>
    </xf>
    <xf numFmtId="0" fontId="0" fillId="50" borderId="0" xfId="573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6" xfId="0" applyNumberFormat="1" applyFont="1" applyFill="1" applyBorder="1" applyAlignment="1" applyProtection="1">
      <alignment/>
      <protection locked="0"/>
    </xf>
    <xf numFmtId="49" fontId="71" fillId="50" borderId="26" xfId="0" applyNumberFormat="1" applyFont="1" applyFill="1" applyBorder="1" applyAlignment="1" applyProtection="1">
      <alignment horizontal="right"/>
      <protection locked="0"/>
    </xf>
    <xf numFmtId="0" fontId="72" fillId="50" borderId="23" xfId="571" applyFont="1" applyFill="1" applyBorder="1" applyAlignment="1" quotePrefix="1">
      <alignment horizontal="center" vertical="center" wrapText="1"/>
      <protection/>
    </xf>
    <xf numFmtId="168" fontId="73" fillId="50" borderId="28" xfId="0" applyNumberFormat="1" applyFont="1" applyFill="1" applyBorder="1" applyAlignment="1" applyProtection="1">
      <alignment horizontal="center"/>
      <protection locked="0"/>
    </xf>
    <xf numFmtId="0" fontId="24" fillId="0" borderId="28" xfId="571" applyFont="1" applyFill="1" applyBorder="1" applyAlignment="1">
      <alignment horizontal="center"/>
      <protection/>
    </xf>
    <xf numFmtId="168" fontId="24" fillId="50" borderId="28" xfId="0" applyNumberFormat="1" applyFont="1" applyFill="1" applyBorder="1" applyAlignment="1" applyProtection="1">
      <alignment horizontal="center" wrapText="1"/>
      <protection locked="0"/>
    </xf>
    <xf numFmtId="0" fontId="24" fillId="0" borderId="28" xfId="571" applyFont="1" applyFill="1" applyBorder="1" applyAlignment="1">
      <alignment horizontal="center" wrapText="1"/>
      <protection/>
    </xf>
    <xf numFmtId="170" fontId="79" fillId="50" borderId="26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3" applyFont="1" applyFill="1" applyBorder="1" applyAlignment="1">
      <alignment vertical="center"/>
      <protection/>
    </xf>
    <xf numFmtId="0" fontId="0" fillId="50" borderId="0" xfId="573" applyFont="1" applyFill="1" applyBorder="1" applyAlignment="1">
      <alignment vertical="center" wrapText="1"/>
      <protection/>
    </xf>
    <xf numFmtId="0" fontId="79" fillId="50" borderId="26" xfId="573" applyFont="1" applyFill="1" applyBorder="1" applyAlignment="1">
      <alignment vertical="center"/>
      <protection/>
    </xf>
    <xf numFmtId="172" fontId="72" fillId="50" borderId="0" xfId="592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29" xfId="0" applyFont="1" applyFill="1" applyBorder="1" applyAlignment="1">
      <alignment horizontal="center"/>
    </xf>
    <xf numFmtId="0" fontId="0" fillId="51" borderId="29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30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6" xfId="592" applyNumberFormat="1" applyFont="1" applyFill="1" applyBorder="1" applyAlignment="1" applyProtection="1">
      <alignment horizontal="right" vertical="center"/>
      <protection/>
    </xf>
    <xf numFmtId="10" fontId="72" fillId="51" borderId="26" xfId="0" applyNumberFormat="1" applyFont="1" applyFill="1" applyBorder="1" applyAlignment="1" applyProtection="1">
      <alignment horizontal="right" vertical="center"/>
      <protection/>
    </xf>
    <xf numFmtId="168" fontId="72" fillId="51" borderId="26" xfId="0" applyNumberFormat="1" applyFont="1" applyFill="1" applyBorder="1" applyAlignment="1" applyProtection="1">
      <alignment horizontal="right" vertical="center"/>
      <protection/>
    </xf>
    <xf numFmtId="168" fontId="72" fillId="51" borderId="26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2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1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79" fillId="51" borderId="31" xfId="573" applyFont="1" applyFill="1" applyBorder="1" applyAlignment="1">
      <alignment horizontal="center" vertical="center" wrapText="1"/>
      <protection/>
    </xf>
    <xf numFmtId="0" fontId="80" fillId="50" borderId="28" xfId="572" applyFont="1" applyFill="1" applyBorder="1" applyAlignment="1">
      <alignment horizontal="center"/>
      <protection/>
    </xf>
    <xf numFmtId="0" fontId="81" fillId="50" borderId="28" xfId="572" applyFont="1" applyFill="1" applyBorder="1">
      <alignment/>
      <protection/>
    </xf>
    <xf numFmtId="0" fontId="79" fillId="50" borderId="28" xfId="572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41" fillId="53" borderId="0" xfId="0" applyFont="1" applyFill="1" applyBorder="1" applyAlignment="1">
      <alignment horizontal="center" vertical="center"/>
    </xf>
    <xf numFmtId="0" fontId="79" fillId="53" borderId="0" xfId="572" applyFont="1" applyFill="1" applyBorder="1" applyAlignment="1">
      <alignment horizontal="left" vertical="center"/>
      <protection/>
    </xf>
    <xf numFmtId="0" fontId="81" fillId="53" borderId="0" xfId="572" applyFont="1" applyFill="1" applyBorder="1" applyAlignment="1">
      <alignment vertical="top" wrapText="1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2" fontId="79" fillId="50" borderId="26" xfId="0" applyNumberFormat="1" applyFont="1" applyFill="1" applyBorder="1" applyAlignment="1">
      <alignment/>
    </xf>
    <xf numFmtId="0" fontId="81" fillId="53" borderId="0" xfId="572" applyFont="1" applyFill="1" applyBorder="1" applyAlignment="1">
      <alignment horizontal="center"/>
      <protection/>
    </xf>
    <xf numFmtId="0" fontId="81" fillId="53" borderId="0" xfId="572" applyFont="1" applyFill="1" applyBorder="1" applyAlignment="1">
      <alignment horizontal="center" vertical="center"/>
      <protection/>
    </xf>
    <xf numFmtId="49" fontId="81" fillId="53" borderId="0" xfId="572" applyNumberFormat="1" applyFont="1" applyFill="1" applyBorder="1" applyAlignment="1" quotePrefix="1">
      <alignment horizontal="center" vertical="center" wrapText="1"/>
      <protection/>
    </xf>
    <xf numFmtId="49" fontId="81" fillId="53" borderId="0" xfId="572" applyNumberFormat="1" applyFont="1" applyFill="1" applyBorder="1" applyAlignment="1">
      <alignment horizontal="center" vertical="center"/>
      <protection/>
    </xf>
    <xf numFmtId="0" fontId="81" fillId="53" borderId="0" xfId="572" applyFont="1" applyFill="1" applyBorder="1">
      <alignment/>
      <protection/>
    </xf>
    <xf numFmtId="0" fontId="80" fillId="53" borderId="0" xfId="572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2" applyFont="1" applyFill="1" applyBorder="1" applyAlignment="1">
      <alignment horizontal="center"/>
      <protection/>
    </xf>
    <xf numFmtId="216" fontId="79" fillId="53" borderId="0" xfId="205" applyNumberFormat="1" applyFont="1" applyFill="1" applyAlignment="1">
      <alignment/>
    </xf>
    <xf numFmtId="0" fontId="0" fillId="53" borderId="0" xfId="0" applyFill="1" applyAlignment="1">
      <alignment/>
    </xf>
    <xf numFmtId="168" fontId="0" fillId="53" borderId="0" xfId="0" applyNumberFormat="1" applyFill="1" applyAlignment="1">
      <alignment/>
    </xf>
    <xf numFmtId="170" fontId="0" fillId="53" borderId="0" xfId="0" applyNumberFormat="1" applyFill="1" applyAlignment="1">
      <alignment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89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3" applyFont="1" applyFill="1">
      <alignment/>
      <protection/>
    </xf>
    <xf numFmtId="0" fontId="0" fillId="53" borderId="0" xfId="573" applyFont="1" applyFill="1" applyAlignment="1">
      <alignment horizontal="center" vertical="center"/>
      <protection/>
    </xf>
    <xf numFmtId="168" fontId="0" fillId="53" borderId="0" xfId="573" applyNumberFormat="1" applyFont="1" applyFill="1">
      <alignment/>
      <protection/>
    </xf>
    <xf numFmtId="3" fontId="0" fillId="53" borderId="0" xfId="573" applyNumberFormat="1" applyFont="1" applyFill="1">
      <alignment/>
      <protection/>
    </xf>
    <xf numFmtId="4" fontId="80" fillId="53" borderId="0" xfId="572" applyNumberFormat="1" applyFont="1" applyFill="1" applyBorder="1">
      <alignment/>
      <protection/>
    </xf>
    <xf numFmtId="0" fontId="81" fillId="53" borderId="0" xfId="572" applyFont="1" applyFill="1" applyBorder="1" applyAlignment="1">
      <alignment horizontal="center"/>
      <protection/>
    </xf>
    <xf numFmtId="168" fontId="72" fillId="50" borderId="0" xfId="0" applyNumberFormat="1" applyFont="1" applyFill="1" applyBorder="1" applyAlignment="1">
      <alignment/>
    </xf>
    <xf numFmtId="168" fontId="0" fillId="53" borderId="0" xfId="0" applyNumberFormat="1" applyFont="1" applyFill="1" applyAlignment="1" applyProtection="1">
      <alignment horizontal="right"/>
      <protection/>
    </xf>
    <xf numFmtId="168" fontId="0" fillId="53" borderId="0" xfId="573" applyNumberFormat="1" applyFont="1" applyFill="1" applyBorder="1" applyAlignment="1">
      <alignment horizontal="right" vertical="center"/>
      <protection/>
    </xf>
    <xf numFmtId="168" fontId="79" fillId="50" borderId="26" xfId="573" applyNumberFormat="1" applyFont="1" applyFill="1" applyBorder="1" applyAlignment="1">
      <alignment horizontal="right" vertical="center"/>
      <protection/>
    </xf>
    <xf numFmtId="172" fontId="0" fillId="53" borderId="0" xfId="570" applyNumberFormat="1" applyFont="1" applyFill="1" applyAlignment="1" applyProtection="1">
      <alignment horizontal="right" vertical="center"/>
      <protection/>
    </xf>
    <xf numFmtId="168" fontId="0" fillId="53" borderId="0" xfId="573" applyNumberFormat="1" applyFont="1" applyFill="1" applyAlignment="1">
      <alignment horizontal="right" vertical="center"/>
      <protection/>
    </xf>
    <xf numFmtId="172" fontId="79" fillId="53" borderId="26" xfId="570" applyNumberFormat="1" applyFont="1" applyFill="1" applyBorder="1" applyAlignment="1" applyProtection="1">
      <alignment horizontal="right" vertical="center"/>
      <protection/>
    </xf>
    <xf numFmtId="168" fontId="0" fillId="53" borderId="0" xfId="572" applyNumberFormat="1" applyFont="1" applyFill="1" applyBorder="1" applyAlignment="1">
      <alignment vertical="center"/>
      <protection/>
    </xf>
    <xf numFmtId="3" fontId="0" fillId="53" borderId="0" xfId="572" applyNumberFormat="1" applyFont="1" applyFill="1" applyBorder="1" applyAlignment="1">
      <alignment horizontal="right" vertical="center"/>
      <protection/>
    </xf>
    <xf numFmtId="168" fontId="79" fillId="53" borderId="0" xfId="572" applyNumberFormat="1" applyFont="1" applyFill="1" applyBorder="1" applyAlignment="1">
      <alignment horizontal="right" vertical="center" wrapText="1"/>
      <protection/>
    </xf>
    <xf numFmtId="172" fontId="79" fillId="53" borderId="0" xfId="597" applyNumberFormat="1" applyFont="1" applyFill="1" applyBorder="1" applyAlignment="1">
      <alignment horizontal="right" vertical="center"/>
    </xf>
    <xf numFmtId="172" fontId="0" fillId="53" borderId="0" xfId="597" applyNumberFormat="1" applyFont="1" applyFill="1" applyBorder="1" applyAlignment="1">
      <alignment horizontal="right" vertical="center"/>
    </xf>
    <xf numFmtId="4" fontId="80" fillId="53" borderId="0" xfId="572" applyNumberFormat="1" applyFont="1" applyFill="1" applyBorder="1">
      <alignment/>
      <protection/>
    </xf>
    <xf numFmtId="0" fontId="81" fillId="53" borderId="0" xfId="572" applyFont="1" applyFill="1" applyBorder="1" applyAlignment="1">
      <alignment horizontal="center" vertical="center" wrapText="1"/>
      <protection/>
    </xf>
    <xf numFmtId="168" fontId="81" fillId="53" borderId="0" xfId="572" applyNumberFormat="1" applyFont="1" applyFill="1" applyBorder="1" applyAlignment="1">
      <alignment horizontal="center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53" borderId="0" xfId="573" applyNumberFormat="1" applyFont="1" applyFill="1">
      <alignment/>
      <protection/>
    </xf>
    <xf numFmtId="170" fontId="0" fillId="53" borderId="0" xfId="0" applyNumberFormat="1" applyFont="1" applyFill="1" applyBorder="1" applyAlignment="1" applyProtection="1">
      <alignment horizontal="right"/>
      <protection/>
    </xf>
    <xf numFmtId="172" fontId="72" fillId="53" borderId="0" xfId="0" applyNumberFormat="1" applyFont="1" applyFill="1" applyBorder="1" applyAlignment="1" applyProtection="1">
      <alignment vertical="center"/>
      <protection locked="0"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1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3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2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3" borderId="0" xfId="572" applyFont="1" applyFill="1" applyBorder="1" applyAlignment="1">
      <alignment horizontal="center"/>
      <protection/>
    </xf>
    <xf numFmtId="0" fontId="81" fillId="51" borderId="0" xfId="572" applyFont="1" applyFill="1" applyBorder="1" applyAlignment="1">
      <alignment horizontal="center" vertical="center" wrapText="1"/>
      <protection/>
    </xf>
    <xf numFmtId="0" fontId="81" fillId="51" borderId="23" xfId="572" applyFont="1" applyFill="1" applyBorder="1" applyAlignment="1">
      <alignment horizontal="center" vertical="center" wrapText="1"/>
      <protection/>
    </xf>
    <xf numFmtId="0" fontId="81" fillId="51" borderId="0" xfId="572" applyFont="1" applyFill="1" applyBorder="1" applyAlignment="1">
      <alignment horizontal="center" vertical="center"/>
      <protection/>
    </xf>
    <xf numFmtId="0" fontId="81" fillId="51" borderId="23" xfId="572" applyFont="1" applyFill="1" applyBorder="1" applyAlignment="1">
      <alignment horizontal="center" vertical="center"/>
      <protection/>
    </xf>
    <xf numFmtId="4" fontId="81" fillId="51" borderId="23" xfId="572" applyNumberFormat="1" applyFont="1" applyFill="1" applyBorder="1" applyAlignment="1">
      <alignment horizontal="center" vertical="center" wrapText="1"/>
      <protection/>
    </xf>
    <xf numFmtId="4" fontId="81" fillId="51" borderId="24" xfId="572" applyNumberFormat="1" applyFont="1" applyFill="1" applyBorder="1" applyAlignment="1">
      <alignment horizontal="center" vertical="center" wrapText="1"/>
      <protection/>
    </xf>
    <xf numFmtId="4" fontId="81" fillId="51" borderId="0" xfId="572" applyNumberFormat="1" applyFont="1" applyFill="1" applyBorder="1" applyAlignment="1">
      <alignment horizontal="center" vertical="center" wrapText="1"/>
      <protection/>
    </xf>
    <xf numFmtId="0" fontId="81" fillId="51" borderId="24" xfId="572" applyFont="1" applyFill="1" applyBorder="1" applyAlignment="1">
      <alignment horizontal="center" vertical="center" wrapText="1"/>
      <protection/>
    </xf>
  </cellXfs>
  <cellStyles count="78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2" xfId="554"/>
    <cellStyle name="Normal 2 2" xfId="555"/>
    <cellStyle name="Normal 3" xfId="556"/>
    <cellStyle name="Normal 3 2" xfId="557"/>
    <cellStyle name="Normal 4" xfId="558"/>
    <cellStyle name="Normal 4 2" xfId="559"/>
    <cellStyle name="Normal 5" xfId="560"/>
    <cellStyle name="Normal 6" xfId="561"/>
    <cellStyle name="Normal 7" xfId="562"/>
    <cellStyle name="Normal 8" xfId="563"/>
    <cellStyle name="Normal 9" xfId="564"/>
    <cellStyle name="Normal Table" xfId="565"/>
    <cellStyle name="Normal Table 2" xfId="566"/>
    <cellStyle name="Normal Table 3" xfId="567"/>
    <cellStyle name="Normal Table_BGC" xfId="568"/>
    <cellStyle name="Normál_10mell99" xfId="569"/>
    <cellStyle name="Normal_BGC" xfId="570"/>
    <cellStyle name="Normal_realizari.bugete.2005" xfId="571"/>
    <cellStyle name="Normal_Trim I Cheltuiala de personal buget de stat 2011" xfId="572"/>
    <cellStyle name="Normal_Trim I executie 2011 BGC" xfId="573"/>
    <cellStyle name="normálne_HDP-OD~1" xfId="574"/>
    <cellStyle name="normální_agricult_1" xfId="575"/>
    <cellStyle name="Normßl - Style1" xfId="576"/>
    <cellStyle name="Normßl - Style1 2" xfId="577"/>
    <cellStyle name="Normßl - Style1 3" xfId="578"/>
    <cellStyle name="Normßl - Style1_BGC" xfId="579"/>
    <cellStyle name="Notă" xfId="580"/>
    <cellStyle name="Notă 2" xfId="581"/>
    <cellStyle name="Note" xfId="582"/>
    <cellStyle name="Note 2" xfId="583"/>
    <cellStyle name="Ôèíàíñîâûé_Tranche" xfId="584"/>
    <cellStyle name="Output" xfId="585"/>
    <cellStyle name="Output 2" xfId="586"/>
    <cellStyle name="Pénznem [0]_10mell99" xfId="587"/>
    <cellStyle name="Pénznem_10mell99" xfId="588"/>
    <cellStyle name="Percen - Style1" xfId="589"/>
    <cellStyle name="Percen - Style1 2" xfId="590"/>
    <cellStyle name="Percen - Style1_BGC" xfId="591"/>
    <cellStyle name="Percent" xfId="592"/>
    <cellStyle name="Percent [2]" xfId="593"/>
    <cellStyle name="Percent [2] 2" xfId="594"/>
    <cellStyle name="Percent [2] 3" xfId="595"/>
    <cellStyle name="Percent [2]_BGC" xfId="596"/>
    <cellStyle name="Percent 2" xfId="597"/>
    <cellStyle name="Percent 2 2" xfId="598"/>
    <cellStyle name="Percent_Trim I executie 2011 BGC" xfId="599"/>
    <cellStyle name="percentage difference" xfId="600"/>
    <cellStyle name="percentage difference 2" xfId="601"/>
    <cellStyle name="percentage difference 3" xfId="602"/>
    <cellStyle name="percentage difference one decimal" xfId="603"/>
    <cellStyle name="percentage difference one decimal 2" xfId="604"/>
    <cellStyle name="percentage difference one decimal 3" xfId="605"/>
    <cellStyle name="percentage difference one decimal_BGC" xfId="606"/>
    <cellStyle name="percentage difference zero decimal" xfId="607"/>
    <cellStyle name="percentage difference zero decimal 2" xfId="608"/>
    <cellStyle name="percentage difference zero decimal 3" xfId="609"/>
    <cellStyle name="percentage difference zero decimal_BGC" xfId="610"/>
    <cellStyle name="percentage difference_BGC" xfId="611"/>
    <cellStyle name="Pevný" xfId="612"/>
    <cellStyle name="Pevný 2" xfId="613"/>
    <cellStyle name="Pevný 3" xfId="614"/>
    <cellStyle name="Pevný_BGC" xfId="615"/>
    <cellStyle name="Presentation" xfId="616"/>
    <cellStyle name="Presentation 2" xfId="617"/>
    <cellStyle name="Presentation 3" xfId="618"/>
    <cellStyle name="Presentation_BGC" xfId="619"/>
    <cellStyle name="Publication" xfId="620"/>
    <cellStyle name="Publication 2" xfId="621"/>
    <cellStyle name="Publication_BGC" xfId="622"/>
    <cellStyle name="Red Text" xfId="623"/>
    <cellStyle name="Red Text 2" xfId="624"/>
    <cellStyle name="Red Text_BGC" xfId="625"/>
    <cellStyle name="reduced" xfId="626"/>
    <cellStyle name="reduced 2" xfId="627"/>
    <cellStyle name="reduced_BGC" xfId="628"/>
    <cellStyle name="s1" xfId="629"/>
    <cellStyle name="s1 2" xfId="630"/>
    <cellStyle name="Satisfaisant" xfId="631"/>
    <cellStyle name="Satisfaisant 2" xfId="632"/>
    <cellStyle name="Sortie" xfId="633"/>
    <cellStyle name="Sortie 2" xfId="634"/>
    <cellStyle name="Standard_laroux" xfId="635"/>
    <cellStyle name="STYL1 - Style1" xfId="636"/>
    <cellStyle name="STYL1 - Style1 2" xfId="637"/>
    <cellStyle name="STYL1 - Style1_BGC" xfId="638"/>
    <cellStyle name="Style1" xfId="639"/>
    <cellStyle name="Style1 2" xfId="640"/>
    <cellStyle name="Style1_BGC" xfId="641"/>
    <cellStyle name="Text" xfId="642"/>
    <cellStyle name="Text 2" xfId="643"/>
    <cellStyle name="Text 3" xfId="644"/>
    <cellStyle name="Text avertisment" xfId="645"/>
    <cellStyle name="text BoldBlack" xfId="646"/>
    <cellStyle name="text BoldUnderline" xfId="647"/>
    <cellStyle name="text BoldUnderlineER" xfId="648"/>
    <cellStyle name="text BoldUndlnBlack" xfId="649"/>
    <cellStyle name="Text explicativ" xfId="650"/>
    <cellStyle name="text LightGreen" xfId="651"/>
    <cellStyle name="Text_BGC" xfId="652"/>
    <cellStyle name="Texte explicatif" xfId="653"/>
    <cellStyle name="Texte explicatif 2" xfId="654"/>
    <cellStyle name="Title" xfId="655"/>
    <cellStyle name="Title 2" xfId="656"/>
    <cellStyle name="Titlu" xfId="657"/>
    <cellStyle name="Titlu 1" xfId="658"/>
    <cellStyle name="Titlu 2" xfId="659"/>
    <cellStyle name="Titlu 3" xfId="660"/>
    <cellStyle name="Titlu 4" xfId="661"/>
    <cellStyle name="Titre" xfId="662"/>
    <cellStyle name="Titre 2" xfId="663"/>
    <cellStyle name="Titre 1" xfId="664"/>
    <cellStyle name="Titre 1 2" xfId="665"/>
    <cellStyle name="Titre 2" xfId="666"/>
    <cellStyle name="Titre 2 2" xfId="667"/>
    <cellStyle name="Titre 3" xfId="668"/>
    <cellStyle name="Titre 3 2" xfId="669"/>
    <cellStyle name="Titre 4" xfId="670"/>
    <cellStyle name="Titre 4 2" xfId="671"/>
    <cellStyle name="TopGrey" xfId="672"/>
    <cellStyle name="TopGrey 2" xfId="673"/>
    <cellStyle name="TopGrey_BGC" xfId="674"/>
    <cellStyle name="Total" xfId="675"/>
    <cellStyle name="Total 2" xfId="676"/>
    <cellStyle name="Undefiniert" xfId="677"/>
    <cellStyle name="Undefiniert 2" xfId="678"/>
    <cellStyle name="Undefiniert_BGC" xfId="679"/>
    <cellStyle name="ux?_x0018_Normal_laroux_7_laroux_1?&quot;Normal_laroux_7_laroux_1_²ðò²Ê´²ÜÎ?_x001F_Normal_laroux_7_laroux_1_²ÜºÈÆø?0*Normal_laro" xfId="680"/>
    <cellStyle name="ux_1_²ÜºÈÆø (³é³Ýó Ø.)?_x0007_!ß&quot;VQ_x0006_?_x0006_?ults?_x0006_$Currency [0]_laroux_5_results_Sheet1?_x001C_Currency [0]_laroux_5_Sheet1?_x0015_Cur" xfId="681"/>
    <cellStyle name="Verificare celulă" xfId="682"/>
    <cellStyle name="Verificare celulă 2" xfId="683"/>
    <cellStyle name="Vérification" xfId="684"/>
    <cellStyle name="Vérification 2" xfId="685"/>
    <cellStyle name="Virgulă_BGC  OCT  2010 " xfId="686"/>
    <cellStyle name="Währung [0]_laroux" xfId="687"/>
    <cellStyle name="Währung_laroux" xfId="688"/>
    <cellStyle name="Warning Text" xfId="689"/>
    <cellStyle name="Warning Text 2" xfId="690"/>
    <cellStyle name="WebAnchor1" xfId="691"/>
    <cellStyle name="WebAnchor1 2" xfId="692"/>
    <cellStyle name="WebAnchor1 3" xfId="693"/>
    <cellStyle name="WebAnchor1_BGC" xfId="694"/>
    <cellStyle name="WebAnchor2" xfId="695"/>
    <cellStyle name="WebAnchor2 2" xfId="696"/>
    <cellStyle name="WebAnchor2 3" xfId="697"/>
    <cellStyle name="WebAnchor2_BGC" xfId="698"/>
    <cellStyle name="WebAnchor3" xfId="699"/>
    <cellStyle name="WebAnchor3 2" xfId="700"/>
    <cellStyle name="WebAnchor3 3" xfId="701"/>
    <cellStyle name="WebAnchor3_BGC" xfId="702"/>
    <cellStyle name="WebAnchor4" xfId="703"/>
    <cellStyle name="WebAnchor4 2" xfId="704"/>
    <cellStyle name="WebAnchor4 3" xfId="705"/>
    <cellStyle name="WebAnchor4_BGC" xfId="706"/>
    <cellStyle name="WebAnchor5" xfId="707"/>
    <cellStyle name="WebAnchor5 2" xfId="708"/>
    <cellStyle name="WebAnchor5 3" xfId="709"/>
    <cellStyle name="WebAnchor5_BGC" xfId="710"/>
    <cellStyle name="WebAnchor6" xfId="711"/>
    <cellStyle name="WebAnchor6 2" xfId="712"/>
    <cellStyle name="WebAnchor6 3" xfId="713"/>
    <cellStyle name="WebAnchor6_BGC" xfId="714"/>
    <cellStyle name="WebAnchor7" xfId="715"/>
    <cellStyle name="WebAnchor7 2" xfId="716"/>
    <cellStyle name="WebAnchor7 3" xfId="717"/>
    <cellStyle name="WebAnchor7_BGC" xfId="718"/>
    <cellStyle name="Webexclude" xfId="719"/>
    <cellStyle name="Webexclude 2" xfId="720"/>
    <cellStyle name="Webexclude 3" xfId="721"/>
    <cellStyle name="Webexclude_BGC" xfId="722"/>
    <cellStyle name="WebFN" xfId="723"/>
    <cellStyle name="WebFN 2" xfId="724"/>
    <cellStyle name="WebFN_BGC" xfId="725"/>
    <cellStyle name="WebFN1" xfId="726"/>
    <cellStyle name="WebFN1 2" xfId="727"/>
    <cellStyle name="WebFN1 3" xfId="728"/>
    <cellStyle name="WebFN1_BGC" xfId="729"/>
    <cellStyle name="WebFN2" xfId="730"/>
    <cellStyle name="WebFN2 2" xfId="731"/>
    <cellStyle name="WebFN2 3" xfId="732"/>
    <cellStyle name="WebFN2_BGC" xfId="733"/>
    <cellStyle name="WebFN3" xfId="734"/>
    <cellStyle name="WebFN3 2" xfId="735"/>
    <cellStyle name="WebFN3 3" xfId="736"/>
    <cellStyle name="WebFN3_BGC" xfId="737"/>
    <cellStyle name="WebFN4" xfId="738"/>
    <cellStyle name="WebFN4 2" xfId="739"/>
    <cellStyle name="WebFN4 3" xfId="740"/>
    <cellStyle name="WebFN4_BGC" xfId="741"/>
    <cellStyle name="WebHR" xfId="742"/>
    <cellStyle name="WebHR 2" xfId="743"/>
    <cellStyle name="WebHR 3" xfId="744"/>
    <cellStyle name="WebHR_BGC" xfId="745"/>
    <cellStyle name="WebIndent1" xfId="746"/>
    <cellStyle name="WebIndent1 2" xfId="747"/>
    <cellStyle name="WebIndent1 3" xfId="748"/>
    <cellStyle name="WebIndent1_BGC" xfId="749"/>
    <cellStyle name="WebIndent1wFN3" xfId="750"/>
    <cellStyle name="WebIndent1wFN3 2" xfId="751"/>
    <cellStyle name="WebIndent1wFN3 3" xfId="752"/>
    <cellStyle name="WebIndent1wFN3_BGC" xfId="753"/>
    <cellStyle name="WebIndent2" xfId="754"/>
    <cellStyle name="WebIndent2 2" xfId="755"/>
    <cellStyle name="WebIndent2 3" xfId="756"/>
    <cellStyle name="WebIndent2_BGC" xfId="757"/>
    <cellStyle name="WebNoBR" xfId="758"/>
    <cellStyle name="WebNoBR 2" xfId="759"/>
    <cellStyle name="WebNoBR 3" xfId="760"/>
    <cellStyle name="WebNoBR_BGC" xfId="761"/>
    <cellStyle name="Záhlaví 1" xfId="762"/>
    <cellStyle name="Záhlaví 2" xfId="763"/>
    <cellStyle name="zero" xfId="764"/>
    <cellStyle name="zero 2" xfId="765"/>
    <cellStyle name="zero_BGC" xfId="766"/>
    <cellStyle name="ДАТА" xfId="767"/>
    <cellStyle name="ДАТА 2" xfId="768"/>
    <cellStyle name="ДАТА_BGC" xfId="769"/>
    <cellStyle name="Денежный [0]_453" xfId="770"/>
    <cellStyle name="Денежный_453" xfId="771"/>
    <cellStyle name="ЗАГОЛОВОК1" xfId="772"/>
    <cellStyle name="ЗАГОЛОВОК1 2" xfId="773"/>
    <cellStyle name="ЗАГОЛОВОК1_BGC" xfId="774"/>
    <cellStyle name="ЗАГОЛОВОК2" xfId="775"/>
    <cellStyle name="ЗАГОЛОВОК2 2" xfId="776"/>
    <cellStyle name="ЗАГОЛОВОК2_BGC" xfId="777"/>
    <cellStyle name="ИТОГОВЫЙ" xfId="778"/>
    <cellStyle name="ИТОГОВЫЙ 2" xfId="779"/>
    <cellStyle name="ИТОГОВЫЙ_BGC" xfId="780"/>
    <cellStyle name="Обычный_02-682" xfId="781"/>
    <cellStyle name="Открывавшаяся гиперссылка_Table_B_1999_2000_2001" xfId="782"/>
    <cellStyle name="ПРОЦЕНТНЫЙ_BOPENGC" xfId="783"/>
    <cellStyle name="ТЕКСТ" xfId="784"/>
    <cellStyle name="ТЕКСТ 2" xfId="785"/>
    <cellStyle name="ТЕКСТ_BGC" xfId="786"/>
    <cellStyle name="Тысячи [0]_Dk98" xfId="787"/>
    <cellStyle name="Тысячи_Dk98" xfId="788"/>
    <cellStyle name="УровеньСтолб_1_Структура державного боргу" xfId="789"/>
    <cellStyle name="УровеньСтрок_1_Структура державного боргу" xfId="790"/>
    <cellStyle name="ФИКСИРОВАННЫЙ" xfId="791"/>
    <cellStyle name="ФИКСИРОВАННЫЙ 2" xfId="792"/>
    <cellStyle name="ФИКСИРОВАННЫЙ_BGC" xfId="793"/>
    <cellStyle name="Финансовый [0]_453" xfId="794"/>
    <cellStyle name="Финансовый_1 квартал-уточ.платежі" xfId="7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4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1"/>
      <c r="B1" s="111"/>
      <c r="C1" s="111"/>
      <c r="D1" s="111"/>
      <c r="E1" s="111"/>
      <c r="F1" s="111"/>
      <c r="G1" s="111"/>
      <c r="H1" s="111"/>
      <c r="I1" s="111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12.75">
      <c r="A2" s="111"/>
      <c r="B2" s="111"/>
      <c r="C2" s="111"/>
      <c r="D2" s="111"/>
      <c r="E2" s="111"/>
      <c r="F2" s="112" t="s">
        <v>44</v>
      </c>
      <c r="G2" s="111"/>
      <c r="H2" s="111"/>
      <c r="I2" s="111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5">
      <c r="A3" s="209"/>
      <c r="B3" s="209"/>
      <c r="C3" s="209"/>
      <c r="D3" s="209"/>
      <c r="E3" s="209"/>
      <c r="F3" s="209"/>
      <c r="G3" s="209"/>
      <c r="H3" s="209"/>
      <c r="I3" s="209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34.5" customHeight="1">
      <c r="A4" s="210" t="s">
        <v>45</v>
      </c>
      <c r="B4" s="210"/>
      <c r="C4" s="210"/>
      <c r="D4" s="210"/>
      <c r="E4" s="210"/>
      <c r="F4" s="210"/>
      <c r="G4" s="210"/>
      <c r="H4" s="210"/>
      <c r="I4" s="210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3.5">
      <c r="A5" s="211" t="s">
        <v>108</v>
      </c>
      <c r="B5" s="211"/>
      <c r="C5" s="211"/>
      <c r="D5" s="211"/>
      <c r="E5" s="211"/>
      <c r="F5" s="211"/>
      <c r="G5" s="211"/>
      <c r="H5" s="211"/>
      <c r="I5" s="211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33" customHeight="1">
      <c r="A6" s="111"/>
      <c r="B6" s="111"/>
      <c r="C6" s="111"/>
      <c r="D6" s="111"/>
      <c r="E6" s="111"/>
      <c r="F6" s="111"/>
      <c r="G6" s="111"/>
      <c r="H6" s="111"/>
      <c r="I6" s="111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2.75">
      <c r="A7" s="113"/>
      <c r="B7" s="113"/>
      <c r="C7" s="113"/>
      <c r="D7" s="113"/>
      <c r="E7" s="113"/>
      <c r="F7" s="114" t="s">
        <v>46</v>
      </c>
      <c r="G7" s="113"/>
      <c r="H7" s="113"/>
      <c r="I7" s="113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2.75">
      <c r="A8" s="140"/>
      <c r="B8" s="140"/>
      <c r="C8" s="140"/>
      <c r="D8" s="140"/>
      <c r="E8" s="140"/>
      <c r="F8" s="140"/>
      <c r="G8" s="53"/>
      <c r="H8" s="53"/>
      <c r="I8" s="53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ht="12.75">
      <c r="A9" s="139"/>
      <c r="B9" s="138" t="s">
        <v>47</v>
      </c>
      <c r="C9" s="138"/>
      <c r="D9" s="138" t="s">
        <v>48</v>
      </c>
      <c r="E9" s="138"/>
      <c r="F9" s="138" t="s">
        <v>49</v>
      </c>
      <c r="G9" s="54" t="s">
        <v>47</v>
      </c>
      <c r="H9" s="54" t="s">
        <v>48</v>
      </c>
      <c r="I9" s="54" t="s">
        <v>49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 ht="12.75">
      <c r="A10" s="137"/>
      <c r="B10" s="136"/>
      <c r="C10" s="136"/>
      <c r="D10" s="136"/>
      <c r="E10" s="136"/>
      <c r="F10" s="136"/>
      <c r="G10" s="52"/>
      <c r="H10" s="52"/>
      <c r="I10" s="52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3.5" thickBot="1">
      <c r="A11" s="135"/>
      <c r="B11" s="134">
        <v>1</v>
      </c>
      <c r="C11" s="134"/>
      <c r="D11" s="134">
        <v>2</v>
      </c>
      <c r="E11" s="134"/>
      <c r="F11" s="134" t="s">
        <v>50</v>
      </c>
      <c r="G11" s="55" t="s">
        <v>51</v>
      </c>
      <c r="H11" s="55" t="s">
        <v>52</v>
      </c>
      <c r="I11" s="55" t="s">
        <v>53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ht="24" customHeight="1">
      <c r="A12" s="164" t="s">
        <v>54</v>
      </c>
      <c r="B12" s="165">
        <v>816500</v>
      </c>
      <c r="C12" s="141"/>
      <c r="D12" s="141"/>
      <c r="E12" s="141"/>
      <c r="F12" s="141"/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ht="34.5" customHeight="1">
      <c r="A13" s="79" t="s">
        <v>166</v>
      </c>
      <c r="B13" s="176">
        <v>59932.61200000001</v>
      </c>
      <c r="C13" s="176"/>
      <c r="D13" s="176">
        <v>70506.23400000001</v>
      </c>
      <c r="E13" s="109"/>
      <c r="F13" s="110">
        <f>B13-D13</f>
        <v>-10573.622000000003</v>
      </c>
      <c r="G13" s="60">
        <v>16945.7</v>
      </c>
      <c r="H13" s="60">
        <v>24614.3</v>
      </c>
      <c r="I13" s="60">
        <v>-7668.599999999991</v>
      </c>
      <c r="J13" s="177"/>
      <c r="K13" s="178"/>
      <c r="L13" s="179"/>
      <c r="M13" s="177"/>
      <c r="N13" s="177"/>
      <c r="O13" s="177"/>
      <c r="P13" s="177"/>
      <c r="Q13" s="177"/>
      <c r="R13" s="177"/>
      <c r="S13" s="177"/>
    </row>
    <row r="14" spans="1:19" ht="22.5" customHeight="1" thickBot="1">
      <c r="A14" s="75" t="s">
        <v>3</v>
      </c>
      <c r="B14" s="107">
        <f>B13/B12*100</f>
        <v>7.3401851806491125</v>
      </c>
      <c r="C14" s="76"/>
      <c r="D14" s="107">
        <f>D13/B12*100</f>
        <v>8.635178689528477</v>
      </c>
      <c r="E14" s="76"/>
      <c r="F14" s="166">
        <f>F13/B12*100</f>
        <v>-1.2949935088793634</v>
      </c>
      <c r="J14" s="179"/>
      <c r="K14" s="177"/>
      <c r="L14" s="179"/>
      <c r="M14" s="177"/>
      <c r="N14" s="177"/>
      <c r="O14" s="177"/>
      <c r="P14" s="177"/>
      <c r="Q14" s="177"/>
      <c r="R14" s="177"/>
      <c r="S14" s="177"/>
    </row>
    <row r="15" spans="1:19" ht="34.5" customHeight="1">
      <c r="A15" s="78" t="s">
        <v>167</v>
      </c>
      <c r="B15" s="108">
        <v>57690.228408604286</v>
      </c>
      <c r="C15" s="109"/>
      <c r="D15" s="108">
        <v>65508.87593197427</v>
      </c>
      <c r="E15" s="109"/>
      <c r="F15" s="108">
        <f>B15-D15</f>
        <v>-7818.647523369982</v>
      </c>
      <c r="G15" s="60">
        <v>9396.774575</v>
      </c>
      <c r="H15" s="60">
        <v>16492.518997999996</v>
      </c>
      <c r="I15" s="60">
        <v>-7095.7444229999965</v>
      </c>
      <c r="J15" s="177"/>
      <c r="K15" s="177"/>
      <c r="L15" s="179"/>
      <c r="M15" s="177"/>
      <c r="N15" s="177"/>
      <c r="O15" s="177"/>
      <c r="P15" s="177"/>
      <c r="Q15" s="177"/>
      <c r="R15" s="177"/>
      <c r="S15" s="177"/>
    </row>
    <row r="16" spans="1:19" ht="18" customHeight="1">
      <c r="A16" s="74" t="s">
        <v>170</v>
      </c>
      <c r="B16" s="109">
        <f>B15/B13*100</f>
        <v>96.25849180176608</v>
      </c>
      <c r="C16" s="109"/>
      <c r="D16" s="109">
        <f>D15/D13*100</f>
        <v>92.91217558432388</v>
      </c>
      <c r="E16" s="109"/>
      <c r="F16" s="109">
        <f>F15/F13*100</f>
        <v>73.94483672075643</v>
      </c>
      <c r="G16" s="60"/>
      <c r="H16" s="60"/>
      <c r="I16" s="60"/>
      <c r="J16" s="177"/>
      <c r="K16" s="177"/>
      <c r="L16" s="179"/>
      <c r="M16" s="177"/>
      <c r="N16" s="177"/>
      <c r="O16" s="177"/>
      <c r="P16" s="177"/>
      <c r="Q16" s="177"/>
      <c r="R16" s="177"/>
      <c r="S16" s="177"/>
    </row>
    <row r="17" spans="1:19" ht="24.75" customHeight="1" thickBot="1">
      <c r="A17" s="75" t="s">
        <v>3</v>
      </c>
      <c r="B17" s="107">
        <f>B15/B12*100</f>
        <v>7.065551550349576</v>
      </c>
      <c r="C17" s="76"/>
      <c r="D17" s="107">
        <f>D15/B12*100</f>
        <v>8.023132386034815</v>
      </c>
      <c r="E17" s="76"/>
      <c r="F17" s="166">
        <f>B17-D17</f>
        <v>-0.9575808356852393</v>
      </c>
      <c r="J17" s="177"/>
      <c r="K17" s="180"/>
      <c r="L17" s="179"/>
      <c r="M17" s="178"/>
      <c r="N17" s="177"/>
      <c r="O17" s="177"/>
      <c r="P17" s="177"/>
      <c r="Q17" s="177"/>
      <c r="R17" s="177"/>
      <c r="S17" s="177"/>
    </row>
    <row r="18" spans="1:19" ht="12.75" customHeight="1" hidden="1">
      <c r="A18" s="62" t="s">
        <v>55</v>
      </c>
      <c r="B18" s="59">
        <v>46412.84</v>
      </c>
      <c r="C18" s="59"/>
      <c r="D18" s="59">
        <v>50215.6</v>
      </c>
      <c r="E18" s="59"/>
      <c r="F18" s="59">
        <v>-3802.76</v>
      </c>
      <c r="G18" s="60">
        <v>14049.84</v>
      </c>
      <c r="H18" s="60">
        <v>19063.1</v>
      </c>
      <c r="I18" s="60">
        <v>-5013.26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 ht="12.75" hidden="1">
      <c r="A19" s="61" t="s">
        <v>4</v>
      </c>
      <c r="B19" s="59">
        <v>25.896778720991115</v>
      </c>
      <c r="C19" s="59"/>
      <c r="D19" s="59">
        <v>24.71535738315672</v>
      </c>
      <c r="E19" s="59"/>
      <c r="F19" s="59">
        <v>15.875755667178968</v>
      </c>
      <c r="G19" s="60"/>
      <c r="H19" s="60"/>
      <c r="I19" s="60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 ht="12.75" hidden="1">
      <c r="A20" s="57" t="s">
        <v>3</v>
      </c>
      <c r="B20" s="64" t="e">
        <v>#DIV/0!</v>
      </c>
      <c r="C20" s="63"/>
      <c r="D20" s="65" t="e">
        <v>#DIV/0!</v>
      </c>
      <c r="E20" s="63"/>
      <c r="F20" s="65" t="e">
        <v>#DIV/0!</v>
      </c>
      <c r="G20" s="56"/>
      <c r="H20" s="56"/>
      <c r="I20" s="56"/>
      <c r="J20" s="177"/>
      <c r="K20" s="177"/>
      <c r="L20" s="177"/>
      <c r="M20" s="177"/>
      <c r="N20" s="177"/>
      <c r="O20" s="177"/>
      <c r="P20" s="177"/>
      <c r="Q20" s="177"/>
      <c r="R20" s="177"/>
      <c r="S20" s="177"/>
    </row>
    <row r="21" spans="1:19" ht="12.75" customHeight="1" hidden="1">
      <c r="A21" s="62" t="s">
        <v>56</v>
      </c>
      <c r="B21" s="59">
        <v>45564.6</v>
      </c>
      <c r="C21" s="59"/>
      <c r="D21" s="59">
        <v>51439</v>
      </c>
      <c r="E21" s="59"/>
      <c r="F21" s="59">
        <v>-5874.4</v>
      </c>
      <c r="G21" s="60">
        <v>9259.3</v>
      </c>
      <c r="H21" s="60">
        <v>2808.2</v>
      </c>
      <c r="I21" s="60">
        <v>6451.1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19" ht="12.75" hidden="1">
      <c r="A22" s="61" t="s">
        <v>4</v>
      </c>
      <c r="B22" s="66">
        <v>25.423489786672647</v>
      </c>
      <c r="C22" s="66"/>
      <c r="D22" s="66">
        <v>25.31749632449276</v>
      </c>
      <c r="E22" s="66"/>
      <c r="F22" s="59">
        <v>24.524434645172477</v>
      </c>
      <c r="G22" s="58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ht="12.75" hidden="1">
      <c r="A23" s="57" t="s">
        <v>3</v>
      </c>
      <c r="B23" s="64" t="e">
        <v>#DIV/0!</v>
      </c>
      <c r="C23" s="52"/>
      <c r="D23" s="65" t="e">
        <v>#DIV/0!</v>
      </c>
      <c r="E23" s="52"/>
      <c r="F23" s="65" t="e">
        <v>#DIV/0!</v>
      </c>
      <c r="G23" s="52"/>
      <c r="H23" s="52"/>
      <c r="I23" s="52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0:19" ht="12.75" hidden="1"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0:19" ht="12.75"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0:19" ht="12.75"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0:19" ht="12.75"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0:19" ht="12.75"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0:19" ht="12.75"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0:19" ht="12.75"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0:19" ht="12.75"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0:19" ht="12.75"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0:19" ht="12.75"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0:19" ht="12.75"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0:19" ht="12.75"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0:19" ht="12.75"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0:19" ht="12.75"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0:19" ht="12.75"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0:19" ht="12.75">
      <c r="J39" s="177"/>
      <c r="K39" s="177"/>
      <c r="L39" s="177"/>
      <c r="M39" s="177"/>
      <c r="N39" s="177"/>
      <c r="O39" s="177"/>
      <c r="P39" s="177"/>
      <c r="Q39" s="177"/>
      <c r="R39" s="177"/>
      <c r="S39" s="177"/>
    </row>
    <row r="40" spans="10:19" ht="12.75"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4" ht="12.75">
      <c r="F44" s="67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P178"/>
  <sheetViews>
    <sheetView showZeros="0" view="pageBreakPreview" zoomScale="80" zoomScaleNormal="75" zoomScaleSheetLayoutView="80" zoomScalePageLayoutView="0" workbookViewId="0" topLeftCell="A1">
      <selection activeCell="O9" sqref="O9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9.8515625" style="1" customWidth="1"/>
    <col min="5" max="5" width="2.57421875" style="1" customWidth="1"/>
    <col min="6" max="6" width="12.421875" style="3" customWidth="1"/>
    <col min="7" max="7" width="12.28125" style="3" customWidth="1"/>
    <col min="8" max="8" width="11.28125" style="3" bestFit="1" customWidth="1"/>
    <col min="9" max="9" width="16.00390625" style="4" customWidth="1"/>
    <col min="10" max="10" width="14.140625" style="4" customWidth="1"/>
    <col min="11" max="11" width="12.28125" style="4" bestFit="1" customWidth="1"/>
    <col min="12" max="12" width="11.140625" style="4" customWidth="1"/>
    <col min="13" max="13" width="10.140625" style="4" bestFit="1" customWidth="1"/>
    <col min="14" max="16384" width="8.8515625" style="4" customWidth="1"/>
  </cols>
  <sheetData>
    <row r="1" spans="2:11" ht="24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6:9" ht="21" customHeight="1">
      <c r="F2" s="2"/>
      <c r="I2" s="6" t="s">
        <v>74</v>
      </c>
    </row>
    <row r="3" spans="1:9" ht="15.75" customHeight="1">
      <c r="A3" s="213" t="s">
        <v>88</v>
      </c>
      <c r="B3" s="214"/>
      <c r="C3" s="214"/>
      <c r="D3" s="214"/>
      <c r="E3" s="214"/>
      <c r="F3" s="214"/>
      <c r="G3" s="214"/>
      <c r="H3" s="214"/>
      <c r="I3" s="214"/>
    </row>
    <row r="4" spans="1:9" ht="28.5" customHeight="1">
      <c r="A4" s="214"/>
      <c r="B4" s="214"/>
      <c r="C4" s="214"/>
      <c r="D4" s="214"/>
      <c r="E4" s="214"/>
      <c r="F4" s="214"/>
      <c r="G4" s="214"/>
      <c r="H4" s="214"/>
      <c r="I4" s="214"/>
    </row>
    <row r="5" spans="1:9" ht="25.5" customHeight="1" thickBot="1">
      <c r="A5" s="100" t="s">
        <v>0</v>
      </c>
      <c r="B5" s="100"/>
      <c r="C5" s="100"/>
      <c r="D5" s="100"/>
      <c r="E5" s="100"/>
      <c r="F5" s="100"/>
      <c r="G5" s="100"/>
      <c r="H5" s="100"/>
      <c r="I5" s="101" t="s">
        <v>84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5" t="s">
        <v>168</v>
      </c>
      <c r="C7" s="216"/>
      <c r="D7" s="216"/>
      <c r="E7" s="102"/>
      <c r="F7" s="217" t="s">
        <v>169</v>
      </c>
      <c r="G7" s="218"/>
      <c r="H7" s="218"/>
      <c r="I7" s="49" t="s">
        <v>163</v>
      </c>
    </row>
    <row r="8" spans="1:9" s="8" customFormat="1" ht="33" customHeight="1" thickBot="1">
      <c r="A8" s="103"/>
      <c r="B8" s="104" t="s">
        <v>2</v>
      </c>
      <c r="C8" s="105" t="s">
        <v>3</v>
      </c>
      <c r="D8" s="105" t="s">
        <v>4</v>
      </c>
      <c r="E8" s="105"/>
      <c r="F8" s="104" t="s">
        <v>2</v>
      </c>
      <c r="G8" s="105" t="s">
        <v>3</v>
      </c>
      <c r="H8" s="105" t="s">
        <v>4</v>
      </c>
      <c r="I8" s="106" t="s">
        <v>89</v>
      </c>
    </row>
    <row r="9" spans="1:9" s="9" customFormat="1" ht="24.75" customHeight="1" thickTop="1">
      <c r="A9" s="143" t="s">
        <v>5</v>
      </c>
      <c r="B9" s="142">
        <v>816500</v>
      </c>
      <c r="C9" s="142"/>
      <c r="D9" s="142"/>
      <c r="E9" s="142"/>
      <c r="F9" s="142">
        <v>816500</v>
      </c>
      <c r="G9" s="142"/>
      <c r="H9" s="142"/>
      <c r="I9" s="142"/>
    </row>
    <row r="10" spans="1:13" s="10" customFormat="1" ht="35.25" customHeight="1">
      <c r="A10" s="153" t="s">
        <v>6</v>
      </c>
      <c r="B10" s="152">
        <f>B11+B27+B28+B29+B31+B30+B32</f>
        <v>59932.611999999994</v>
      </c>
      <c r="C10" s="151">
        <f>B10/$B$9</f>
        <v>0.07340185180649111</v>
      </c>
      <c r="D10" s="151">
        <f>B10/$B$10</f>
        <v>1</v>
      </c>
      <c r="E10" s="152">
        <f>E11+E27+E28+E29</f>
        <v>0</v>
      </c>
      <c r="F10" s="152">
        <f>F11+F27+F28+F29+F31+F30+F32</f>
        <v>57690.22840860428</v>
      </c>
      <c r="G10" s="151">
        <f>F10/$F$9</f>
        <v>0.07065551550349575</v>
      </c>
      <c r="H10" s="151">
        <f>F10/$F$10</f>
        <v>1</v>
      </c>
      <c r="I10" s="150">
        <f>F10/B10</f>
        <v>0.962584918017661</v>
      </c>
      <c r="K10" s="11"/>
      <c r="M10" s="208"/>
    </row>
    <row r="11" spans="1:13" s="16" customFormat="1" ht="24.75" customHeight="1">
      <c r="A11" s="12" t="s">
        <v>7</v>
      </c>
      <c r="B11" s="13">
        <f>B12+B25+B26</f>
        <v>55177.58399999999</v>
      </c>
      <c r="C11" s="127">
        <f aca="true" t="shared" si="0" ref="C11:C29">B11/$B$9</f>
        <v>0.06757818003674218</v>
      </c>
      <c r="D11" s="127">
        <f aca="true" t="shared" si="1" ref="D11:D29">B11/$B$10</f>
        <v>0.9206604244113371</v>
      </c>
      <c r="E11" s="13">
        <f>E12+E25+E26</f>
        <v>0</v>
      </c>
      <c r="F11" s="13">
        <f>F12+F25+F26</f>
        <v>54614.947370604285</v>
      </c>
      <c r="G11" s="127">
        <f aca="true" t="shared" si="2" ref="G11:G32">F11/$F$9</f>
        <v>0.0668890965959636</v>
      </c>
      <c r="H11" s="127">
        <f aca="true" t="shared" si="3" ref="H11:H32">F11/$F$10</f>
        <v>0.9466932074489529</v>
      </c>
      <c r="I11" s="118">
        <f>F11/B11</f>
        <v>0.9898031666374573</v>
      </c>
      <c r="J11" s="15"/>
      <c r="K11" s="11"/>
      <c r="M11" s="10"/>
    </row>
    <row r="12" spans="1:13" s="16" customFormat="1" ht="25.5" customHeight="1">
      <c r="A12" s="17" t="s">
        <v>8</v>
      </c>
      <c r="B12" s="13">
        <f>B13+B17+B18+B23+B24</f>
        <v>33822.676</v>
      </c>
      <c r="C12" s="127">
        <f t="shared" si="0"/>
        <v>0.04142397550520514</v>
      </c>
      <c r="D12" s="127">
        <f t="shared" si="1"/>
        <v>0.5643451014616216</v>
      </c>
      <c r="E12" s="13">
        <f>E13+E17+E18+E23+E24</f>
        <v>0</v>
      </c>
      <c r="F12" s="13">
        <f>F13+F17+F18+F23+F24</f>
        <v>31989.03846</v>
      </c>
      <c r="G12" s="127">
        <f t="shared" si="2"/>
        <v>0.03917824673606859</v>
      </c>
      <c r="H12" s="127">
        <f t="shared" si="3"/>
        <v>0.5544966512080746</v>
      </c>
      <c r="I12" s="118">
        <f>F12/B12</f>
        <v>0.9457867396417717</v>
      </c>
      <c r="J12" s="180"/>
      <c r="K12" s="11"/>
      <c r="M12" s="10"/>
    </row>
    <row r="13" spans="1:13" s="16" customFormat="1" ht="40.5" customHeight="1">
      <c r="A13" s="18" t="s">
        <v>9</v>
      </c>
      <c r="B13" s="13">
        <f>B14+B15+B16</f>
        <v>11638.754</v>
      </c>
      <c r="C13" s="127">
        <f t="shared" si="0"/>
        <v>0.014254444580526639</v>
      </c>
      <c r="D13" s="127">
        <f t="shared" si="1"/>
        <v>0.19419734284232434</v>
      </c>
      <c r="E13" s="13"/>
      <c r="F13" s="13">
        <f>F14+F15+F16</f>
        <v>10972.919616000001</v>
      </c>
      <c r="G13" s="127">
        <f t="shared" si="2"/>
        <v>0.013438970748315984</v>
      </c>
      <c r="H13" s="127">
        <f t="shared" si="3"/>
        <v>0.19020412847530746</v>
      </c>
      <c r="I13" s="118">
        <f>F13/B13</f>
        <v>0.9427916094798464</v>
      </c>
      <c r="K13" s="11"/>
      <c r="M13" s="10"/>
    </row>
    <row r="14" spans="1:13" ht="25.5" customHeight="1">
      <c r="A14" s="19" t="s">
        <v>10</v>
      </c>
      <c r="B14" s="20">
        <v>4020.5049999999997</v>
      </c>
      <c r="C14" s="128">
        <f t="shared" si="0"/>
        <v>0.004924072259644825</v>
      </c>
      <c r="D14" s="128">
        <f t="shared" si="1"/>
        <v>0.06708376067440545</v>
      </c>
      <c r="E14" s="20"/>
      <c r="F14" s="20">
        <v>3396.9939999999997</v>
      </c>
      <c r="G14" s="128">
        <f>F14/$F$9</f>
        <v>0.004160433557868952</v>
      </c>
      <c r="H14" s="128">
        <f t="shared" si="3"/>
        <v>0.05888335154334995</v>
      </c>
      <c r="I14" s="118">
        <f aca="true" t="shared" si="4" ref="I14:I32">F14/B14</f>
        <v>0.8449172429831576</v>
      </c>
      <c r="K14" s="11"/>
      <c r="M14" s="10"/>
    </row>
    <row r="15" spans="1:13" ht="18" customHeight="1">
      <c r="A15" s="19" t="s">
        <v>11</v>
      </c>
      <c r="B15" s="20">
        <v>7171.095</v>
      </c>
      <c r="C15" s="128">
        <f t="shared" si="0"/>
        <v>0.00878272504592774</v>
      </c>
      <c r="D15" s="128">
        <f t="shared" si="1"/>
        <v>0.11965263586375981</v>
      </c>
      <c r="E15" s="20"/>
      <c r="F15" s="20">
        <v>7144.6846160000005</v>
      </c>
      <c r="G15" s="128">
        <f t="shared" si="2"/>
        <v>0.00875037919902021</v>
      </c>
      <c r="H15" s="128">
        <f t="shared" si="3"/>
        <v>0.12384566352201161</v>
      </c>
      <c r="I15" s="118">
        <f t="shared" si="4"/>
        <v>0.9963171058255399</v>
      </c>
      <c r="K15" s="11"/>
      <c r="M15" s="10"/>
    </row>
    <row r="16" spans="1:13" ht="30" customHeight="1">
      <c r="A16" s="21" t="s">
        <v>12</v>
      </c>
      <c r="B16" s="20">
        <v>447.154</v>
      </c>
      <c r="C16" s="128">
        <f t="shared" si="0"/>
        <v>0.0005476472749540723</v>
      </c>
      <c r="D16" s="128">
        <f t="shared" si="1"/>
        <v>0.0074609463041590786</v>
      </c>
      <c r="E16" s="20"/>
      <c r="F16" s="20">
        <v>431.241</v>
      </c>
      <c r="G16" s="128">
        <f t="shared" si="2"/>
        <v>0.0005281579914268217</v>
      </c>
      <c r="H16" s="128">
        <f t="shared" si="3"/>
        <v>0.007475113409945904</v>
      </c>
      <c r="I16" s="118">
        <f t="shared" si="4"/>
        <v>0.9644127079261283</v>
      </c>
      <c r="K16" s="11"/>
      <c r="M16" s="10"/>
    </row>
    <row r="17" spans="1:13" ht="24" customHeight="1">
      <c r="A17" s="18" t="s">
        <v>13</v>
      </c>
      <c r="B17" s="86">
        <v>658.837</v>
      </c>
      <c r="C17" s="129">
        <f t="shared" si="0"/>
        <v>0.0008069038579301899</v>
      </c>
      <c r="D17" s="129">
        <f t="shared" si="1"/>
        <v>0.010992963230102503</v>
      </c>
      <c r="E17" s="87"/>
      <c r="F17" s="87">
        <v>656.333932</v>
      </c>
      <c r="G17" s="129">
        <f t="shared" si="2"/>
        <v>0.0008038382510716473</v>
      </c>
      <c r="H17" s="129">
        <f t="shared" si="3"/>
        <v>0.011376864853981239</v>
      </c>
      <c r="I17" s="118">
        <f t="shared" si="4"/>
        <v>0.9962007780376634</v>
      </c>
      <c r="K17" s="11"/>
      <c r="M17" s="10"/>
    </row>
    <row r="18" spans="1:13" ht="23.25" customHeight="1">
      <c r="A18" s="22" t="s">
        <v>14</v>
      </c>
      <c r="B18" s="25">
        <f>SUM(B19:B22)</f>
        <v>21139.733</v>
      </c>
      <c r="C18" s="130">
        <f t="shared" si="0"/>
        <v>0.025890671157379058</v>
      </c>
      <c r="D18" s="130">
        <f t="shared" si="1"/>
        <v>0.3527250405839145</v>
      </c>
      <c r="E18" s="25">
        <f>SUM(E19:E22)</f>
        <v>0</v>
      </c>
      <c r="F18" s="25">
        <f>SUM(F19:F22)</f>
        <v>19953.936773999998</v>
      </c>
      <c r="G18" s="130">
        <f t="shared" si="2"/>
        <v>0.024438379392529085</v>
      </c>
      <c r="H18" s="130">
        <f t="shared" si="3"/>
        <v>0.3458807032739004</v>
      </c>
      <c r="I18" s="118">
        <f t="shared" si="4"/>
        <v>0.9439067548298741</v>
      </c>
      <c r="K18" s="11"/>
      <c r="M18" s="10"/>
    </row>
    <row r="19" spans="1:13" ht="20.25" customHeight="1">
      <c r="A19" s="19" t="s">
        <v>15</v>
      </c>
      <c r="B19" s="20">
        <v>13164.970000000001</v>
      </c>
      <c r="C19" s="128">
        <f t="shared" si="0"/>
        <v>0.016123661971830988</v>
      </c>
      <c r="D19" s="128">
        <f t="shared" si="1"/>
        <v>0.21966287736633275</v>
      </c>
      <c r="E19" s="20"/>
      <c r="F19" s="20">
        <v>12286.259999999998</v>
      </c>
      <c r="G19" s="128">
        <f t="shared" si="2"/>
        <v>0.015047470912431107</v>
      </c>
      <c r="H19" s="128">
        <f t="shared" si="3"/>
        <v>0.21296951561674785</v>
      </c>
      <c r="I19" s="118">
        <f t="shared" si="4"/>
        <v>0.9332539306963857</v>
      </c>
      <c r="K19" s="11"/>
      <c r="M19" s="10"/>
    </row>
    <row r="20" spans="1:13" ht="18" customHeight="1">
      <c r="A20" s="19" t="s">
        <v>16</v>
      </c>
      <c r="B20" s="20">
        <v>6414.117</v>
      </c>
      <c r="C20" s="128">
        <f t="shared" si="0"/>
        <v>0.00785562400489896</v>
      </c>
      <c r="D20" s="128">
        <f t="shared" si="1"/>
        <v>0.10702215014423201</v>
      </c>
      <c r="E20" s="20"/>
      <c r="F20" s="20">
        <v>6246.733724</v>
      </c>
      <c r="G20" s="128">
        <f t="shared" si="2"/>
        <v>0.007650623054500918</v>
      </c>
      <c r="H20" s="128">
        <f t="shared" si="3"/>
        <v>0.1082806204155767</v>
      </c>
      <c r="I20" s="118">
        <f t="shared" si="4"/>
        <v>0.9739039253571458</v>
      </c>
      <c r="K20" s="10"/>
      <c r="M20" s="10"/>
    </row>
    <row r="21" spans="1:13" s="24" customFormat="1" ht="15">
      <c r="A21" s="23" t="s">
        <v>17</v>
      </c>
      <c r="B21" s="20">
        <v>842.812</v>
      </c>
      <c r="C21" s="128">
        <f t="shared" si="0"/>
        <v>0.0010322253521126762</v>
      </c>
      <c r="D21" s="128">
        <f t="shared" si="1"/>
        <v>0.01406266090988993</v>
      </c>
      <c r="E21" s="20"/>
      <c r="F21" s="20">
        <v>823.825513</v>
      </c>
      <c r="G21" s="128">
        <f t="shared" si="2"/>
        <v>0.0010089718469075322</v>
      </c>
      <c r="H21" s="128">
        <f t="shared" si="3"/>
        <v>0.014280156895290252</v>
      </c>
      <c r="I21" s="118">
        <f t="shared" si="4"/>
        <v>0.9774724529313773</v>
      </c>
      <c r="K21" s="11"/>
      <c r="M21" s="10"/>
    </row>
    <row r="22" spans="1:13" ht="45" customHeight="1">
      <c r="A22" s="23" t="s">
        <v>18</v>
      </c>
      <c r="B22" s="20">
        <v>717.8340000000001</v>
      </c>
      <c r="C22" s="128">
        <f t="shared" si="0"/>
        <v>0.0008791598285364361</v>
      </c>
      <c r="D22" s="128">
        <f t="shared" si="1"/>
        <v>0.011977352163459857</v>
      </c>
      <c r="E22" s="20"/>
      <c r="F22" s="20">
        <v>597.1175369999999</v>
      </c>
      <c r="G22" s="128">
        <f t="shared" si="2"/>
        <v>0.0007313135786895283</v>
      </c>
      <c r="H22" s="128">
        <f t="shared" si="3"/>
        <v>0.010350410346285647</v>
      </c>
      <c r="I22" s="118">
        <f t="shared" si="4"/>
        <v>0.8318323414605603</v>
      </c>
      <c r="K22" s="11"/>
      <c r="M22" s="10"/>
    </row>
    <row r="23" spans="1:13" s="16" customFormat="1" ht="35.25" customHeight="1">
      <c r="A23" s="22" t="s">
        <v>19</v>
      </c>
      <c r="B23" s="14">
        <v>234.286</v>
      </c>
      <c r="C23" s="129">
        <f t="shared" si="0"/>
        <v>0.0002869393753827312</v>
      </c>
      <c r="D23" s="129">
        <f t="shared" si="1"/>
        <v>0.003909157171391096</v>
      </c>
      <c r="E23" s="87"/>
      <c r="F23" s="87">
        <v>225.455532</v>
      </c>
      <c r="G23" s="129">
        <f t="shared" si="2"/>
        <v>0.00027612435027556646</v>
      </c>
      <c r="H23" s="129">
        <f t="shared" si="3"/>
        <v>0.003908036737229735</v>
      </c>
      <c r="I23" s="118">
        <f t="shared" si="4"/>
        <v>0.9623090240133854</v>
      </c>
      <c r="K23" s="11"/>
      <c r="M23" s="10"/>
    </row>
    <row r="24" spans="1:13" s="16" customFormat="1" ht="17.25" customHeight="1">
      <c r="A24" s="26" t="s">
        <v>20</v>
      </c>
      <c r="B24" s="14">
        <v>151.066</v>
      </c>
      <c r="C24" s="129">
        <f t="shared" si="0"/>
        <v>0.00018501653398652788</v>
      </c>
      <c r="D24" s="129">
        <f t="shared" si="1"/>
        <v>0.002520597633889209</v>
      </c>
      <c r="E24" s="87"/>
      <c r="F24" s="87">
        <v>180.392606</v>
      </c>
      <c r="G24" s="129">
        <f>F24/$F$9</f>
        <v>0.00022093399387630128</v>
      </c>
      <c r="H24" s="129">
        <f t="shared" si="3"/>
        <v>0.003126917867655645</v>
      </c>
      <c r="I24" s="118">
        <f t="shared" si="4"/>
        <v>1.194131081778825</v>
      </c>
      <c r="K24" s="11"/>
      <c r="M24" s="10"/>
    </row>
    <row r="25" spans="1:13" s="16" customFormat="1" ht="18" customHeight="1">
      <c r="A25" s="27" t="s">
        <v>21</v>
      </c>
      <c r="B25" s="14">
        <v>17131.855999999996</v>
      </c>
      <c r="C25" s="129">
        <f t="shared" si="0"/>
        <v>0.020982064911206365</v>
      </c>
      <c r="D25" s="129">
        <f t="shared" si="1"/>
        <v>0.2858519832240917</v>
      </c>
      <c r="E25" s="87"/>
      <c r="F25" s="87">
        <v>17455.051605999997</v>
      </c>
      <c r="G25" s="129">
        <f t="shared" si="2"/>
        <v>0.0213778954145744</v>
      </c>
      <c r="H25" s="129">
        <f t="shared" si="3"/>
        <v>0.30256513256232215</v>
      </c>
      <c r="I25" s="118">
        <f t="shared" si="4"/>
        <v>1.0188651834337157</v>
      </c>
      <c r="K25" s="11"/>
      <c r="M25" s="10"/>
    </row>
    <row r="26" spans="1:13" s="16" customFormat="1" ht="18.75" customHeight="1">
      <c r="A26" s="29" t="s">
        <v>22</v>
      </c>
      <c r="B26" s="14">
        <v>4223.051999999999</v>
      </c>
      <c r="C26" s="129">
        <f t="shared" si="0"/>
        <v>0.005172139620330678</v>
      </c>
      <c r="D26" s="129">
        <f t="shared" si="1"/>
        <v>0.07046333972562382</v>
      </c>
      <c r="E26" s="87"/>
      <c r="F26" s="87">
        <v>5170.857304604287</v>
      </c>
      <c r="G26" s="129">
        <f t="shared" si="2"/>
        <v>0.006332954445320621</v>
      </c>
      <c r="H26" s="129">
        <f t="shared" si="3"/>
        <v>0.08963142367855616</v>
      </c>
      <c r="I26" s="118">
        <f t="shared" si="4"/>
        <v>1.224436096122967</v>
      </c>
      <c r="K26" s="11"/>
      <c r="M26" s="10"/>
    </row>
    <row r="27" spans="1:13" s="16" customFormat="1" ht="15">
      <c r="A27" s="30" t="s">
        <v>23</v>
      </c>
      <c r="B27" s="14">
        <v>134.985</v>
      </c>
      <c r="C27" s="129">
        <f t="shared" si="0"/>
        <v>0.00016532149418248623</v>
      </c>
      <c r="D27" s="129">
        <f t="shared" si="1"/>
        <v>0.0022522796103063227</v>
      </c>
      <c r="E27" s="87"/>
      <c r="F27" s="87">
        <v>139.59774399999998</v>
      </c>
      <c r="G27" s="129">
        <f t="shared" si="2"/>
        <v>0.00017097090508266991</v>
      </c>
      <c r="H27" s="129">
        <f t="shared" si="3"/>
        <v>0.0024197814404766597</v>
      </c>
      <c r="I27" s="118">
        <f t="shared" si="4"/>
        <v>1.034172270993073</v>
      </c>
      <c r="J27" s="77"/>
      <c r="K27" s="11"/>
      <c r="M27" s="10"/>
    </row>
    <row r="28" spans="1:15" s="16" customFormat="1" ht="18" customHeight="1">
      <c r="A28" s="30" t="s">
        <v>24</v>
      </c>
      <c r="B28" s="14">
        <v>6.1739999999999995</v>
      </c>
      <c r="C28" s="129">
        <f t="shared" si="0"/>
        <v>7.561543172075933E-06</v>
      </c>
      <c r="D28" s="129">
        <f t="shared" si="1"/>
        <v>0.00010301570036693879</v>
      </c>
      <c r="E28" s="87"/>
      <c r="F28" s="87">
        <v>0</v>
      </c>
      <c r="G28" s="129">
        <f>F28/$F$9</f>
        <v>0</v>
      </c>
      <c r="H28" s="129">
        <f t="shared" si="3"/>
        <v>0</v>
      </c>
      <c r="I28" s="118">
        <f t="shared" si="4"/>
        <v>0</v>
      </c>
      <c r="J28" s="77"/>
      <c r="K28" s="11"/>
      <c r="M28" s="10"/>
      <c r="N28" s="181"/>
      <c r="O28" s="181"/>
    </row>
    <row r="29" spans="1:13" s="16" customFormat="1" ht="30" customHeight="1">
      <c r="A29" s="31" t="s">
        <v>25</v>
      </c>
      <c r="B29" s="14">
        <v>74.08200000000001</v>
      </c>
      <c r="C29" s="129">
        <f t="shared" si="0"/>
        <v>9.073116962645439E-05</v>
      </c>
      <c r="D29" s="129">
        <f t="shared" si="1"/>
        <v>0.0012360882919636477</v>
      </c>
      <c r="E29" s="87"/>
      <c r="F29" s="14">
        <v>147.42030899999997</v>
      </c>
      <c r="G29" s="129">
        <f t="shared" si="2"/>
        <v>0.0001805515113288426</v>
      </c>
      <c r="H29" s="129">
        <f t="shared" si="3"/>
        <v>0.0025553774541480717</v>
      </c>
      <c r="I29" s="118">
        <f>F29/B29</f>
        <v>1.9899612456467153</v>
      </c>
      <c r="J29" s="77"/>
      <c r="K29" s="11"/>
      <c r="M29" s="10"/>
    </row>
    <row r="30" spans="1:13" s="16" customFormat="1" ht="17.25" customHeight="1">
      <c r="A30" s="30" t="s">
        <v>26</v>
      </c>
      <c r="B30" s="25"/>
      <c r="C30" s="129">
        <f>B30/$B$9</f>
        <v>0</v>
      </c>
      <c r="D30" s="129">
        <f>B30/$B$10</f>
        <v>0</v>
      </c>
      <c r="E30" s="87"/>
      <c r="F30" s="87">
        <v>13.771999999999991</v>
      </c>
      <c r="G30" s="129">
        <f t="shared" si="2"/>
        <v>1.6867115737905685E-05</v>
      </c>
      <c r="H30" s="129">
        <f t="shared" si="3"/>
        <v>0.00023872327047236912</v>
      </c>
      <c r="I30" s="118"/>
      <c r="J30" s="77"/>
      <c r="K30" s="11"/>
      <c r="M30" s="10"/>
    </row>
    <row r="31" spans="1:15" ht="49.5" customHeight="1">
      <c r="A31" s="30" t="s">
        <v>91</v>
      </c>
      <c r="B31" s="25"/>
      <c r="C31" s="129">
        <f>B31/$B$9</f>
        <v>0</v>
      </c>
      <c r="D31" s="129">
        <f>B31/$B$10</f>
        <v>0</v>
      </c>
      <c r="E31" s="87"/>
      <c r="F31" s="87">
        <v>24.932999999999993</v>
      </c>
      <c r="G31" s="129">
        <f t="shared" si="2"/>
        <v>3.053643600734843E-05</v>
      </c>
      <c r="H31" s="129">
        <f t="shared" si="3"/>
        <v>0.0004321875764367979</v>
      </c>
      <c r="I31" s="118"/>
      <c r="K31" s="11"/>
      <c r="L31" s="16"/>
      <c r="M31" s="10"/>
      <c r="O31" s="128"/>
    </row>
    <row r="32" spans="1:13" ht="45.75" customHeight="1">
      <c r="A32" s="30" t="s">
        <v>90</v>
      </c>
      <c r="B32" s="13">
        <v>4539.787</v>
      </c>
      <c r="C32" s="129">
        <f>B32/$B$9</f>
        <v>0.005560057562767912</v>
      </c>
      <c r="D32" s="129">
        <f>B32/$B$10</f>
        <v>0.07574819198602592</v>
      </c>
      <c r="E32" s="13"/>
      <c r="F32" s="28">
        <v>2749.5579849999986</v>
      </c>
      <c r="G32" s="131">
        <f t="shared" si="2"/>
        <v>0.003367492939375381</v>
      </c>
      <c r="H32" s="131">
        <f t="shared" si="3"/>
        <v>0.047660722809513306</v>
      </c>
      <c r="I32" s="118">
        <f t="shared" si="4"/>
        <v>0.6056579273432869</v>
      </c>
      <c r="K32" s="11"/>
      <c r="L32" s="16"/>
      <c r="M32" s="10"/>
    </row>
    <row r="33" spans="1:16" s="16" customFormat="1" ht="33" customHeight="1">
      <c r="A33" s="153" t="s">
        <v>27</v>
      </c>
      <c r="B33" s="149">
        <f>B34+B48+B49</f>
        <v>70506.23400000001</v>
      </c>
      <c r="C33" s="148">
        <f>B33/$B$9</f>
        <v>0.08635178689528476</v>
      </c>
      <c r="D33" s="148">
        <f>B33/$B$33</f>
        <v>1</v>
      </c>
      <c r="E33" s="149">
        <f>E34+E48+E49</f>
        <v>0</v>
      </c>
      <c r="F33" s="149">
        <f>F34+F48+F49</f>
        <v>65508.875931974275</v>
      </c>
      <c r="G33" s="148">
        <f>F33/$F$9</f>
        <v>0.08023132386034816</v>
      </c>
      <c r="H33" s="148">
        <f>F33/$F$33</f>
        <v>1</v>
      </c>
      <c r="I33" s="148">
        <f aca="true" t="shared" si="5" ref="I33:I50">F33/B33</f>
        <v>0.9291217558432389</v>
      </c>
      <c r="K33" s="11"/>
      <c r="M33" s="10"/>
      <c r="P33" s="128"/>
    </row>
    <row r="34" spans="1:13" s="16" customFormat="1" ht="19.5" customHeight="1">
      <c r="A34" s="32" t="s">
        <v>28</v>
      </c>
      <c r="B34" s="33">
        <f>B35+B36+B37+B38+B39+B46+B47</f>
        <v>65845.05900000001</v>
      </c>
      <c r="C34" s="132">
        <f aca="true" t="shared" si="6" ref="C34:C48">B34/$B$9</f>
        <v>0.08064306062461728</v>
      </c>
      <c r="D34" s="132">
        <f aca="true" t="shared" si="7" ref="D34:D48">B34/$B$33</f>
        <v>0.9338898883749769</v>
      </c>
      <c r="E34" s="33">
        <f>E35+E36+E37+E38+E39+E46+E47</f>
        <v>0</v>
      </c>
      <c r="F34" s="33">
        <f>F35+F36+F37+F38+F39+F46+F47</f>
        <v>62827.90033597428</v>
      </c>
      <c r="G34" s="132">
        <f aca="true" t="shared" si="8" ref="G34:G48">F34/$F$9</f>
        <v>0.07694782649843758</v>
      </c>
      <c r="H34" s="132">
        <f>F34/$F$33</f>
        <v>0.959074620685234</v>
      </c>
      <c r="I34" s="124">
        <f>F34/B34</f>
        <v>0.9541779032497225</v>
      </c>
      <c r="J34" s="15"/>
      <c r="K34" s="11"/>
      <c r="M34" s="10"/>
    </row>
    <row r="35" spans="1:13" ht="19.5" customHeight="1">
      <c r="A35" s="35" t="s">
        <v>29</v>
      </c>
      <c r="B35" s="34">
        <v>16822.561999999998</v>
      </c>
      <c r="C35" s="133">
        <f t="shared" si="6"/>
        <v>0.020603260257195343</v>
      </c>
      <c r="D35" s="133">
        <f t="shared" si="7"/>
        <v>0.2385968026600314</v>
      </c>
      <c r="E35" s="34"/>
      <c r="F35" s="33">
        <v>17097.16230599999</v>
      </c>
      <c r="G35" s="133">
        <f t="shared" si="8"/>
        <v>0.020939574165339855</v>
      </c>
      <c r="H35" s="133">
        <f aca="true" t="shared" si="9" ref="H35:H48">F35/$F$33</f>
        <v>0.2609900118535697</v>
      </c>
      <c r="I35" s="124">
        <f t="shared" si="5"/>
        <v>1.0163233344599945</v>
      </c>
      <c r="J35" s="189"/>
      <c r="K35" s="11"/>
      <c r="M35" s="10"/>
    </row>
    <row r="36" spans="1:13" ht="17.25" customHeight="1">
      <c r="A36" s="35" t="s">
        <v>30</v>
      </c>
      <c r="B36" s="34">
        <v>10489.798000000003</v>
      </c>
      <c r="C36" s="133">
        <f t="shared" si="6"/>
        <v>0.012847272504592777</v>
      </c>
      <c r="D36" s="133">
        <f t="shared" si="7"/>
        <v>0.1487783051921338</v>
      </c>
      <c r="E36" s="34"/>
      <c r="F36" s="33">
        <v>9716.523500999996</v>
      </c>
      <c r="G36" s="133">
        <f t="shared" si="8"/>
        <v>0.011900212493570112</v>
      </c>
      <c r="H36" s="133">
        <f t="shared" si="9"/>
        <v>0.14832377082900686</v>
      </c>
      <c r="I36" s="124">
        <f t="shared" si="5"/>
        <v>0.9262831849574218</v>
      </c>
      <c r="J36" s="189"/>
      <c r="K36" s="11"/>
      <c r="M36" s="10"/>
    </row>
    <row r="37" spans="1:13" ht="19.5" customHeight="1">
      <c r="A37" s="35" t="s">
        <v>31</v>
      </c>
      <c r="B37" s="34">
        <v>3945.7129999999997</v>
      </c>
      <c r="C37" s="133">
        <f t="shared" si="6"/>
        <v>0.004832471524800979</v>
      </c>
      <c r="D37" s="133">
        <f t="shared" si="7"/>
        <v>0.05596261175997571</v>
      </c>
      <c r="E37" s="34"/>
      <c r="F37" s="33">
        <v>3756.9555029742864</v>
      </c>
      <c r="G37" s="133">
        <f t="shared" si="8"/>
        <v>0.004601292716441257</v>
      </c>
      <c r="H37" s="133">
        <f t="shared" si="9"/>
        <v>0.057350327715523376</v>
      </c>
      <c r="I37" s="124">
        <f t="shared" si="5"/>
        <v>0.9521613718418666</v>
      </c>
      <c r="J37" s="189"/>
      <c r="K37" s="11"/>
      <c r="M37" s="10"/>
    </row>
    <row r="38" spans="1:13" ht="19.5" customHeight="1">
      <c r="A38" s="35" t="s">
        <v>32</v>
      </c>
      <c r="B38" s="34">
        <v>1337.844</v>
      </c>
      <c r="C38" s="133">
        <f t="shared" si="6"/>
        <v>0.0016385107164727495</v>
      </c>
      <c r="D38" s="133">
        <f t="shared" si="7"/>
        <v>0.018974832778616425</v>
      </c>
      <c r="E38" s="34"/>
      <c r="F38" s="33">
        <v>1640.357302</v>
      </c>
      <c r="G38" s="133">
        <f t="shared" si="8"/>
        <v>0.002009010780159216</v>
      </c>
      <c r="H38" s="133">
        <f t="shared" si="9"/>
        <v>0.025040229719456332</v>
      </c>
      <c r="I38" s="124">
        <f t="shared" si="5"/>
        <v>1.22612001249772</v>
      </c>
      <c r="J38" s="189"/>
      <c r="K38" s="11"/>
      <c r="M38" s="10"/>
    </row>
    <row r="39" spans="1:13" s="16" customFormat="1" ht="19.5" customHeight="1">
      <c r="A39" s="35" t="s">
        <v>33</v>
      </c>
      <c r="B39" s="33">
        <f>B40+B41+B42+B43+B45+B44</f>
        <v>33083.822</v>
      </c>
      <c r="C39" s="132">
        <f t="shared" si="6"/>
        <v>0.04051907164727495</v>
      </c>
      <c r="D39" s="132">
        <f t="shared" si="7"/>
        <v>0.4692325787816152</v>
      </c>
      <c r="E39" s="33">
        <f>E40+E41+E42+E43+E45</f>
        <v>0</v>
      </c>
      <c r="F39" s="33">
        <f>F40+F41+F42+F43+F45+F44</f>
        <v>30546.207804000005</v>
      </c>
      <c r="G39" s="132">
        <f t="shared" si="8"/>
        <v>0.037411154689528485</v>
      </c>
      <c r="H39" s="132">
        <f t="shared" si="9"/>
        <v>0.4662911303152232</v>
      </c>
      <c r="I39" s="124">
        <f t="shared" si="5"/>
        <v>0.9232974292994324</v>
      </c>
      <c r="K39" s="11"/>
      <c r="M39" s="10"/>
    </row>
    <row r="40" spans="1:13" ht="31.5" customHeight="1">
      <c r="A40" s="36" t="s">
        <v>34</v>
      </c>
      <c r="B40" s="37">
        <v>518.5699999999997</v>
      </c>
      <c r="C40" s="120">
        <f t="shared" si="6"/>
        <v>0.0006351132884262091</v>
      </c>
      <c r="D40" s="120">
        <f t="shared" si="7"/>
        <v>0.007354952471294945</v>
      </c>
      <c r="E40" s="37"/>
      <c r="F40" s="38">
        <v>177.6196600000003</v>
      </c>
      <c r="G40" s="120">
        <f t="shared" si="8"/>
        <v>0.00021753785670545046</v>
      </c>
      <c r="H40" s="120">
        <f t="shared" si="9"/>
        <v>0.002711383113708806</v>
      </c>
      <c r="I40" s="125">
        <f t="shared" si="5"/>
        <v>0.34251819426499874</v>
      </c>
      <c r="K40" s="11"/>
      <c r="M40" s="10"/>
    </row>
    <row r="41" spans="1:13" ht="15.75" customHeight="1">
      <c r="A41" s="39" t="s">
        <v>35</v>
      </c>
      <c r="B41" s="37">
        <v>3440.7709999999997</v>
      </c>
      <c r="C41" s="120">
        <f t="shared" si="6"/>
        <v>0.004214048989589712</v>
      </c>
      <c r="D41" s="120">
        <f t="shared" si="7"/>
        <v>0.048800947161636785</v>
      </c>
      <c r="E41" s="37"/>
      <c r="F41" s="38">
        <v>3088.264414999999</v>
      </c>
      <c r="G41" s="120">
        <f t="shared" si="8"/>
        <v>0.0037823201653398642</v>
      </c>
      <c r="H41" s="120">
        <f t="shared" si="9"/>
        <v>0.047142686713277066</v>
      </c>
      <c r="I41" s="125">
        <f t="shared" si="5"/>
        <v>0.8975501174010125</v>
      </c>
      <c r="K41" s="11"/>
      <c r="M41" s="10"/>
    </row>
    <row r="42" spans="1:13" ht="28.5" customHeight="1">
      <c r="A42" s="36" t="s">
        <v>36</v>
      </c>
      <c r="B42" s="37">
        <v>303.219</v>
      </c>
      <c r="C42" s="120">
        <f t="shared" si="6"/>
        <v>0.0003713643600734844</v>
      </c>
      <c r="D42" s="120">
        <f t="shared" si="7"/>
        <v>0.004300598440699584</v>
      </c>
      <c r="E42" s="34"/>
      <c r="F42" s="38">
        <v>290.062002</v>
      </c>
      <c r="G42" s="120">
        <f t="shared" si="8"/>
        <v>0.00035525046172688306</v>
      </c>
      <c r="H42" s="120">
        <f t="shared" si="9"/>
        <v>0.0044278274947231</v>
      </c>
      <c r="I42" s="125">
        <f t="shared" si="5"/>
        <v>0.9566089262216418</v>
      </c>
      <c r="K42" s="11"/>
      <c r="M42" s="10"/>
    </row>
    <row r="43" spans="1:13" ht="17.25" customHeight="1">
      <c r="A43" s="39" t="s">
        <v>37</v>
      </c>
      <c r="B43" s="37">
        <v>22559.952999999998</v>
      </c>
      <c r="C43" s="120">
        <f t="shared" si="6"/>
        <v>0.02763007103490508</v>
      </c>
      <c r="D43" s="120">
        <f t="shared" si="7"/>
        <v>0.3199710397239483</v>
      </c>
      <c r="E43" s="37"/>
      <c r="F43" s="38">
        <v>22319.400440000005</v>
      </c>
      <c r="G43" s="120">
        <f t="shared" si="8"/>
        <v>0.02733545675443969</v>
      </c>
      <c r="H43" s="120">
        <f t="shared" si="9"/>
        <v>0.3407080357046107</v>
      </c>
      <c r="I43" s="125">
        <f t="shared" si="5"/>
        <v>0.9893371870056648</v>
      </c>
      <c r="K43" s="11"/>
      <c r="M43" s="10"/>
    </row>
    <row r="44" spans="1:13" ht="45.75" customHeight="1">
      <c r="A44" s="36" t="s">
        <v>92</v>
      </c>
      <c r="B44" s="37">
        <v>4847.146</v>
      </c>
      <c r="C44" s="120">
        <f t="shared" si="6"/>
        <v>0.005936492345376607</v>
      </c>
      <c r="D44" s="120">
        <f t="shared" si="7"/>
        <v>0.06874776491395071</v>
      </c>
      <c r="E44" s="37"/>
      <c r="F44" s="38">
        <v>3081.326665</v>
      </c>
      <c r="G44" s="120">
        <f t="shared" si="8"/>
        <v>0.0037738232271892222</v>
      </c>
      <c r="H44" s="120">
        <f t="shared" si="9"/>
        <v>0.047036781217246214</v>
      </c>
      <c r="I44" s="125">
        <f t="shared" si="5"/>
        <v>0.6356991650344347</v>
      </c>
      <c r="K44" s="11"/>
      <c r="M44" s="10"/>
    </row>
    <row r="45" spans="1:13" ht="19.5" customHeight="1">
      <c r="A45" s="40" t="s">
        <v>38</v>
      </c>
      <c r="B45" s="37">
        <v>1414.163</v>
      </c>
      <c r="C45" s="120">
        <f t="shared" si="6"/>
        <v>0.0017319816289038579</v>
      </c>
      <c r="D45" s="120">
        <f t="shared" si="7"/>
        <v>0.02005727607008481</v>
      </c>
      <c r="E45" s="37"/>
      <c r="F45" s="38">
        <v>1589.5346219999997</v>
      </c>
      <c r="G45" s="120">
        <f t="shared" si="8"/>
        <v>0.0019467662241273724</v>
      </c>
      <c r="H45" s="120">
        <f t="shared" si="9"/>
        <v>0.024264416071657285</v>
      </c>
      <c r="I45" s="125">
        <f t="shared" si="5"/>
        <v>1.1240108969050948</v>
      </c>
      <c r="K45" s="11"/>
      <c r="M45" s="10"/>
    </row>
    <row r="46" spans="1:14" ht="31.5" customHeight="1">
      <c r="A46" s="41" t="s">
        <v>39</v>
      </c>
      <c r="B46" s="42">
        <v>153.03199999999998</v>
      </c>
      <c r="C46" s="119">
        <f t="shared" si="6"/>
        <v>0.00018742437232088178</v>
      </c>
      <c r="D46" s="119">
        <f t="shared" si="7"/>
        <v>0.00217047474128316</v>
      </c>
      <c r="E46" s="42"/>
      <c r="F46" s="88">
        <v>70.69392000000002</v>
      </c>
      <c r="G46" s="119">
        <f t="shared" si="8"/>
        <v>8.658165339865281E-05</v>
      </c>
      <c r="H46" s="119">
        <f t="shared" si="9"/>
        <v>0.0010791502524544918</v>
      </c>
      <c r="I46" s="126">
        <f t="shared" si="5"/>
        <v>0.4619551466359979</v>
      </c>
      <c r="K46" s="11"/>
      <c r="M46" s="10"/>
      <c r="N46" s="128"/>
    </row>
    <row r="47" spans="1:13" ht="15" customHeight="1">
      <c r="A47" s="51" t="s">
        <v>40</v>
      </c>
      <c r="B47" s="42">
        <v>12.288</v>
      </c>
      <c r="C47" s="119">
        <f t="shared" si="6"/>
        <v>1.5049601959583589E-05</v>
      </c>
      <c r="D47" s="119">
        <f t="shared" si="7"/>
        <v>0.00017428246132107975</v>
      </c>
      <c r="E47" s="42"/>
      <c r="F47" s="88">
        <v>0</v>
      </c>
      <c r="G47" s="119">
        <f t="shared" si="8"/>
        <v>0</v>
      </c>
      <c r="H47" s="119">
        <f t="shared" si="9"/>
        <v>0</v>
      </c>
      <c r="I47" s="126">
        <f t="shared" si="5"/>
        <v>0</v>
      </c>
      <c r="K47" s="11"/>
      <c r="M47" s="10"/>
    </row>
    <row r="48" spans="1:13" s="16" customFormat="1" ht="18.75" customHeight="1">
      <c r="A48" s="32" t="s">
        <v>41</v>
      </c>
      <c r="B48" s="42">
        <v>4661.175</v>
      </c>
      <c r="C48" s="119">
        <f t="shared" si="6"/>
        <v>0.005708726270667483</v>
      </c>
      <c r="D48" s="119">
        <f t="shared" si="7"/>
        <v>0.0661101116250231</v>
      </c>
      <c r="E48" s="42"/>
      <c r="F48" s="88">
        <v>3002.0668339999997</v>
      </c>
      <c r="G48" s="119">
        <f t="shared" si="8"/>
        <v>0.0036767505621555416</v>
      </c>
      <c r="H48" s="119">
        <f t="shared" si="9"/>
        <v>0.04582687141689633</v>
      </c>
      <c r="I48" s="126">
        <f t="shared" si="5"/>
        <v>0.6440579540566487</v>
      </c>
      <c r="K48" s="11"/>
      <c r="M48" s="10"/>
    </row>
    <row r="49" spans="1:13" s="16" customFormat="1" ht="30.75">
      <c r="A49" s="43" t="s">
        <v>42</v>
      </c>
      <c r="B49" s="42"/>
      <c r="C49" s="42"/>
      <c r="D49" s="42"/>
      <c r="E49" s="42"/>
      <c r="F49" s="88">
        <v>-321.09123800000003</v>
      </c>
      <c r="G49" s="119">
        <f>F49/$F$9</f>
        <v>-0.000393253200244948</v>
      </c>
      <c r="H49" s="119">
        <f>F49/$F$33</f>
        <v>-0.004901492102130215</v>
      </c>
      <c r="I49" s="89"/>
      <c r="K49" s="11"/>
      <c r="M49" s="10"/>
    </row>
    <row r="50" spans="1:13" s="9" customFormat="1" ht="21" customHeight="1" thickBot="1">
      <c r="A50" s="147" t="s">
        <v>43</v>
      </c>
      <c r="B50" s="146">
        <f>B10-B33</f>
        <v>-10573.622000000018</v>
      </c>
      <c r="C50" s="145">
        <f>B50/$B$9</f>
        <v>-0.012949935088793652</v>
      </c>
      <c r="D50" s="146">
        <f>D10-D33</f>
        <v>0</v>
      </c>
      <c r="E50" s="146">
        <f>E10-E33</f>
        <v>0</v>
      </c>
      <c r="F50" s="146">
        <f>F10-F33</f>
        <v>-7818.647523369997</v>
      </c>
      <c r="G50" s="145">
        <f>G10-G33</f>
        <v>-0.009575808356852414</v>
      </c>
      <c r="H50" s="146">
        <f>H10-H33</f>
        <v>0</v>
      </c>
      <c r="I50" s="144">
        <f t="shared" si="5"/>
        <v>0.7394483672075646</v>
      </c>
      <c r="J50" s="50"/>
      <c r="K50" s="11"/>
      <c r="M50" s="10"/>
    </row>
    <row r="51" spans="1:13" ht="3.75" customHeight="1">
      <c r="A51" s="44"/>
      <c r="B51" s="121"/>
      <c r="C51" s="121"/>
      <c r="D51" s="121"/>
      <c r="E51" s="121"/>
      <c r="F51" s="122"/>
      <c r="G51" s="122"/>
      <c r="H51" s="122"/>
      <c r="I51" s="123"/>
      <c r="K51" s="11"/>
      <c r="M51" s="10"/>
    </row>
    <row r="52" spans="1:13" ht="15" customHeight="1">
      <c r="A52" s="212"/>
      <c r="B52" s="212"/>
      <c r="C52" s="212"/>
      <c r="D52" s="212"/>
      <c r="E52" s="212"/>
      <c r="F52" s="212"/>
      <c r="G52" s="84"/>
      <c r="H52" s="84"/>
      <c r="I52" s="85"/>
      <c r="M52" s="10"/>
    </row>
    <row r="53" spans="1:13" ht="19.5" customHeight="1">
      <c r="A53" s="46"/>
      <c r="B53" s="46"/>
      <c r="C53" s="182"/>
      <c r="D53" s="24"/>
      <c r="E53" s="24"/>
      <c r="F53" s="24"/>
      <c r="G53" s="182"/>
      <c r="H53" s="46"/>
      <c r="I53" s="46"/>
      <c r="M53" s="10"/>
    </row>
    <row r="54" spans="1:13" ht="19.5" customHeight="1">
      <c r="A54" s="46"/>
      <c r="B54" s="46"/>
      <c r="C54" s="46"/>
      <c r="D54" s="46"/>
      <c r="E54" s="46"/>
      <c r="F54" s="47">
        <f>F1</f>
        <v>0</v>
      </c>
      <c r="H54" s="45"/>
      <c r="M54" s="10"/>
    </row>
    <row r="55" spans="6:13" ht="19.5" customHeight="1">
      <c r="F55" s="1"/>
      <c r="G55" s="1"/>
      <c r="H55" s="45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8"/>
      <c r="M57" s="10"/>
    </row>
    <row r="58" spans="1:8" ht="19.5" customHeight="1">
      <c r="A58" s="19"/>
      <c r="F58" s="1"/>
      <c r="G58" s="45"/>
      <c r="H58" s="45"/>
    </row>
    <row r="59" spans="6:8" ht="19.5" customHeight="1">
      <c r="F59" s="45"/>
      <c r="G59" s="45"/>
      <c r="H59" s="45"/>
    </row>
    <row r="60" spans="6:8" ht="19.5" customHeight="1">
      <c r="F60" s="45"/>
      <c r="G60" s="45"/>
      <c r="H60" s="45"/>
    </row>
    <row r="61" spans="6:8" ht="19.5" customHeight="1">
      <c r="F61" s="45"/>
      <c r="G61" s="45"/>
      <c r="H61" s="45"/>
    </row>
    <row r="62" spans="6:8" ht="19.5" customHeight="1">
      <c r="F62" s="45"/>
      <c r="G62" s="45"/>
      <c r="H62" s="45"/>
    </row>
    <row r="63" spans="6:8" ht="19.5" customHeight="1">
      <c r="F63" s="45"/>
      <c r="G63" s="45"/>
      <c r="H63" s="45"/>
    </row>
    <row r="64" spans="6:8" ht="19.5" customHeight="1">
      <c r="F64" s="45"/>
      <c r="G64" s="45"/>
      <c r="H64" s="45"/>
    </row>
    <row r="65" spans="6:8" ht="19.5" customHeight="1">
      <c r="F65" s="45"/>
      <c r="G65" s="45"/>
      <c r="H65" s="45"/>
    </row>
    <row r="66" spans="6:8" ht="19.5" customHeight="1">
      <c r="F66" s="45"/>
      <c r="G66" s="45"/>
      <c r="H66" s="45"/>
    </row>
    <row r="67" spans="6:8" ht="19.5" customHeight="1">
      <c r="F67" s="45"/>
      <c r="G67" s="45"/>
      <c r="H67" s="45"/>
    </row>
    <row r="68" spans="6:8" ht="19.5" customHeight="1">
      <c r="F68" s="45"/>
      <c r="G68" s="45"/>
      <c r="H68" s="45"/>
    </row>
    <row r="69" spans="6:8" ht="19.5" customHeight="1">
      <c r="F69" s="45"/>
      <c r="G69" s="45"/>
      <c r="H69" s="45"/>
    </row>
    <row r="70" spans="6:8" ht="19.5" customHeight="1">
      <c r="F70" s="45"/>
      <c r="G70" s="45"/>
      <c r="H70" s="45"/>
    </row>
    <row r="71" spans="6:8" ht="19.5" customHeight="1">
      <c r="F71" s="45"/>
      <c r="G71" s="45"/>
      <c r="H71" s="45"/>
    </row>
    <row r="72" spans="6:8" ht="19.5" customHeight="1">
      <c r="F72" s="45"/>
      <c r="G72" s="45"/>
      <c r="H72" s="45"/>
    </row>
    <row r="73" spans="6:8" ht="19.5" customHeight="1">
      <c r="F73" s="45"/>
      <c r="G73" s="45"/>
      <c r="H73" s="45"/>
    </row>
    <row r="74" spans="6:8" ht="19.5" customHeight="1">
      <c r="F74" s="45"/>
      <c r="G74" s="45"/>
      <c r="H74" s="45"/>
    </row>
    <row r="75" spans="6:8" ht="19.5" customHeight="1">
      <c r="F75" s="45"/>
      <c r="G75" s="45"/>
      <c r="H75" s="45"/>
    </row>
    <row r="76" spans="6:8" ht="19.5" customHeight="1">
      <c r="F76" s="45"/>
      <c r="G76" s="45"/>
      <c r="H76" s="45"/>
    </row>
    <row r="77" spans="6:8" ht="19.5" customHeight="1">
      <c r="F77" s="45"/>
      <c r="G77" s="45"/>
      <c r="H77" s="45"/>
    </row>
    <row r="78" spans="6:8" ht="19.5" customHeight="1">
      <c r="F78" s="45"/>
      <c r="G78" s="45"/>
      <c r="H78" s="45"/>
    </row>
    <row r="79" spans="6:8" ht="19.5" customHeight="1">
      <c r="F79" s="45"/>
      <c r="G79" s="45"/>
      <c r="H79" s="45"/>
    </row>
    <row r="80" spans="6:8" ht="19.5" customHeight="1">
      <c r="F80" s="45"/>
      <c r="G80" s="45"/>
      <c r="H80" s="45"/>
    </row>
    <row r="81" spans="6:8" ht="19.5" customHeight="1">
      <c r="F81" s="45"/>
      <c r="G81" s="45"/>
      <c r="H81" s="45"/>
    </row>
    <row r="82" spans="6:8" ht="19.5" customHeight="1">
      <c r="F82" s="45"/>
      <c r="G82" s="45"/>
      <c r="H82" s="45"/>
    </row>
    <row r="83" spans="6:8" ht="19.5" customHeight="1">
      <c r="F83" s="45"/>
      <c r="G83" s="45"/>
      <c r="H83" s="45"/>
    </row>
    <row r="84" spans="6:8" ht="19.5" customHeight="1">
      <c r="F84" s="45"/>
      <c r="G84" s="45"/>
      <c r="H84" s="45"/>
    </row>
    <row r="85" spans="6:8" ht="19.5" customHeight="1">
      <c r="F85" s="45"/>
      <c r="G85" s="45"/>
      <c r="H85" s="45"/>
    </row>
    <row r="86" spans="6:8" ht="19.5" customHeight="1">
      <c r="F86" s="45"/>
      <c r="G86" s="45"/>
      <c r="H86" s="45"/>
    </row>
    <row r="87" spans="6:8" ht="19.5" customHeight="1">
      <c r="F87" s="45"/>
      <c r="G87" s="45"/>
      <c r="H87" s="45"/>
    </row>
    <row r="88" spans="6:8" ht="19.5" customHeight="1">
      <c r="F88" s="45"/>
      <c r="G88" s="45"/>
      <c r="H88" s="45"/>
    </row>
    <row r="89" spans="6:8" ht="19.5" customHeight="1">
      <c r="F89" s="45"/>
      <c r="G89" s="45"/>
      <c r="H89" s="45"/>
    </row>
    <row r="90" spans="6:8" ht="19.5" customHeight="1">
      <c r="F90" s="45"/>
      <c r="G90" s="45"/>
      <c r="H90" s="45"/>
    </row>
    <row r="91" spans="6:8" ht="19.5" customHeight="1">
      <c r="F91" s="45"/>
      <c r="G91" s="45"/>
      <c r="H91" s="45"/>
    </row>
    <row r="92" spans="6:8" ht="19.5" customHeight="1">
      <c r="F92" s="45"/>
      <c r="G92" s="45"/>
      <c r="H92" s="45"/>
    </row>
    <row r="93" spans="6:8" ht="19.5" customHeight="1">
      <c r="F93" s="45"/>
      <c r="G93" s="45"/>
      <c r="H93" s="45"/>
    </row>
    <row r="94" spans="6:8" ht="19.5" customHeight="1">
      <c r="F94" s="45"/>
      <c r="G94" s="45"/>
      <c r="H94" s="45"/>
    </row>
    <row r="95" spans="6:8" ht="19.5" customHeight="1">
      <c r="F95" s="45"/>
      <c r="G95" s="45"/>
      <c r="H95" s="45"/>
    </row>
    <row r="96" spans="6:8" ht="19.5" customHeight="1">
      <c r="F96" s="45"/>
      <c r="G96" s="45"/>
      <c r="H96" s="45"/>
    </row>
    <row r="97" spans="6:8" ht="19.5" customHeight="1">
      <c r="F97" s="45"/>
      <c r="G97" s="45"/>
      <c r="H97" s="45"/>
    </row>
    <row r="98" spans="6:8" ht="19.5" customHeight="1">
      <c r="F98" s="45"/>
      <c r="G98" s="45"/>
      <c r="H98" s="45"/>
    </row>
    <row r="99" spans="6:8" ht="19.5" customHeight="1">
      <c r="F99" s="45"/>
      <c r="G99" s="45"/>
      <c r="H99" s="45"/>
    </row>
    <row r="100" spans="6:8" ht="19.5" customHeight="1">
      <c r="F100" s="45"/>
      <c r="G100" s="45"/>
      <c r="H100" s="45"/>
    </row>
    <row r="101" spans="6:8" ht="19.5" customHeight="1">
      <c r="F101" s="45"/>
      <c r="G101" s="45"/>
      <c r="H101" s="45"/>
    </row>
    <row r="102" spans="6:8" ht="19.5" customHeight="1">
      <c r="F102" s="45"/>
      <c r="G102" s="45"/>
      <c r="H102" s="45"/>
    </row>
    <row r="103" spans="6:8" ht="19.5" customHeight="1">
      <c r="F103" s="45"/>
      <c r="G103" s="45"/>
      <c r="H103" s="45"/>
    </row>
    <row r="104" spans="6:8" ht="19.5" customHeight="1">
      <c r="F104" s="45"/>
      <c r="G104" s="45"/>
      <c r="H104" s="45"/>
    </row>
    <row r="105" spans="6:8" ht="19.5" customHeight="1">
      <c r="F105" s="45"/>
      <c r="G105" s="45"/>
      <c r="H105" s="45"/>
    </row>
    <row r="106" spans="6:8" ht="19.5" customHeight="1">
      <c r="F106" s="45"/>
      <c r="G106" s="45"/>
      <c r="H106" s="45"/>
    </row>
    <row r="107" spans="6:8" ht="19.5" customHeight="1">
      <c r="F107" s="45"/>
      <c r="G107" s="45"/>
      <c r="H107" s="45"/>
    </row>
    <row r="108" spans="6:8" ht="19.5" customHeight="1">
      <c r="F108" s="45"/>
      <c r="G108" s="45"/>
      <c r="H108" s="45"/>
    </row>
    <row r="109" spans="6:8" ht="19.5" customHeight="1">
      <c r="F109" s="45"/>
      <c r="G109" s="45"/>
      <c r="H109" s="45"/>
    </row>
    <row r="110" spans="6:8" ht="19.5" customHeight="1">
      <c r="F110" s="45"/>
      <c r="G110" s="45"/>
      <c r="H110" s="45"/>
    </row>
    <row r="111" spans="6:8" ht="19.5" customHeight="1">
      <c r="F111" s="45"/>
      <c r="G111" s="45"/>
      <c r="H111" s="45"/>
    </row>
    <row r="112" spans="6:8" ht="19.5" customHeight="1">
      <c r="F112" s="45"/>
      <c r="G112" s="45"/>
      <c r="H112" s="45"/>
    </row>
    <row r="113" spans="6:8" ht="19.5" customHeight="1">
      <c r="F113" s="45"/>
      <c r="G113" s="45"/>
      <c r="H113" s="45"/>
    </row>
    <row r="114" spans="6:8" ht="19.5" customHeight="1">
      <c r="F114" s="45"/>
      <c r="G114" s="45"/>
      <c r="H114" s="45"/>
    </row>
    <row r="115" spans="6:8" ht="19.5" customHeight="1">
      <c r="F115" s="45"/>
      <c r="G115" s="45"/>
      <c r="H115" s="45"/>
    </row>
    <row r="116" spans="6:8" ht="19.5" customHeight="1">
      <c r="F116" s="45"/>
      <c r="G116" s="45"/>
      <c r="H116" s="45"/>
    </row>
    <row r="117" spans="6:8" ht="19.5" customHeight="1">
      <c r="F117" s="45"/>
      <c r="G117" s="45"/>
      <c r="H117" s="45"/>
    </row>
    <row r="118" spans="6:8" ht="19.5" customHeight="1">
      <c r="F118" s="45"/>
      <c r="G118" s="45"/>
      <c r="H118" s="45"/>
    </row>
    <row r="119" spans="6:8" ht="19.5" customHeight="1">
      <c r="F119" s="45"/>
      <c r="G119" s="45"/>
      <c r="H119" s="45"/>
    </row>
    <row r="120" spans="6:8" ht="19.5" customHeight="1">
      <c r="F120" s="45"/>
      <c r="G120" s="45"/>
      <c r="H120" s="45"/>
    </row>
    <row r="121" spans="6:8" ht="19.5" customHeight="1">
      <c r="F121" s="45"/>
      <c r="G121" s="45"/>
      <c r="H121" s="45"/>
    </row>
    <row r="122" spans="6:8" ht="19.5" customHeight="1">
      <c r="F122" s="45"/>
      <c r="G122" s="45"/>
      <c r="H122" s="45"/>
    </row>
    <row r="123" spans="6:8" ht="19.5" customHeight="1">
      <c r="F123" s="45"/>
      <c r="G123" s="45"/>
      <c r="H123" s="45"/>
    </row>
    <row r="124" spans="6:8" ht="19.5" customHeight="1">
      <c r="F124" s="45"/>
      <c r="G124" s="45"/>
      <c r="H124" s="45"/>
    </row>
    <row r="125" spans="6:8" ht="19.5" customHeight="1">
      <c r="F125" s="45"/>
      <c r="G125" s="45"/>
      <c r="H125" s="45"/>
    </row>
    <row r="126" spans="6:8" ht="19.5" customHeight="1">
      <c r="F126" s="45"/>
      <c r="G126" s="45"/>
      <c r="H126" s="45"/>
    </row>
    <row r="127" spans="6:8" ht="19.5" customHeight="1">
      <c r="F127" s="45"/>
      <c r="G127" s="45"/>
      <c r="H127" s="45"/>
    </row>
    <row r="128" spans="6:8" ht="19.5" customHeight="1">
      <c r="F128" s="45"/>
      <c r="G128" s="45"/>
      <c r="H128" s="45"/>
    </row>
    <row r="129" spans="6:8" ht="19.5" customHeight="1">
      <c r="F129" s="45"/>
      <c r="G129" s="45"/>
      <c r="H129" s="45"/>
    </row>
    <row r="130" spans="6:8" ht="19.5" customHeight="1">
      <c r="F130" s="45"/>
      <c r="G130" s="45"/>
      <c r="H130" s="45"/>
    </row>
    <row r="131" spans="6:8" ht="19.5" customHeight="1">
      <c r="F131" s="45"/>
      <c r="G131" s="45"/>
      <c r="H131" s="45"/>
    </row>
    <row r="132" spans="6:8" ht="19.5" customHeight="1">
      <c r="F132" s="45"/>
      <c r="G132" s="45"/>
      <c r="H132" s="45"/>
    </row>
    <row r="133" spans="6:8" ht="19.5" customHeight="1">
      <c r="F133" s="45"/>
      <c r="G133" s="45"/>
      <c r="H133" s="45"/>
    </row>
    <row r="134" spans="6:8" ht="19.5" customHeight="1">
      <c r="F134" s="45"/>
      <c r="G134" s="45"/>
      <c r="H134" s="45"/>
    </row>
    <row r="135" spans="6:8" ht="19.5" customHeight="1">
      <c r="F135" s="45"/>
      <c r="G135" s="45"/>
      <c r="H135" s="45"/>
    </row>
    <row r="136" spans="6:8" ht="19.5" customHeight="1">
      <c r="F136" s="45"/>
      <c r="G136" s="45"/>
      <c r="H136" s="45"/>
    </row>
    <row r="137" spans="6:8" ht="19.5" customHeight="1">
      <c r="F137" s="45"/>
      <c r="G137" s="45"/>
      <c r="H137" s="45"/>
    </row>
    <row r="138" spans="6:8" ht="19.5" customHeight="1">
      <c r="F138" s="45"/>
      <c r="G138" s="45"/>
      <c r="H138" s="45"/>
    </row>
    <row r="139" spans="6:8" ht="19.5" customHeight="1">
      <c r="F139" s="45"/>
      <c r="G139" s="45"/>
      <c r="H139" s="45"/>
    </row>
    <row r="140" spans="6:8" ht="19.5" customHeight="1">
      <c r="F140" s="45"/>
      <c r="G140" s="45"/>
      <c r="H140" s="45"/>
    </row>
    <row r="141" spans="6:8" ht="19.5" customHeight="1">
      <c r="F141" s="45"/>
      <c r="G141" s="45"/>
      <c r="H141" s="45"/>
    </row>
    <row r="142" spans="6:8" ht="19.5" customHeight="1">
      <c r="F142" s="45"/>
      <c r="G142" s="45"/>
      <c r="H142" s="45"/>
    </row>
    <row r="143" spans="6:8" ht="19.5" customHeight="1">
      <c r="F143" s="45"/>
      <c r="G143" s="45"/>
      <c r="H143" s="45"/>
    </row>
    <row r="144" spans="6:8" ht="19.5" customHeight="1">
      <c r="F144" s="45"/>
      <c r="G144" s="45"/>
      <c r="H144" s="45"/>
    </row>
    <row r="145" spans="6:8" ht="19.5" customHeight="1">
      <c r="F145" s="45"/>
      <c r="G145" s="45"/>
      <c r="H145" s="45"/>
    </row>
    <row r="146" spans="6:8" ht="19.5" customHeight="1">
      <c r="F146" s="45"/>
      <c r="G146" s="45"/>
      <c r="H146" s="45"/>
    </row>
    <row r="147" spans="6:8" ht="19.5" customHeight="1">
      <c r="F147" s="45"/>
      <c r="G147" s="45"/>
      <c r="H147" s="45"/>
    </row>
    <row r="148" spans="6:8" ht="19.5" customHeight="1">
      <c r="F148" s="45"/>
      <c r="G148" s="45"/>
      <c r="H148" s="45"/>
    </row>
    <row r="149" spans="6:8" ht="19.5" customHeight="1">
      <c r="F149" s="45"/>
      <c r="G149" s="45"/>
      <c r="H149" s="45"/>
    </row>
    <row r="150" spans="6:8" ht="19.5" customHeight="1">
      <c r="F150" s="45"/>
      <c r="G150" s="45"/>
      <c r="H150" s="45"/>
    </row>
    <row r="151" spans="6:8" ht="19.5" customHeight="1">
      <c r="F151" s="45"/>
      <c r="G151" s="45"/>
      <c r="H151" s="45"/>
    </row>
    <row r="152" spans="6:8" ht="19.5" customHeight="1">
      <c r="F152" s="45"/>
      <c r="G152" s="45"/>
      <c r="H152" s="45"/>
    </row>
    <row r="153" spans="6:8" ht="19.5" customHeight="1">
      <c r="F153" s="45"/>
      <c r="G153" s="45"/>
      <c r="H153" s="45"/>
    </row>
    <row r="154" spans="6:8" ht="19.5" customHeight="1">
      <c r="F154" s="45"/>
      <c r="G154" s="45"/>
      <c r="H154" s="45"/>
    </row>
    <row r="155" spans="6:8" ht="19.5" customHeight="1">
      <c r="F155" s="45"/>
      <c r="G155" s="45"/>
      <c r="H155" s="45"/>
    </row>
    <row r="156" spans="6:8" ht="19.5" customHeight="1">
      <c r="F156" s="45"/>
      <c r="G156" s="45"/>
      <c r="H156" s="45"/>
    </row>
    <row r="157" spans="6:8" ht="19.5" customHeight="1">
      <c r="F157" s="45"/>
      <c r="G157" s="45"/>
      <c r="H157" s="45"/>
    </row>
    <row r="158" spans="6:8" ht="19.5" customHeight="1">
      <c r="F158" s="45"/>
      <c r="G158" s="45"/>
      <c r="H158" s="45"/>
    </row>
    <row r="159" spans="6:8" ht="19.5" customHeight="1">
      <c r="F159" s="45"/>
      <c r="G159" s="45"/>
      <c r="H159" s="45"/>
    </row>
    <row r="160" spans="6:8" ht="19.5" customHeight="1">
      <c r="F160" s="45"/>
      <c r="G160" s="45"/>
      <c r="H160" s="45"/>
    </row>
    <row r="161" spans="6:8" ht="19.5" customHeight="1">
      <c r="F161" s="45"/>
      <c r="G161" s="45"/>
      <c r="H161" s="45"/>
    </row>
    <row r="162" spans="6:8" ht="19.5" customHeight="1">
      <c r="F162" s="45"/>
      <c r="G162" s="45"/>
      <c r="H162" s="45"/>
    </row>
    <row r="163" spans="6:8" ht="19.5" customHeight="1">
      <c r="F163" s="45"/>
      <c r="G163" s="45"/>
      <c r="H163" s="45"/>
    </row>
    <row r="164" spans="6:8" ht="19.5" customHeight="1">
      <c r="F164" s="45"/>
      <c r="G164" s="45"/>
      <c r="H164" s="45"/>
    </row>
    <row r="165" spans="6:8" ht="19.5" customHeight="1">
      <c r="F165" s="45"/>
      <c r="G165" s="45"/>
      <c r="H165" s="45"/>
    </row>
    <row r="166" spans="6:8" ht="19.5" customHeight="1">
      <c r="F166" s="45"/>
      <c r="G166" s="45"/>
      <c r="H166" s="45"/>
    </row>
    <row r="167" spans="6:8" ht="19.5" customHeight="1">
      <c r="F167" s="45"/>
      <c r="G167" s="45"/>
      <c r="H167" s="45"/>
    </row>
    <row r="168" spans="6:8" ht="19.5" customHeight="1">
      <c r="F168" s="45"/>
      <c r="G168" s="45"/>
      <c r="H168" s="45"/>
    </row>
    <row r="169" spans="6:8" ht="19.5" customHeight="1">
      <c r="F169" s="45"/>
      <c r="G169" s="45"/>
      <c r="H169" s="45"/>
    </row>
    <row r="170" spans="6:8" ht="19.5" customHeight="1">
      <c r="F170" s="45"/>
      <c r="G170" s="45"/>
      <c r="H170" s="45"/>
    </row>
    <row r="171" spans="6:8" ht="19.5" customHeight="1">
      <c r="F171" s="45"/>
      <c r="G171" s="45"/>
      <c r="H171" s="45"/>
    </row>
    <row r="172" spans="6:8" ht="19.5" customHeight="1">
      <c r="F172" s="45"/>
      <c r="G172" s="45"/>
      <c r="H172" s="45"/>
    </row>
    <row r="173" spans="6:8" ht="19.5" customHeight="1">
      <c r="F173" s="45"/>
      <c r="G173" s="45"/>
      <c r="H173" s="45"/>
    </row>
    <row r="174" spans="6:8" ht="19.5" customHeight="1">
      <c r="F174" s="45"/>
      <c r="G174" s="45"/>
      <c r="H174" s="45"/>
    </row>
    <row r="175" spans="6:8" ht="19.5" customHeight="1">
      <c r="F175" s="45"/>
      <c r="G175" s="45"/>
      <c r="H175" s="45"/>
    </row>
    <row r="176" spans="6:8" ht="19.5" customHeight="1">
      <c r="F176" s="45"/>
      <c r="G176" s="45"/>
      <c r="H176" s="45"/>
    </row>
    <row r="177" spans="6:8" ht="19.5" customHeight="1">
      <c r="F177" s="45"/>
      <c r="G177" s="45"/>
      <c r="H177" s="45"/>
    </row>
    <row r="178" spans="6:8" ht="19.5" customHeight="1">
      <c r="F178" s="45"/>
      <c r="G178" s="45"/>
      <c r="H178" s="4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SheetLayoutView="100" zoomScalePageLayoutView="0" workbookViewId="0" topLeftCell="A2">
      <selection activeCell="E7" sqref="E7"/>
    </sheetView>
  </sheetViews>
  <sheetFormatPr defaultColWidth="9.140625" defaultRowHeight="12.75"/>
  <cols>
    <col min="1" max="1" width="54.00390625" style="68" customWidth="1"/>
    <col min="2" max="2" width="12.7109375" style="68" customWidth="1"/>
    <col min="3" max="3" width="14.00390625" style="68" customWidth="1"/>
    <col min="4" max="4" width="14.140625" style="68" customWidth="1"/>
    <col min="5" max="5" width="13.00390625" style="68" customWidth="1"/>
    <col min="6" max="6" width="12.57421875" style="68" customWidth="1"/>
    <col min="7" max="7" width="14.140625" style="68" customWidth="1"/>
    <col min="8" max="9" width="12.00390625" style="68" hidden="1" customWidth="1"/>
    <col min="10" max="10" width="10.421875" style="68" hidden="1" customWidth="1"/>
    <col min="11" max="11" width="12.421875" style="68" hidden="1" customWidth="1"/>
    <col min="12" max="12" width="10.00390625" style="68" hidden="1" customWidth="1"/>
    <col min="13" max="13" width="9.57421875" style="68" bestFit="1" customWidth="1"/>
    <col min="14" max="16384" width="9.140625" style="68" customWidth="1"/>
  </cols>
  <sheetData>
    <row r="1" spans="1:14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20" ht="12.75">
      <c r="A2" s="97"/>
      <c r="B2" s="97"/>
      <c r="C2" s="97"/>
      <c r="D2" s="97"/>
      <c r="E2" s="97"/>
      <c r="F2" s="97"/>
      <c r="G2" s="98" t="s">
        <v>57</v>
      </c>
      <c r="H2" s="97"/>
      <c r="I2" s="97"/>
      <c r="J2" s="97"/>
      <c r="K2" s="97"/>
      <c r="L2" s="97" t="s">
        <v>57</v>
      </c>
      <c r="M2" s="183"/>
      <c r="N2" s="183"/>
      <c r="O2" s="183"/>
      <c r="P2" s="183"/>
      <c r="Q2" s="183"/>
      <c r="R2" s="183"/>
      <c r="S2" s="183"/>
      <c r="T2" s="183"/>
    </row>
    <row r="3" spans="1:20" ht="24.75" customHeight="1">
      <c r="A3" s="219" t="s">
        <v>58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183"/>
      <c r="N3" s="183"/>
      <c r="O3" s="183"/>
      <c r="P3" s="183"/>
      <c r="Q3" s="183"/>
      <c r="R3" s="183"/>
      <c r="S3" s="183"/>
      <c r="T3" s="183"/>
    </row>
    <row r="4" spans="1:20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83"/>
      <c r="N4" s="183"/>
      <c r="O4" s="183"/>
      <c r="P4" s="183"/>
      <c r="Q4" s="183"/>
      <c r="R4" s="183"/>
      <c r="S4" s="183"/>
      <c r="T4" s="183"/>
    </row>
    <row r="5" spans="1:20" ht="13.5" thickBot="1">
      <c r="A5" s="97"/>
      <c r="B5" s="97"/>
      <c r="C5" s="97"/>
      <c r="D5" s="97"/>
      <c r="E5" s="97"/>
      <c r="F5" s="97"/>
      <c r="G5" s="99" t="s">
        <v>84</v>
      </c>
      <c r="H5" s="97"/>
      <c r="I5" s="97"/>
      <c r="J5" s="97"/>
      <c r="K5" s="97" t="s">
        <v>59</v>
      </c>
      <c r="L5" s="97"/>
      <c r="M5" s="183"/>
      <c r="N5" s="183"/>
      <c r="O5" s="183"/>
      <c r="P5" s="183"/>
      <c r="Q5" s="183"/>
      <c r="R5" s="183"/>
      <c r="S5" s="183"/>
      <c r="T5" s="183"/>
    </row>
    <row r="6" spans="1:20" s="70" customFormat="1" ht="39.75" thickBot="1">
      <c r="A6" s="156" t="s">
        <v>60</v>
      </c>
      <c r="B6" s="155" t="s">
        <v>103</v>
      </c>
      <c r="C6" s="155" t="s">
        <v>104</v>
      </c>
      <c r="D6" s="155" t="s">
        <v>160</v>
      </c>
      <c r="E6" s="155" t="s">
        <v>161</v>
      </c>
      <c r="F6" s="155" t="s">
        <v>162</v>
      </c>
      <c r="G6" s="154" t="s">
        <v>163</v>
      </c>
      <c r="H6" s="95" t="s">
        <v>61</v>
      </c>
      <c r="I6" s="69" t="s">
        <v>62</v>
      </c>
      <c r="J6" s="69" t="s">
        <v>63</v>
      </c>
      <c r="K6" s="69" t="s">
        <v>64</v>
      </c>
      <c r="L6" s="69" t="s">
        <v>65</v>
      </c>
      <c r="M6" s="184"/>
      <c r="N6" s="184"/>
      <c r="O6" s="184"/>
      <c r="P6" s="184"/>
      <c r="Q6" s="184"/>
      <c r="R6" s="184"/>
      <c r="S6" s="184"/>
      <c r="T6" s="184"/>
    </row>
    <row r="7" spans="1:20" ht="21" customHeight="1" thickTop="1">
      <c r="A7" s="115" t="s">
        <v>66</v>
      </c>
      <c r="B7" s="190">
        <v>21494.827</v>
      </c>
      <c r="C7" s="190">
        <v>21494.827</v>
      </c>
      <c r="D7" s="190">
        <v>6027.038</v>
      </c>
      <c r="E7" s="190">
        <v>6027.99</v>
      </c>
      <c r="F7" s="190">
        <v>5802.769631</v>
      </c>
      <c r="G7" s="193">
        <f>F7/E7</f>
        <v>0.9626375675805701</v>
      </c>
      <c r="H7" s="96" t="e">
        <f>+#REF!+D7</f>
        <v>#REF!</v>
      </c>
      <c r="I7" s="71">
        <v>7799.829</v>
      </c>
      <c r="J7" s="71">
        <v>7653.1</v>
      </c>
      <c r="K7" s="72">
        <f aca="true" t="shared" si="0" ref="K7:K13">+I7-J7</f>
        <v>146.72899999999936</v>
      </c>
      <c r="L7" s="73">
        <f aca="true" t="shared" si="1" ref="L7:L14">+J7/I7</f>
        <v>0.9811881773305544</v>
      </c>
      <c r="M7" s="185"/>
      <c r="N7" s="183"/>
      <c r="O7" s="183"/>
      <c r="P7" s="183"/>
      <c r="Q7" s="183"/>
      <c r="R7" s="183"/>
      <c r="S7" s="183"/>
      <c r="T7" s="183"/>
    </row>
    <row r="8" spans="1:20" ht="19.5" customHeight="1">
      <c r="A8" s="115" t="s">
        <v>67</v>
      </c>
      <c r="B8" s="191">
        <v>186.52599999999998</v>
      </c>
      <c r="C8" s="194">
        <v>186.52599999999998</v>
      </c>
      <c r="D8" s="194">
        <v>49.81</v>
      </c>
      <c r="E8" s="191">
        <v>49.81</v>
      </c>
      <c r="F8" s="191">
        <v>50.13799999999999</v>
      </c>
      <c r="G8" s="193">
        <f aca="true" t="shared" si="2" ref="G8:G14">F8/E8</f>
        <v>1.0065850230877331</v>
      </c>
      <c r="H8" s="96" t="e">
        <f>+#REF!+B10</f>
        <v>#REF!</v>
      </c>
      <c r="I8" s="71">
        <v>64.459</v>
      </c>
      <c r="J8" s="71">
        <v>56.1</v>
      </c>
      <c r="K8" s="72">
        <f t="shared" si="0"/>
        <v>8.359000000000002</v>
      </c>
      <c r="L8" s="73">
        <f t="shared" si="1"/>
        <v>0.8703206689523573</v>
      </c>
      <c r="M8" s="185"/>
      <c r="N8" s="183"/>
      <c r="O8" s="183"/>
      <c r="P8" s="183"/>
      <c r="Q8" s="183"/>
      <c r="R8" s="183"/>
      <c r="S8" s="183"/>
      <c r="T8" s="183"/>
    </row>
    <row r="9" spans="1:20" ht="18.75" customHeight="1">
      <c r="A9" s="115" t="s">
        <v>68</v>
      </c>
      <c r="B9" s="191">
        <v>107</v>
      </c>
      <c r="C9" s="191">
        <v>107</v>
      </c>
      <c r="D9" s="191">
        <v>28.706</v>
      </c>
      <c r="E9" s="191">
        <v>28.706</v>
      </c>
      <c r="F9" s="191">
        <v>28.370000000000005</v>
      </c>
      <c r="G9" s="193">
        <f t="shared" si="2"/>
        <v>0.9882951299379922</v>
      </c>
      <c r="H9" s="96" t="e">
        <f>+#REF!+D9</f>
        <v>#REF!</v>
      </c>
      <c r="I9" s="71">
        <v>38.745</v>
      </c>
      <c r="J9" s="71">
        <v>34.5</v>
      </c>
      <c r="K9" s="72">
        <f t="shared" si="0"/>
        <v>4.244999999999997</v>
      </c>
      <c r="L9" s="73">
        <f t="shared" si="1"/>
        <v>0.8904374758033295</v>
      </c>
      <c r="M9" s="185"/>
      <c r="N9" s="183"/>
      <c r="O9" s="183"/>
      <c r="P9" s="183"/>
      <c r="Q9" s="183"/>
      <c r="R9" s="183"/>
      <c r="S9" s="183"/>
      <c r="T9" s="183"/>
    </row>
    <row r="10" spans="1:20" ht="25.5" customHeight="1">
      <c r="A10" s="116" t="s">
        <v>69</v>
      </c>
      <c r="B10" s="191">
        <v>269</v>
      </c>
      <c r="C10" s="191">
        <v>269</v>
      </c>
      <c r="D10" s="191">
        <v>72</v>
      </c>
      <c r="E10" s="191">
        <v>72</v>
      </c>
      <c r="F10" s="191">
        <v>71.06899999999999</v>
      </c>
      <c r="G10" s="193">
        <f t="shared" si="2"/>
        <v>0.9870694444444443</v>
      </c>
      <c r="H10" s="96" t="e">
        <f>+#REF!+D10</f>
        <v>#REF!</v>
      </c>
      <c r="I10" s="71">
        <v>62.378</v>
      </c>
      <c r="J10" s="71">
        <v>58.8</v>
      </c>
      <c r="K10" s="72">
        <f t="shared" si="0"/>
        <v>3.578000000000003</v>
      </c>
      <c r="L10" s="73">
        <f t="shared" si="1"/>
        <v>0.9426400333450896</v>
      </c>
      <c r="M10" s="185"/>
      <c r="N10" s="183"/>
      <c r="O10" s="183"/>
      <c r="P10" s="183"/>
      <c r="Q10" s="183"/>
      <c r="R10" s="183"/>
      <c r="S10" s="183"/>
      <c r="T10" s="183"/>
    </row>
    <row r="11" spans="1:20" ht="28.5" customHeight="1">
      <c r="A11" s="116" t="s">
        <v>70</v>
      </c>
      <c r="B11" s="191">
        <v>29927.4</v>
      </c>
      <c r="C11" s="191">
        <v>29927.4</v>
      </c>
      <c r="D11" s="191">
        <v>7617.9</v>
      </c>
      <c r="E11" s="191">
        <v>7656.5</v>
      </c>
      <c r="F11" s="191">
        <v>8220.586</v>
      </c>
      <c r="G11" s="193">
        <f t="shared" si="2"/>
        <v>1.0736741330895316</v>
      </c>
      <c r="H11" s="96" t="e">
        <f>+#REF!+D11</f>
        <v>#REF!</v>
      </c>
      <c r="I11" s="71">
        <v>8640.4</v>
      </c>
      <c r="J11" s="71">
        <v>7983.6</v>
      </c>
      <c r="K11" s="72">
        <f t="shared" si="0"/>
        <v>656.7999999999993</v>
      </c>
      <c r="L11" s="73">
        <f t="shared" si="1"/>
        <v>0.9239850006944124</v>
      </c>
      <c r="M11" s="185"/>
      <c r="N11" s="183"/>
      <c r="O11" s="183"/>
      <c r="P11" s="183"/>
      <c r="Q11" s="183"/>
      <c r="R11" s="183"/>
      <c r="S11" s="183"/>
      <c r="T11" s="183"/>
    </row>
    <row r="12" spans="1:20" ht="27.75" customHeight="1">
      <c r="A12" s="116" t="s">
        <v>71</v>
      </c>
      <c r="B12" s="191">
        <v>11409.44</v>
      </c>
      <c r="C12" s="191">
        <v>11409.44</v>
      </c>
      <c r="D12" s="191">
        <v>2852.36</v>
      </c>
      <c r="E12" s="191">
        <v>2852.36</v>
      </c>
      <c r="F12" s="191">
        <v>2838.1585349999996</v>
      </c>
      <c r="G12" s="193">
        <f t="shared" si="2"/>
        <v>0.9950211526595519</v>
      </c>
      <c r="H12" s="96" t="e">
        <f>+#REF!+D12</f>
        <v>#REF!</v>
      </c>
      <c r="I12" s="71" t="e">
        <f>+D12+#REF!-459.6+29</f>
        <v>#REF!</v>
      </c>
      <c r="J12" s="71">
        <v>3474.3</v>
      </c>
      <c r="K12" s="72" t="e">
        <f t="shared" si="0"/>
        <v>#REF!</v>
      </c>
      <c r="L12" s="73" t="e">
        <f t="shared" si="1"/>
        <v>#REF!</v>
      </c>
      <c r="M12" s="185"/>
      <c r="N12" s="185"/>
      <c r="O12" s="183"/>
      <c r="P12" s="183"/>
      <c r="Q12" s="183"/>
      <c r="R12" s="183"/>
      <c r="S12" s="183"/>
      <c r="T12" s="183"/>
    </row>
    <row r="13" spans="1:20" ht="17.25" customHeight="1">
      <c r="A13" s="115" t="s">
        <v>72</v>
      </c>
      <c r="B13" s="191">
        <v>490.138</v>
      </c>
      <c r="C13" s="191">
        <v>490.15900000000005</v>
      </c>
      <c r="D13" s="191">
        <v>135.144</v>
      </c>
      <c r="E13" s="191">
        <v>135.196</v>
      </c>
      <c r="F13" s="191">
        <v>86.07114</v>
      </c>
      <c r="G13" s="193">
        <f t="shared" si="2"/>
        <v>0.6366396934820557</v>
      </c>
      <c r="H13" s="96" t="e">
        <f>+#REF!+D13</f>
        <v>#REF!</v>
      </c>
      <c r="I13" s="71">
        <v>116.7</v>
      </c>
      <c r="J13" s="71">
        <f>0.2+99.6+0.2</f>
        <v>100</v>
      </c>
      <c r="K13" s="72">
        <f t="shared" si="0"/>
        <v>16.700000000000003</v>
      </c>
      <c r="L13" s="73">
        <f t="shared" si="1"/>
        <v>0.856898029134533</v>
      </c>
      <c r="M13" s="185"/>
      <c r="N13" s="183"/>
      <c r="O13" s="207"/>
      <c r="P13" s="183"/>
      <c r="Q13" s="183"/>
      <c r="R13" s="183"/>
      <c r="S13" s="183"/>
      <c r="T13" s="183"/>
    </row>
    <row r="14" spans="1:20" ht="18.75" customHeight="1" thickBot="1">
      <c r="A14" s="117" t="s">
        <v>73</v>
      </c>
      <c r="B14" s="192">
        <f>SUM(B7:B13)</f>
        <v>63884.331000000006</v>
      </c>
      <c r="C14" s="192">
        <f>SUM(C7:C13)</f>
        <v>63884.352000000006</v>
      </c>
      <c r="D14" s="192">
        <f>SUM(D7:D13)</f>
        <v>16782.958</v>
      </c>
      <c r="E14" s="192">
        <f>SUM(E7:E13)</f>
        <v>16822.562</v>
      </c>
      <c r="F14" s="192">
        <f>SUM(F7:F13)</f>
        <v>17097.162306</v>
      </c>
      <c r="G14" s="195">
        <f t="shared" si="2"/>
        <v>1.0163233344599947</v>
      </c>
      <c r="H14" s="96" t="e">
        <f>SUM(H7:H13)</f>
        <v>#REF!</v>
      </c>
      <c r="I14" s="71" t="e">
        <f>SUM(I7:I13)</f>
        <v>#REF!</v>
      </c>
      <c r="J14" s="71">
        <f>SUM(J7:J13)</f>
        <v>19360.4</v>
      </c>
      <c r="K14" s="71" t="e">
        <f>SUM(K7:K13)</f>
        <v>#REF!</v>
      </c>
      <c r="L14" s="73" t="e">
        <f t="shared" si="1"/>
        <v>#REF!</v>
      </c>
      <c r="M14" s="185"/>
      <c r="N14" s="183"/>
      <c r="O14" s="205"/>
      <c r="P14" s="183"/>
      <c r="Q14" s="183"/>
      <c r="R14" s="183"/>
      <c r="S14" s="183"/>
      <c r="T14" s="183"/>
    </row>
    <row r="15" spans="1:24" ht="12.75">
      <c r="A15" s="183"/>
      <c r="B15" s="183"/>
      <c r="C15" s="183"/>
      <c r="D15" s="183"/>
      <c r="E15" s="183"/>
      <c r="F15" s="183"/>
      <c r="G15" s="183"/>
      <c r="H15" s="183"/>
      <c r="I15" s="185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ht="12.75">
      <c r="A16" s="183"/>
      <c r="B16" s="185"/>
      <c r="C16" s="185"/>
      <c r="D16" s="183"/>
      <c r="E16" s="183"/>
      <c r="F16" s="183"/>
      <c r="G16" s="183"/>
      <c r="H16" s="183"/>
      <c r="I16" s="185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12.75">
      <c r="A17" s="183"/>
      <c r="B17" s="183"/>
      <c r="C17" s="185"/>
      <c r="D17" s="183"/>
      <c r="E17" s="185"/>
      <c r="F17" s="185"/>
      <c r="G17" s="183"/>
      <c r="H17" s="183"/>
      <c r="I17" s="185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12.75">
      <c r="A18" s="183"/>
      <c r="B18" s="183"/>
      <c r="C18" s="185"/>
      <c r="D18" s="204"/>
      <c r="E18" s="185"/>
      <c r="F18" s="185"/>
      <c r="G18" s="185"/>
      <c r="H18" s="185"/>
      <c r="I18" s="185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</row>
    <row r="19" spans="1:24" ht="12.75">
      <c r="A19" s="183"/>
      <c r="B19" s="183"/>
      <c r="C19" s="183"/>
      <c r="D19" s="207"/>
      <c r="E19" s="183"/>
      <c r="F19" s="183"/>
      <c r="G19" s="183"/>
      <c r="H19" s="183"/>
      <c r="I19" s="185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</row>
    <row r="20" spans="1:24" ht="12.75">
      <c r="A20" s="183"/>
      <c r="B20" s="183"/>
      <c r="C20" s="183"/>
      <c r="D20" s="205"/>
      <c r="E20" s="183"/>
      <c r="F20" s="183"/>
      <c r="G20" s="183"/>
      <c r="H20" s="183"/>
      <c r="I20" s="185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12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ht="12.7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1:24" ht="12.75">
      <c r="A23" s="183"/>
      <c r="B23" s="183"/>
      <c r="C23" s="185"/>
      <c r="D23" s="183"/>
      <c r="E23" s="186"/>
      <c r="F23" s="186"/>
      <c r="G23" s="186"/>
      <c r="H23" s="186"/>
      <c r="I23" s="186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1:24" ht="12.7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ht="12.7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ht="12.75">
      <c r="A26" s="183"/>
      <c r="B26" s="183"/>
      <c r="C26" s="183"/>
      <c r="D26" s="206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12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1:24" ht="12.75">
      <c r="A28" s="183"/>
      <c r="B28" s="183"/>
      <c r="C28" s="183"/>
      <c r="D28" s="206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2.7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12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ht="12.7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ht="12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spans="1:24" ht="12.7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1:24" ht="12.7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1:24" ht="12.7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1:24" ht="12.7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1:24" ht="12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1:24" ht="12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4" ht="12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1:24" ht="12.7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</row>
    <row r="42" spans="1:24" ht="12.7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1:24" ht="12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</row>
    <row r="44" spans="1:24" ht="12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ht="12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1:24" ht="12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1:24" ht="12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</row>
    <row r="48" spans="1:24" ht="12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</row>
    <row r="49" spans="1:24" ht="12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</row>
    <row r="50" spans="1:24" ht="12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</row>
    <row r="51" spans="1:24" ht="12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</row>
    <row r="52" spans="1:24" ht="12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</row>
    <row r="53" spans="1:24" ht="12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</row>
    <row r="54" spans="1:24" ht="12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</row>
    <row r="55" spans="1:24" ht="12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</row>
    <row r="56" spans="1:24" ht="12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</row>
    <row r="57" spans="1:24" ht="12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</row>
    <row r="59" spans="1:24" ht="12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</row>
    <row r="60" spans="1:24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</row>
    <row r="61" spans="1:24" ht="12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</row>
    <row r="62" spans="1:24" ht="12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</row>
    <row r="63" spans="1:24" ht="12.7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</row>
    <row r="64" spans="1:24" ht="12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</row>
    <row r="65" spans="1:24" ht="12.7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</row>
    <row r="66" spans="1:24" ht="12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</row>
    <row r="67" spans="1:24" ht="12.7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</row>
    <row r="68" spans="1:24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1:24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1:24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1:24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</row>
    <row r="72" spans="1:24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  <row r="73" spans="1:24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</row>
    <row r="75" spans="1:24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</row>
    <row r="76" spans="1:24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</row>
    <row r="77" spans="1:24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</row>
    <row r="79" spans="1:24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</row>
    <row r="80" spans="1:24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</row>
    <row r="81" spans="1:24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</row>
    <row r="82" spans="1:24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</row>
    <row r="83" spans="1:24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</row>
    <row r="84" spans="1:24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</row>
    <row r="85" spans="1:24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1:24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</row>
    <row r="87" spans="1:24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</row>
    <row r="88" spans="1:24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</row>
    <row r="89" spans="1:24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</row>
    <row r="90" spans="1:24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</row>
    <row r="91" spans="1:24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</row>
    <row r="92" spans="1:24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</row>
    <row r="93" spans="1:24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</row>
    <row r="94" spans="1:24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</row>
    <row r="95" spans="1:24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</row>
    <row r="96" spans="1:24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</row>
    <row r="97" spans="1:24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1:24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1:24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1:24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1:24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1:24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1:24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1:24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1:24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1:24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1:24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1:24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1:24" ht="12.7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1:24" ht="12.75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1:24" ht="12.7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1:24" ht="12.75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1:24" ht="12.7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1:24" ht="12.75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1:24" ht="12.7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1:24" ht="12.75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1:24" ht="12.7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1:24" ht="12.75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1:24" ht="12.7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1:24" ht="12.75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1:24" ht="12.7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1:24" ht="12.75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1:24" ht="12.75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1:24" ht="12.75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1:24" ht="12.7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1:24" ht="12.75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1:24" ht="12.7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1:24" ht="12.75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1:24" ht="12.75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1:24" ht="12.75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1:24" ht="12.75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1:24" ht="12.75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1:24" ht="12.75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1:24" ht="12.75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1:24" ht="12.75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1:24" ht="12.75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1:24" ht="12.75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1:24" ht="12.75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1:24" ht="12.75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1:24" ht="12.75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1:24" ht="12.75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 ht="12.75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1:24" ht="12.75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1:24" ht="12.75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1:24" ht="12.75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1:24" ht="12.75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1:24" ht="12.75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1:24" ht="12.7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1:24" ht="12.75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1:24" ht="12.75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1:24" ht="12.75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1:24" ht="12.75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1:24" ht="12.75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1:24" ht="12.75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1:24" ht="12.75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1:24" ht="12.75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1:24" ht="12.75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1:24" ht="12.75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1:24" ht="12.75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1:24" ht="12.75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1:24" ht="12.75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1:24" ht="12.75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1:24" ht="12.75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1:24" ht="12.75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1:24" ht="12.7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1:24" ht="12.7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1:24" ht="12.75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1:24" ht="12.75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1:24" ht="12.75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1:24" ht="12.75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1:24" ht="12.7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1:24" ht="12.75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1:24" ht="12.75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1:24" ht="12.75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1:24" ht="12.75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1:24" ht="12.75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1:24" ht="12.7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1:24" ht="12.75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1:24" ht="12.75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1:24" ht="12.75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1:24" ht="12.75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1:24" ht="12.75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1:24" ht="12.7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1:24" ht="12.75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1:24" ht="12.75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1:24" ht="12.75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1:24" ht="12.75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1:24" ht="12.75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1:24" ht="12.75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1:24" ht="12.75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1:24" ht="12.75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1:24" ht="12.75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1:24" ht="12.7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1:24" ht="12.7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1:24" ht="12.75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1:24" ht="12.75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1:24" ht="12.75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1:24" ht="12.75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1:24" ht="12.75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1:24" ht="12.75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1:24" ht="12.75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1:24" ht="12.75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1:24" ht="12.75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1:24" ht="12.75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1:24" ht="12.75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1:24" ht="12.75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1:24" ht="12.75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1:24" ht="12.75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1:24" ht="12.75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1:24" ht="12.75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1:24" ht="12.75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1:24" ht="12.75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1:24" ht="12.75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</row>
    <row r="228" spans="1:24" ht="12.75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</row>
    <row r="229" spans="1:24" ht="12.75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</row>
    <row r="230" spans="1:24" ht="12.75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</row>
    <row r="231" spans="1:24" ht="12.75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</row>
    <row r="232" spans="1:24" ht="12.75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</row>
    <row r="233" spans="1:24" ht="12.75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</row>
    <row r="234" spans="1:24" ht="12.75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</row>
    <row r="235" spans="1:24" ht="12.7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</row>
    <row r="236" spans="1:24" ht="12.75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</row>
    <row r="237" spans="1:24" ht="12.75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</row>
    <row r="238" spans="1:24" ht="12.75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</row>
    <row r="239" spans="1:24" ht="12.75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</row>
    <row r="240" spans="1:24" ht="12.75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</row>
    <row r="241" spans="1:24" ht="12.75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</row>
    <row r="242" spans="1:24" ht="12.75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</row>
    <row r="243" spans="1:24" ht="12.75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</row>
    <row r="244" spans="1:24" ht="12.75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</row>
    <row r="245" spans="1:24" ht="12.75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</row>
    <row r="246" spans="1:24" ht="12.75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</row>
    <row r="247" spans="1:24" ht="12.75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</row>
    <row r="248" spans="1:24" ht="12.75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</row>
    <row r="249" spans="1:24" ht="12.75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</row>
    <row r="250" spans="1:24" ht="12.75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</row>
    <row r="251" spans="1:24" ht="12.75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</row>
    <row r="252" spans="1:24" ht="12.75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</row>
    <row r="253" spans="1:24" ht="12.75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</row>
    <row r="254" spans="1:24" ht="12.75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</row>
    <row r="255" spans="1:24" ht="12.75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</row>
    <row r="256" spans="1:24" ht="12.75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</row>
    <row r="257" spans="1:24" ht="12.75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</row>
    <row r="258" spans="1:24" ht="12.75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</row>
    <row r="259" spans="1:24" ht="12.75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</row>
    <row r="260" spans="1:24" ht="12.75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</row>
    <row r="261" spans="1:24" ht="12.75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</row>
    <row r="262" spans="1:24" ht="12.75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</row>
    <row r="263" spans="1:24" ht="12.75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</row>
    <row r="264" spans="1:24" ht="12.75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</row>
    <row r="265" spans="1:24" ht="12.75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</row>
    <row r="266" spans="1:24" ht="12.75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</row>
    <row r="267" spans="1:24" ht="12.75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</row>
    <row r="268" spans="1:24" ht="12.75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</row>
    <row r="269" spans="1:24" ht="12.75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</row>
    <row r="270" spans="1:24" ht="12.75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</row>
    <row r="271" spans="1:24" ht="12.75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</row>
    <row r="272" spans="1:24" ht="12.75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</row>
    <row r="273" spans="1:24" ht="12.75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</row>
    <row r="274" spans="1:24" ht="12.75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</row>
    <row r="275" spans="1:24" ht="12.7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</row>
    <row r="276" spans="1:24" ht="12.75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</row>
    <row r="277" spans="1:24" ht="12.75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</row>
    <row r="278" spans="1:24" ht="12.75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</row>
    <row r="279" spans="1:24" ht="12.75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</row>
    <row r="280" spans="1:24" ht="12.75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</row>
    <row r="281" spans="1:24" ht="12.75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</row>
    <row r="282" spans="1:24" ht="12.75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</row>
    <row r="283" spans="1:24" ht="12.75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</row>
    <row r="284" spans="1:24" ht="12.75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</row>
    <row r="285" spans="1:24" ht="12.75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</row>
    <row r="286" spans="1:24" ht="12.75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</row>
    <row r="287" spans="1:24" ht="12.75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</row>
    <row r="288" spans="1:24" ht="12.75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</row>
    <row r="289" spans="1:24" ht="12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</row>
    <row r="290" spans="1:24" ht="12.7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</row>
    <row r="291" spans="1:24" ht="12.7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</row>
    <row r="292" spans="1:24" ht="12.7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</row>
    <row r="293" spans="1:24" ht="12.7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</row>
    <row r="294" spans="1:24" ht="12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</row>
    <row r="295" spans="1:24" ht="12.7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</row>
    <row r="296" spans="1:24" ht="12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</row>
    <row r="297" spans="1:24" ht="12.7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</row>
    <row r="298" spans="1:24" ht="12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</row>
    <row r="299" spans="1:24" ht="12.7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</row>
    <row r="300" spans="1:24" ht="12.7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</row>
    <row r="301" spans="1:24" ht="12.7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</row>
    <row r="302" spans="1:24" ht="12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</row>
    <row r="303" spans="1:24" ht="12.7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</row>
    <row r="304" spans="1:24" ht="12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</row>
    <row r="305" spans="1:24" ht="12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</row>
    <row r="306" spans="1:24" ht="12.7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</row>
    <row r="307" spans="1:24" ht="12.7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</row>
    <row r="308" spans="1:24" ht="12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</row>
    <row r="309" spans="1:24" ht="12.7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</row>
    <row r="310" spans="1:24" ht="12.7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</row>
    <row r="311" spans="1:24" ht="12.7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</row>
    <row r="312" spans="1:24" ht="12.7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</row>
    <row r="313" spans="1:24" ht="12.7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</row>
    <row r="314" spans="1:24" ht="12.7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</row>
    <row r="315" spans="1:24" ht="12.7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</row>
    <row r="316" spans="1:24" ht="12.7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</row>
    <row r="317" spans="1:24" ht="12.7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602"/>
  <sheetViews>
    <sheetView showZeros="0" view="pageBreakPreview" zoomScale="80" zoomScaleNormal="125" zoomScaleSheetLayoutView="80" zoomScalePageLayoutView="0" workbookViewId="0" topLeftCell="A49">
      <selection activeCell="K73" sqref="K73"/>
    </sheetView>
  </sheetViews>
  <sheetFormatPr defaultColWidth="9.140625" defaultRowHeight="12" customHeight="1"/>
  <cols>
    <col min="1" max="1" width="4.57421875" style="81" customWidth="1"/>
    <col min="2" max="2" width="44.421875" style="81" customWidth="1"/>
    <col min="3" max="3" width="14.28125" style="80" customWidth="1"/>
    <col min="4" max="4" width="15.421875" style="80" customWidth="1"/>
    <col min="5" max="7" width="12.57421875" style="81" customWidth="1"/>
    <col min="8" max="8" width="9.140625" style="81" customWidth="1"/>
    <col min="9" max="10" width="10.7109375" style="81" bestFit="1" customWidth="1"/>
    <col min="11" max="11" width="12.140625" style="81" bestFit="1" customWidth="1"/>
    <col min="12" max="12" width="10.00390625" style="81" bestFit="1" customWidth="1"/>
    <col min="13" max="16384" width="9.140625" style="81" customWidth="1"/>
  </cols>
  <sheetData>
    <row r="1" spans="1:36" ht="12" customHeight="1">
      <c r="A1" s="90"/>
      <c r="B1" s="91"/>
      <c r="C1" s="92"/>
      <c r="D1" s="92"/>
      <c r="E1" s="93"/>
      <c r="F1" s="93"/>
      <c r="G1" s="93"/>
      <c r="H1" s="93" t="s">
        <v>75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6" ht="12" customHeight="1">
      <c r="A2" s="94"/>
      <c r="B2" s="93"/>
      <c r="C2" s="92"/>
      <c r="D2" s="92"/>
      <c r="E2" s="92"/>
      <c r="F2" s="92"/>
      <c r="G2" s="92"/>
      <c r="H2" s="93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6" s="82" customFormat="1" ht="15">
      <c r="A3" s="221" t="s">
        <v>105</v>
      </c>
      <c r="B3" s="221"/>
      <c r="C3" s="221"/>
      <c r="D3" s="221"/>
      <c r="E3" s="221"/>
      <c r="F3" s="221"/>
      <c r="G3" s="221"/>
      <c r="H3" s="222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</row>
    <row r="4" spans="1:36" s="82" customFormat="1" ht="12">
      <c r="A4" s="94"/>
      <c r="B4" s="223"/>
      <c r="C4" s="223"/>
      <c r="D4" s="223"/>
      <c r="E4" s="223"/>
      <c r="F4" s="94"/>
      <c r="G4" s="94"/>
      <c r="H4" s="94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</row>
    <row r="5" spans="1:36" s="82" customFormat="1" ht="15.75" customHeight="1" thickBot="1">
      <c r="A5" s="159" t="s">
        <v>76</v>
      </c>
      <c r="B5" s="158"/>
      <c r="C5" s="158"/>
      <c r="D5" s="158"/>
      <c r="E5" s="158"/>
      <c r="F5" s="158"/>
      <c r="G5" s="158"/>
      <c r="H5" s="157" t="s">
        <v>86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</row>
    <row r="6" spans="1:36" s="83" customFormat="1" ht="12" customHeight="1" thickTop="1">
      <c r="A6" s="224" t="s">
        <v>77</v>
      </c>
      <c r="B6" s="226" t="s">
        <v>78</v>
      </c>
      <c r="C6" s="228" t="s">
        <v>106</v>
      </c>
      <c r="D6" s="228" t="s">
        <v>107</v>
      </c>
      <c r="E6" s="225" t="s">
        <v>164</v>
      </c>
      <c r="F6" s="228" t="s">
        <v>165</v>
      </c>
      <c r="G6" s="228" t="s">
        <v>162</v>
      </c>
      <c r="H6" s="230" t="s">
        <v>163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6" s="83" customFormat="1" ht="36" customHeight="1">
      <c r="A7" s="225"/>
      <c r="B7" s="227"/>
      <c r="C7" s="229"/>
      <c r="D7" s="229"/>
      <c r="E7" s="231"/>
      <c r="F7" s="229"/>
      <c r="G7" s="229"/>
      <c r="H7" s="228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6" s="83" customFormat="1" ht="15" customHeight="1">
      <c r="A8" s="168" t="s">
        <v>79</v>
      </c>
      <c r="B8" s="168" t="s">
        <v>80</v>
      </c>
      <c r="C8" s="169">
        <v>1</v>
      </c>
      <c r="D8" s="169" t="s">
        <v>81</v>
      </c>
      <c r="E8" s="169">
        <v>3</v>
      </c>
      <c r="F8" s="169" t="s">
        <v>82</v>
      </c>
      <c r="G8" s="169">
        <v>5</v>
      </c>
      <c r="H8" s="170" t="s">
        <v>83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</row>
    <row r="9" spans="1:36" s="83" customFormat="1" ht="12.75">
      <c r="A9" s="202"/>
      <c r="B9" s="162" t="s">
        <v>85</v>
      </c>
      <c r="C9" s="198">
        <f>SUM(C10:C71)</f>
        <v>21494827</v>
      </c>
      <c r="D9" s="198">
        <f>SUM(D10:D71)</f>
        <v>21494827</v>
      </c>
      <c r="E9" s="198">
        <f>SUM(E10:E71)</f>
        <v>6027038</v>
      </c>
      <c r="F9" s="198">
        <f>SUM(F10:F71)</f>
        <v>6027990</v>
      </c>
      <c r="G9" s="198">
        <f>SUM(G10:G71)</f>
        <v>5802769.31885</v>
      </c>
      <c r="H9" s="199">
        <f aca="true" t="shared" si="0" ref="H9:H40">G9/F9</f>
        <v>0.9626375157971397</v>
      </c>
      <c r="I9" s="198"/>
      <c r="J9" s="198"/>
      <c r="K9" s="203"/>
      <c r="L9" s="203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</row>
    <row r="10" spans="1:12" s="167" customFormat="1" ht="12.75">
      <c r="A10" s="161">
        <v>1</v>
      </c>
      <c r="B10" s="160" t="s">
        <v>109</v>
      </c>
      <c r="C10" s="196">
        <v>20360</v>
      </c>
      <c r="D10" s="196">
        <v>20360</v>
      </c>
      <c r="E10" s="196">
        <v>5500</v>
      </c>
      <c r="F10" s="196">
        <v>5500</v>
      </c>
      <c r="G10" s="196">
        <v>5326.733000000001</v>
      </c>
      <c r="H10" s="200">
        <f t="shared" si="0"/>
        <v>0.9684969090909092</v>
      </c>
      <c r="I10" s="196"/>
      <c r="J10" s="196"/>
      <c r="K10" s="203"/>
      <c r="L10" s="203"/>
    </row>
    <row r="11" spans="1:12" s="167" customFormat="1" ht="12.75">
      <c r="A11" s="161">
        <v>2</v>
      </c>
      <c r="B11" s="160" t="s">
        <v>110</v>
      </c>
      <c r="C11" s="196">
        <v>93594</v>
      </c>
      <c r="D11" s="196">
        <v>93594</v>
      </c>
      <c r="E11" s="196">
        <v>30632</v>
      </c>
      <c r="F11" s="196">
        <v>30632</v>
      </c>
      <c r="G11" s="196">
        <v>29448.07248</v>
      </c>
      <c r="H11" s="200">
        <f t="shared" si="0"/>
        <v>0.9613499764951684</v>
      </c>
      <c r="I11" s="196"/>
      <c r="J11" s="196"/>
      <c r="K11" s="203"/>
      <c r="L11" s="203"/>
    </row>
    <row r="12" spans="1:12" s="167" customFormat="1" ht="15.75" customHeight="1">
      <c r="A12" s="161">
        <v>3</v>
      </c>
      <c r="B12" s="160" t="s">
        <v>111</v>
      </c>
      <c r="C12" s="196">
        <v>178664</v>
      </c>
      <c r="D12" s="196">
        <v>178664</v>
      </c>
      <c r="E12" s="196">
        <v>63780</v>
      </c>
      <c r="F12" s="196">
        <v>63780</v>
      </c>
      <c r="G12" s="196">
        <v>62253.54847</v>
      </c>
      <c r="H12" s="200">
        <f t="shared" si="0"/>
        <v>0.9760669248980872</v>
      </c>
      <c r="I12" s="196"/>
      <c r="J12" s="196"/>
      <c r="K12" s="203"/>
      <c r="L12" s="203"/>
    </row>
    <row r="13" spans="1:12" s="171" customFormat="1" ht="14.25" customHeight="1">
      <c r="A13" s="161">
        <v>4</v>
      </c>
      <c r="B13" s="160" t="s">
        <v>112</v>
      </c>
      <c r="C13" s="196">
        <v>90900</v>
      </c>
      <c r="D13" s="196">
        <v>90900</v>
      </c>
      <c r="E13" s="196">
        <v>26737</v>
      </c>
      <c r="F13" s="196">
        <v>26737</v>
      </c>
      <c r="G13" s="196">
        <v>26388.254849999998</v>
      </c>
      <c r="H13" s="200">
        <f t="shared" si="0"/>
        <v>0.9869564592138235</v>
      </c>
      <c r="I13" s="196"/>
      <c r="J13" s="196"/>
      <c r="K13" s="203"/>
      <c r="L13" s="203"/>
    </row>
    <row r="14" spans="1:12" s="172" customFormat="1" ht="12.75">
      <c r="A14" s="161">
        <v>5</v>
      </c>
      <c r="B14" s="160" t="s">
        <v>113</v>
      </c>
      <c r="C14" s="196">
        <v>15900</v>
      </c>
      <c r="D14" s="196">
        <v>15900</v>
      </c>
      <c r="E14" s="196">
        <v>4565</v>
      </c>
      <c r="F14" s="196">
        <v>4565</v>
      </c>
      <c r="G14" s="196">
        <v>4361.43938</v>
      </c>
      <c r="H14" s="200">
        <f t="shared" si="0"/>
        <v>0.9554084074479736</v>
      </c>
      <c r="I14" s="196"/>
      <c r="J14" s="196"/>
      <c r="K14" s="203"/>
      <c r="L14" s="203"/>
    </row>
    <row r="15" spans="1:12" s="172" customFormat="1" ht="12.75">
      <c r="A15" s="161">
        <v>6</v>
      </c>
      <c r="B15" s="160" t="s">
        <v>93</v>
      </c>
      <c r="C15" s="196">
        <v>7773</v>
      </c>
      <c r="D15" s="196">
        <v>7773</v>
      </c>
      <c r="E15" s="196">
        <v>2334</v>
      </c>
      <c r="F15" s="196">
        <v>2334</v>
      </c>
      <c r="G15" s="196">
        <v>2057.5439699999997</v>
      </c>
      <c r="H15" s="200">
        <f t="shared" si="0"/>
        <v>0.8815526863753212</v>
      </c>
      <c r="I15" s="196"/>
      <c r="J15" s="196"/>
      <c r="K15" s="203"/>
      <c r="L15" s="203"/>
    </row>
    <row r="16" spans="1:12" s="172" customFormat="1" ht="28.5" customHeight="1">
      <c r="A16" s="161">
        <v>7</v>
      </c>
      <c r="B16" s="160" t="s">
        <v>94</v>
      </c>
      <c r="C16" s="196">
        <v>219306</v>
      </c>
      <c r="D16" s="196">
        <v>219306</v>
      </c>
      <c r="E16" s="196">
        <v>56500</v>
      </c>
      <c r="F16" s="196">
        <v>56500</v>
      </c>
      <c r="G16" s="196">
        <v>56739.93200000001</v>
      </c>
      <c r="H16" s="200">
        <f t="shared" si="0"/>
        <v>1.0042465840707966</v>
      </c>
      <c r="I16" s="196"/>
      <c r="J16" s="196"/>
      <c r="K16" s="203"/>
      <c r="L16" s="203"/>
    </row>
    <row r="17" spans="1:12" s="172" customFormat="1" ht="12.75">
      <c r="A17" s="161">
        <v>8</v>
      </c>
      <c r="B17" s="160" t="s">
        <v>114</v>
      </c>
      <c r="C17" s="196">
        <v>39000</v>
      </c>
      <c r="D17" s="196">
        <v>39000</v>
      </c>
      <c r="E17" s="196">
        <v>10935</v>
      </c>
      <c r="F17" s="196">
        <v>10935</v>
      </c>
      <c r="G17" s="196">
        <v>10586.218</v>
      </c>
      <c r="H17" s="200">
        <f t="shared" si="0"/>
        <v>0.9681040695016004</v>
      </c>
      <c r="I17" s="196"/>
      <c r="J17" s="196"/>
      <c r="K17" s="203"/>
      <c r="L17" s="203"/>
    </row>
    <row r="18" spans="1:12" s="172" customFormat="1" ht="12.75">
      <c r="A18" s="161">
        <v>9</v>
      </c>
      <c r="B18" s="160" t="s">
        <v>95</v>
      </c>
      <c r="C18" s="196">
        <v>12220</v>
      </c>
      <c r="D18" s="196">
        <v>12220</v>
      </c>
      <c r="E18" s="196">
        <v>3350</v>
      </c>
      <c r="F18" s="196">
        <v>3350</v>
      </c>
      <c r="G18" s="196">
        <v>3208.9420000000005</v>
      </c>
      <c r="H18" s="200">
        <f t="shared" si="0"/>
        <v>0.9578931343283583</v>
      </c>
      <c r="I18" s="196"/>
      <c r="J18" s="196"/>
      <c r="K18" s="203"/>
      <c r="L18" s="203"/>
    </row>
    <row r="19" spans="1:12" s="172" customFormat="1" ht="26.25">
      <c r="A19" s="161">
        <v>10</v>
      </c>
      <c r="B19" s="160" t="s">
        <v>115</v>
      </c>
      <c r="C19" s="196">
        <v>14159</v>
      </c>
      <c r="D19" s="196">
        <v>14159</v>
      </c>
      <c r="E19" s="196">
        <v>3600</v>
      </c>
      <c r="F19" s="196">
        <v>3600</v>
      </c>
      <c r="G19" s="196">
        <v>3555.3568200000004</v>
      </c>
      <c r="H19" s="200">
        <f t="shared" si="0"/>
        <v>0.9875991166666668</v>
      </c>
      <c r="I19" s="196"/>
      <c r="J19" s="196"/>
      <c r="K19" s="203"/>
      <c r="L19" s="203"/>
    </row>
    <row r="20" spans="1:12" s="172" customFormat="1" ht="12.75">
      <c r="A20" s="161">
        <v>11</v>
      </c>
      <c r="B20" s="160" t="s">
        <v>116</v>
      </c>
      <c r="C20" s="196">
        <v>8128</v>
      </c>
      <c r="D20" s="196">
        <v>8128</v>
      </c>
      <c r="E20" s="196">
        <v>2146</v>
      </c>
      <c r="F20" s="196">
        <v>2146</v>
      </c>
      <c r="G20" s="196">
        <v>1985.799</v>
      </c>
      <c r="H20" s="200">
        <f t="shared" si="0"/>
        <v>0.9253490214352283</v>
      </c>
      <c r="I20" s="196"/>
      <c r="J20" s="196"/>
      <c r="K20" s="203"/>
      <c r="L20" s="203"/>
    </row>
    <row r="21" spans="1:12" s="172" customFormat="1" ht="12.75">
      <c r="A21" s="161">
        <v>13</v>
      </c>
      <c r="B21" s="160" t="s">
        <v>96</v>
      </c>
      <c r="C21" s="196">
        <v>216917</v>
      </c>
      <c r="D21" s="196">
        <v>216917</v>
      </c>
      <c r="E21" s="196">
        <v>58373</v>
      </c>
      <c r="F21" s="196">
        <v>58373</v>
      </c>
      <c r="G21" s="196">
        <v>57062.415140000005</v>
      </c>
      <c r="H21" s="200">
        <f t="shared" si="0"/>
        <v>0.9775480982646088</v>
      </c>
      <c r="I21" s="196"/>
      <c r="J21" s="196"/>
      <c r="K21" s="203"/>
      <c r="L21" s="203"/>
    </row>
    <row r="22" spans="1:12" s="172" customFormat="1" ht="12.75">
      <c r="A22" s="161">
        <v>14</v>
      </c>
      <c r="B22" s="160" t="s">
        <v>97</v>
      </c>
      <c r="C22" s="196">
        <v>376911</v>
      </c>
      <c r="D22" s="196">
        <v>376911</v>
      </c>
      <c r="E22" s="196">
        <v>107473</v>
      </c>
      <c r="F22" s="196">
        <v>107473</v>
      </c>
      <c r="G22" s="196">
        <v>101267.14064</v>
      </c>
      <c r="H22" s="200">
        <f t="shared" si="0"/>
        <v>0.9422565727205903</v>
      </c>
      <c r="I22" s="196"/>
      <c r="J22" s="196"/>
      <c r="K22" s="203"/>
      <c r="L22" s="203"/>
    </row>
    <row r="23" spans="1:12" s="172" customFormat="1" ht="26.25">
      <c r="A23" s="161">
        <v>15</v>
      </c>
      <c r="B23" s="160" t="s">
        <v>117</v>
      </c>
      <c r="C23" s="196">
        <v>113000</v>
      </c>
      <c r="D23" s="196">
        <v>113000</v>
      </c>
      <c r="E23" s="196">
        <v>33639</v>
      </c>
      <c r="F23" s="196">
        <v>33639</v>
      </c>
      <c r="G23" s="196">
        <v>25911.765630000005</v>
      </c>
      <c r="H23" s="200">
        <f t="shared" si="0"/>
        <v>0.7702894149647732</v>
      </c>
      <c r="I23" s="196"/>
      <c r="J23" s="196"/>
      <c r="K23" s="203"/>
      <c r="L23" s="203"/>
    </row>
    <row r="24" spans="1:12" s="172" customFormat="1" ht="12.75">
      <c r="A24" s="161">
        <v>16</v>
      </c>
      <c r="B24" s="160" t="s">
        <v>118</v>
      </c>
      <c r="C24" s="196">
        <v>1999335</v>
      </c>
      <c r="D24" s="196">
        <v>1999335</v>
      </c>
      <c r="E24" s="196">
        <v>575199</v>
      </c>
      <c r="F24" s="196">
        <v>575199</v>
      </c>
      <c r="G24" s="196">
        <v>558969.0022699999</v>
      </c>
      <c r="H24" s="200">
        <f t="shared" si="0"/>
        <v>0.9717836822908245</v>
      </c>
      <c r="I24" s="196"/>
      <c r="J24" s="196"/>
      <c r="K24" s="203"/>
      <c r="L24" s="203"/>
    </row>
    <row r="25" spans="1:12" s="172" customFormat="1" ht="35.25" customHeight="1">
      <c r="A25" s="161">
        <v>17</v>
      </c>
      <c r="B25" s="160" t="s">
        <v>119</v>
      </c>
      <c r="C25" s="196">
        <v>1787520</v>
      </c>
      <c r="D25" s="196">
        <v>1787520</v>
      </c>
      <c r="E25" s="196">
        <v>535155</v>
      </c>
      <c r="F25" s="196">
        <v>535155</v>
      </c>
      <c r="G25" s="196">
        <v>538229.60788</v>
      </c>
      <c r="H25" s="200">
        <f t="shared" si="0"/>
        <v>1.0057452661004755</v>
      </c>
      <c r="I25" s="196"/>
      <c r="J25" s="196"/>
      <c r="K25" s="203"/>
      <c r="L25" s="203"/>
    </row>
    <row r="26" spans="1:12" s="172" customFormat="1" ht="12.75">
      <c r="A26" s="161">
        <v>18</v>
      </c>
      <c r="B26" s="160" t="s">
        <v>120</v>
      </c>
      <c r="C26" s="196">
        <v>3603705</v>
      </c>
      <c r="D26" s="196">
        <v>3603705</v>
      </c>
      <c r="E26" s="196">
        <v>956604</v>
      </c>
      <c r="F26" s="196">
        <v>956604</v>
      </c>
      <c r="G26" s="196">
        <v>951054.97035</v>
      </c>
      <c r="H26" s="200">
        <f t="shared" si="0"/>
        <v>0.9941992405948542</v>
      </c>
      <c r="I26" s="196"/>
      <c r="J26" s="196"/>
      <c r="K26" s="203"/>
      <c r="L26" s="203"/>
    </row>
    <row r="27" spans="1:12" s="172" customFormat="1" ht="21.75" customHeight="1">
      <c r="A27" s="161">
        <v>19</v>
      </c>
      <c r="B27" s="160" t="s">
        <v>98</v>
      </c>
      <c r="C27" s="196">
        <v>7179000</v>
      </c>
      <c r="D27" s="196">
        <v>7179000</v>
      </c>
      <c r="E27" s="196">
        <v>2000235</v>
      </c>
      <c r="F27" s="196">
        <v>2000235</v>
      </c>
      <c r="G27" s="196">
        <v>1871018.15995</v>
      </c>
      <c r="H27" s="200">
        <f t="shared" si="0"/>
        <v>0.9353991705724577</v>
      </c>
      <c r="I27" s="196"/>
      <c r="J27" s="196"/>
      <c r="K27" s="203"/>
      <c r="L27" s="203"/>
    </row>
    <row r="28" spans="1:12" s="172" customFormat="1" ht="12.75">
      <c r="A28" s="161">
        <v>20</v>
      </c>
      <c r="B28" s="160" t="s">
        <v>121</v>
      </c>
      <c r="C28" s="196">
        <v>231532</v>
      </c>
      <c r="D28" s="196">
        <v>231532</v>
      </c>
      <c r="E28" s="196">
        <v>58801</v>
      </c>
      <c r="F28" s="196">
        <v>58801</v>
      </c>
      <c r="G28" s="196">
        <v>57308.171930000004</v>
      </c>
      <c r="H28" s="200">
        <f t="shared" si="0"/>
        <v>0.9746121992823252</v>
      </c>
      <c r="I28" s="196"/>
      <c r="J28" s="196"/>
      <c r="K28" s="203"/>
      <c r="L28" s="203"/>
    </row>
    <row r="29" spans="1:12" s="172" customFormat="1" ht="12.75">
      <c r="A29" s="161">
        <v>21</v>
      </c>
      <c r="B29" s="160" t="s">
        <v>122</v>
      </c>
      <c r="C29" s="196">
        <v>10500</v>
      </c>
      <c r="D29" s="196">
        <v>10500</v>
      </c>
      <c r="E29" s="196">
        <v>2630</v>
      </c>
      <c r="F29" s="196">
        <v>2630</v>
      </c>
      <c r="G29" s="196">
        <v>2126.0290400000004</v>
      </c>
      <c r="H29" s="200">
        <f t="shared" si="0"/>
        <v>0.808376060836502</v>
      </c>
      <c r="I29" s="196"/>
      <c r="J29" s="196"/>
      <c r="K29" s="203"/>
      <c r="L29" s="203"/>
    </row>
    <row r="30" spans="1:12" s="172" customFormat="1" ht="12.75">
      <c r="A30" s="161">
        <v>22</v>
      </c>
      <c r="B30" s="160" t="s">
        <v>123</v>
      </c>
      <c r="C30" s="196">
        <v>602336</v>
      </c>
      <c r="D30" s="196">
        <v>602336</v>
      </c>
      <c r="E30" s="196">
        <v>150584</v>
      </c>
      <c r="F30" s="196">
        <v>150584</v>
      </c>
      <c r="G30" s="196">
        <v>143114.29000000004</v>
      </c>
      <c r="H30" s="200">
        <f t="shared" si="0"/>
        <v>0.950395061892366</v>
      </c>
      <c r="I30" s="196"/>
      <c r="J30" s="196"/>
      <c r="K30" s="203"/>
      <c r="L30" s="203"/>
    </row>
    <row r="31" spans="1:12" s="172" customFormat="1" ht="12.75">
      <c r="A31" s="161">
        <v>23</v>
      </c>
      <c r="B31" s="160" t="s">
        <v>124</v>
      </c>
      <c r="C31" s="196">
        <v>145769</v>
      </c>
      <c r="D31" s="196">
        <v>145769</v>
      </c>
      <c r="E31" s="196">
        <v>40297</v>
      </c>
      <c r="F31" s="196">
        <v>40297</v>
      </c>
      <c r="G31" s="196">
        <v>33105.075959999995</v>
      </c>
      <c r="H31" s="200">
        <f t="shared" si="0"/>
        <v>0.8215270605752288</v>
      </c>
      <c r="I31" s="196"/>
      <c r="J31" s="196"/>
      <c r="K31" s="203"/>
      <c r="L31" s="203"/>
    </row>
    <row r="32" spans="1:12" s="172" customFormat="1" ht="12.75">
      <c r="A32" s="161">
        <v>24</v>
      </c>
      <c r="B32" s="160" t="s">
        <v>99</v>
      </c>
      <c r="C32" s="196">
        <v>33700</v>
      </c>
      <c r="D32" s="196">
        <v>33700</v>
      </c>
      <c r="E32" s="196">
        <v>9721</v>
      </c>
      <c r="F32" s="196">
        <v>9721</v>
      </c>
      <c r="G32" s="196">
        <v>8856.223999999998</v>
      </c>
      <c r="H32" s="200">
        <f t="shared" si="0"/>
        <v>0.9110404279395122</v>
      </c>
      <c r="I32" s="196"/>
      <c r="J32" s="196"/>
      <c r="K32" s="203"/>
      <c r="L32" s="203"/>
    </row>
    <row r="33" spans="1:12" s="172" customFormat="1" ht="12.75">
      <c r="A33" s="161">
        <v>25</v>
      </c>
      <c r="B33" s="160" t="s">
        <v>125</v>
      </c>
      <c r="C33" s="196">
        <v>460613</v>
      </c>
      <c r="D33" s="196">
        <v>460613</v>
      </c>
      <c r="E33" s="196">
        <v>105941</v>
      </c>
      <c r="F33" s="196">
        <v>105941</v>
      </c>
      <c r="G33" s="196">
        <v>101309.29242000001</v>
      </c>
      <c r="H33" s="200">
        <f t="shared" si="0"/>
        <v>0.9562803109277807</v>
      </c>
      <c r="I33" s="196"/>
      <c r="J33" s="196"/>
      <c r="K33" s="203"/>
      <c r="L33" s="203"/>
    </row>
    <row r="34" spans="1:12" s="172" customFormat="1" ht="12.75">
      <c r="A34" s="161">
        <v>26</v>
      </c>
      <c r="B34" s="160" t="s">
        <v>126</v>
      </c>
      <c r="C34" s="196">
        <v>1183200</v>
      </c>
      <c r="D34" s="196">
        <v>1183200</v>
      </c>
      <c r="E34" s="196">
        <v>382000</v>
      </c>
      <c r="F34" s="196">
        <v>382000</v>
      </c>
      <c r="G34" s="196">
        <v>372582.36415</v>
      </c>
      <c r="H34" s="200">
        <f t="shared" si="0"/>
        <v>0.9753465030104711</v>
      </c>
      <c r="I34" s="196"/>
      <c r="J34" s="196"/>
      <c r="K34" s="203"/>
      <c r="L34" s="203"/>
    </row>
    <row r="35" spans="1:12" s="172" customFormat="1" ht="12.75">
      <c r="A35" s="161">
        <v>27</v>
      </c>
      <c r="B35" s="160" t="s">
        <v>127</v>
      </c>
      <c r="C35" s="196">
        <v>20900</v>
      </c>
      <c r="D35" s="196">
        <v>20900</v>
      </c>
      <c r="E35" s="196">
        <v>5300</v>
      </c>
      <c r="F35" s="196">
        <v>5300</v>
      </c>
      <c r="G35" s="196">
        <v>4807.288</v>
      </c>
      <c r="H35" s="200">
        <f t="shared" si="0"/>
        <v>0.9070354716981132</v>
      </c>
      <c r="I35" s="196"/>
      <c r="J35" s="196"/>
      <c r="K35" s="203"/>
      <c r="L35" s="203"/>
    </row>
    <row r="36" spans="1:12" s="172" customFormat="1" ht="12.75">
      <c r="A36" s="161">
        <v>28</v>
      </c>
      <c r="B36" s="160" t="s">
        <v>128</v>
      </c>
      <c r="C36" s="196">
        <v>8242</v>
      </c>
      <c r="D36" s="196">
        <v>8242</v>
      </c>
      <c r="E36" s="196">
        <v>2663</v>
      </c>
      <c r="F36" s="196">
        <v>2663</v>
      </c>
      <c r="G36" s="196">
        <v>2173.65071</v>
      </c>
      <c r="H36" s="200">
        <f t="shared" si="0"/>
        <v>0.8162413481036425</v>
      </c>
      <c r="I36" s="196"/>
      <c r="J36" s="196"/>
      <c r="K36" s="203"/>
      <c r="L36" s="203"/>
    </row>
    <row r="37" spans="1:12" s="172" customFormat="1" ht="12.75">
      <c r="A37" s="161">
        <v>29</v>
      </c>
      <c r="B37" s="160" t="s">
        <v>100</v>
      </c>
      <c r="C37" s="196">
        <v>860000</v>
      </c>
      <c r="D37" s="196">
        <v>860000</v>
      </c>
      <c r="E37" s="196">
        <v>281667</v>
      </c>
      <c r="F37" s="196">
        <v>281667</v>
      </c>
      <c r="G37" s="196">
        <v>259748.77328999992</v>
      </c>
      <c r="H37" s="200">
        <f t="shared" si="0"/>
        <v>0.9221839025870973</v>
      </c>
      <c r="I37" s="196"/>
      <c r="J37" s="196"/>
      <c r="K37" s="203"/>
      <c r="L37" s="203"/>
    </row>
    <row r="38" spans="1:12" s="172" customFormat="1" ht="12.75">
      <c r="A38" s="161">
        <v>30</v>
      </c>
      <c r="B38" s="160" t="s">
        <v>129</v>
      </c>
      <c r="C38" s="196">
        <v>9696</v>
      </c>
      <c r="D38" s="196">
        <v>9696</v>
      </c>
      <c r="E38" s="196">
        <v>2406</v>
      </c>
      <c r="F38" s="196">
        <v>2406</v>
      </c>
      <c r="G38" s="196">
        <v>2306.0380000000005</v>
      </c>
      <c r="H38" s="200">
        <f t="shared" si="0"/>
        <v>0.9584530340814632</v>
      </c>
      <c r="I38" s="196"/>
      <c r="J38" s="196"/>
      <c r="K38" s="203"/>
      <c r="L38" s="203"/>
    </row>
    <row r="39" spans="1:12" s="172" customFormat="1" ht="33" customHeight="1">
      <c r="A39" s="161">
        <v>31</v>
      </c>
      <c r="B39" s="160" t="s">
        <v>130</v>
      </c>
      <c r="C39" s="196">
        <v>872800</v>
      </c>
      <c r="D39" s="196">
        <v>872800</v>
      </c>
      <c r="E39" s="196">
        <v>231680</v>
      </c>
      <c r="F39" s="196">
        <v>231680</v>
      </c>
      <c r="G39" s="196">
        <v>231987.64796</v>
      </c>
      <c r="H39" s="200">
        <f t="shared" si="0"/>
        <v>1.0013279003798343</v>
      </c>
      <c r="I39" s="196"/>
      <c r="J39" s="196"/>
      <c r="K39" s="203"/>
      <c r="L39" s="203"/>
    </row>
    <row r="40" spans="1:12" s="172" customFormat="1" ht="12.75">
      <c r="A40" s="161">
        <v>32</v>
      </c>
      <c r="B40" s="160" t="s">
        <v>131</v>
      </c>
      <c r="C40" s="196">
        <v>136518</v>
      </c>
      <c r="D40" s="196">
        <v>136518</v>
      </c>
      <c r="E40" s="196">
        <v>34200</v>
      </c>
      <c r="F40" s="196">
        <v>34200</v>
      </c>
      <c r="G40" s="196">
        <v>33828.601440000006</v>
      </c>
      <c r="H40" s="200">
        <f t="shared" si="0"/>
        <v>0.9891403929824563</v>
      </c>
      <c r="I40" s="196"/>
      <c r="J40" s="196"/>
      <c r="K40" s="203"/>
      <c r="L40" s="203"/>
    </row>
    <row r="41" spans="1:12" s="172" customFormat="1" ht="12.75">
      <c r="A41" s="161">
        <v>33</v>
      </c>
      <c r="B41" s="160" t="s">
        <v>132</v>
      </c>
      <c r="C41" s="196">
        <v>134477</v>
      </c>
      <c r="D41" s="196">
        <v>134477</v>
      </c>
      <c r="E41" s="196">
        <v>34053</v>
      </c>
      <c r="F41" s="196">
        <v>34053</v>
      </c>
      <c r="G41" s="196">
        <v>34075.374579999996</v>
      </c>
      <c r="H41" s="200">
        <f aca="true" t="shared" si="1" ref="H41:H70">G41/F41</f>
        <v>1.0006570516547733</v>
      </c>
      <c r="I41" s="196"/>
      <c r="J41" s="196"/>
      <c r="K41" s="203"/>
      <c r="L41" s="203"/>
    </row>
    <row r="42" spans="1:12" s="172" customFormat="1" ht="12.75">
      <c r="A42" s="161">
        <v>34</v>
      </c>
      <c r="B42" s="160" t="s">
        <v>133</v>
      </c>
      <c r="C42" s="196">
        <v>182271</v>
      </c>
      <c r="D42" s="196">
        <v>182271</v>
      </c>
      <c r="E42" s="196">
        <v>45600</v>
      </c>
      <c r="F42" s="196">
        <v>45600</v>
      </c>
      <c r="G42" s="196">
        <v>45564.202430000005</v>
      </c>
      <c r="H42" s="200">
        <f t="shared" si="1"/>
        <v>0.9992149655701755</v>
      </c>
      <c r="I42" s="196"/>
      <c r="J42" s="196"/>
      <c r="K42" s="203"/>
      <c r="L42" s="203"/>
    </row>
    <row r="43" spans="1:12" s="172" customFormat="1" ht="12.75">
      <c r="A43" s="161">
        <v>35</v>
      </c>
      <c r="B43" s="160" t="s">
        <v>134</v>
      </c>
      <c r="C43" s="196">
        <v>49245</v>
      </c>
      <c r="D43" s="196">
        <v>49245</v>
      </c>
      <c r="E43" s="196">
        <v>12634</v>
      </c>
      <c r="F43" s="196">
        <v>12634</v>
      </c>
      <c r="G43" s="196">
        <v>10873.93073</v>
      </c>
      <c r="H43" s="200">
        <f t="shared" si="1"/>
        <v>0.8606878842805129</v>
      </c>
      <c r="I43" s="196"/>
      <c r="J43" s="196"/>
      <c r="K43" s="203"/>
      <c r="L43" s="203"/>
    </row>
    <row r="44" spans="1:12" s="172" customFormat="1" ht="12.75">
      <c r="A44" s="161">
        <v>36</v>
      </c>
      <c r="B44" s="160" t="s">
        <v>102</v>
      </c>
      <c r="C44" s="196">
        <v>16500</v>
      </c>
      <c r="D44" s="196">
        <v>16500</v>
      </c>
      <c r="E44" s="196">
        <v>4156</v>
      </c>
      <c r="F44" s="196">
        <v>4156</v>
      </c>
      <c r="G44" s="196">
        <v>4005.7879999999996</v>
      </c>
      <c r="H44" s="200">
        <f t="shared" si="1"/>
        <v>0.9638565928777669</v>
      </c>
      <c r="I44" s="196"/>
      <c r="J44" s="196"/>
      <c r="K44" s="203"/>
      <c r="L44" s="203"/>
    </row>
    <row r="45" spans="1:12" s="172" customFormat="1" ht="12.75">
      <c r="A45" s="161">
        <v>37</v>
      </c>
      <c r="B45" s="160" t="s">
        <v>135</v>
      </c>
      <c r="C45" s="196">
        <v>161008</v>
      </c>
      <c r="D45" s="196">
        <v>161008</v>
      </c>
      <c r="E45" s="196">
        <v>40597</v>
      </c>
      <c r="F45" s="196">
        <v>40597</v>
      </c>
      <c r="G45" s="196">
        <v>39867.84506</v>
      </c>
      <c r="H45" s="200">
        <f t="shared" si="1"/>
        <v>0.9820391915658793</v>
      </c>
      <c r="I45" s="196"/>
      <c r="J45" s="196"/>
      <c r="K45" s="203"/>
      <c r="L45" s="203"/>
    </row>
    <row r="46" spans="1:12" s="172" customFormat="1" ht="26.25">
      <c r="A46" s="161">
        <v>38</v>
      </c>
      <c r="B46" s="160" t="s">
        <v>136</v>
      </c>
      <c r="C46" s="196">
        <v>26209</v>
      </c>
      <c r="D46" s="196">
        <v>26209</v>
      </c>
      <c r="E46" s="196">
        <v>7000</v>
      </c>
      <c r="F46" s="196">
        <v>7000</v>
      </c>
      <c r="G46" s="196">
        <v>7046.89</v>
      </c>
      <c r="H46" s="200">
        <f t="shared" si="1"/>
        <v>1.0066985714285714</v>
      </c>
      <c r="I46" s="196"/>
      <c r="J46" s="196"/>
      <c r="K46" s="203"/>
      <c r="L46" s="203"/>
    </row>
    <row r="47" spans="1:12" s="172" customFormat="1" ht="39">
      <c r="A47" s="161">
        <v>39</v>
      </c>
      <c r="B47" s="160" t="s">
        <v>137</v>
      </c>
      <c r="C47" s="196">
        <v>2177</v>
      </c>
      <c r="D47" s="196">
        <v>2177</v>
      </c>
      <c r="E47" s="196">
        <v>548</v>
      </c>
      <c r="F47" s="196">
        <v>548</v>
      </c>
      <c r="G47" s="196">
        <v>275.34776000000005</v>
      </c>
      <c r="H47" s="200">
        <f t="shared" si="1"/>
        <v>0.5024594160583943</v>
      </c>
      <c r="I47" s="196"/>
      <c r="J47" s="196"/>
      <c r="K47" s="203"/>
      <c r="L47" s="203"/>
    </row>
    <row r="48" spans="1:12" s="172" customFormat="1" ht="26.25">
      <c r="A48" s="161">
        <v>40</v>
      </c>
      <c r="B48" s="160" t="s">
        <v>138</v>
      </c>
      <c r="C48" s="196">
        <v>11878</v>
      </c>
      <c r="D48" s="196">
        <v>11878</v>
      </c>
      <c r="E48" s="196">
        <v>3022</v>
      </c>
      <c r="F48" s="196">
        <v>3022</v>
      </c>
      <c r="G48" s="196">
        <v>2999.2450499999995</v>
      </c>
      <c r="H48" s="200">
        <f t="shared" si="1"/>
        <v>0.9924702349437458</v>
      </c>
      <c r="I48" s="196"/>
      <c r="J48" s="196"/>
      <c r="K48" s="203"/>
      <c r="L48" s="203"/>
    </row>
    <row r="49" spans="1:12" s="172" customFormat="1" ht="26.25">
      <c r="A49" s="161">
        <v>41</v>
      </c>
      <c r="B49" s="160" t="s">
        <v>139</v>
      </c>
      <c r="C49" s="196">
        <v>6755</v>
      </c>
      <c r="D49" s="196">
        <v>6755</v>
      </c>
      <c r="E49" s="196">
        <v>1825</v>
      </c>
      <c r="F49" s="196">
        <v>1825</v>
      </c>
      <c r="G49" s="196">
        <v>1743.781</v>
      </c>
      <c r="H49" s="200">
        <f t="shared" si="1"/>
        <v>0.9554964383561644</v>
      </c>
      <c r="I49" s="196"/>
      <c r="J49" s="196"/>
      <c r="K49" s="203"/>
      <c r="L49" s="203"/>
    </row>
    <row r="50" spans="1:12" s="172" customFormat="1" ht="12.75">
      <c r="A50" s="161">
        <v>42</v>
      </c>
      <c r="B50" s="160" t="s">
        <v>140</v>
      </c>
      <c r="C50" s="196">
        <v>3927</v>
      </c>
      <c r="D50" s="196">
        <v>3927</v>
      </c>
      <c r="E50" s="196">
        <v>1214</v>
      </c>
      <c r="F50" s="196">
        <v>1214</v>
      </c>
      <c r="G50" s="196">
        <v>1056.3084600000002</v>
      </c>
      <c r="H50" s="200">
        <f t="shared" si="1"/>
        <v>0.8701058154859969</v>
      </c>
      <c r="I50" s="196"/>
      <c r="J50" s="196"/>
      <c r="K50" s="203"/>
      <c r="L50" s="203"/>
    </row>
    <row r="51" spans="1:12" s="172" customFormat="1" ht="12.75">
      <c r="A51" s="161">
        <v>43</v>
      </c>
      <c r="B51" s="160" t="s">
        <v>141</v>
      </c>
      <c r="C51" s="196">
        <v>15012</v>
      </c>
      <c r="D51" s="196">
        <v>15012</v>
      </c>
      <c r="E51" s="196">
        <v>4140</v>
      </c>
      <c r="F51" s="196">
        <v>4140</v>
      </c>
      <c r="G51" s="196">
        <v>3965.966</v>
      </c>
      <c r="H51" s="200">
        <f t="shared" si="1"/>
        <v>0.9579628019323672</v>
      </c>
      <c r="I51" s="196"/>
      <c r="J51" s="196"/>
      <c r="K51" s="203"/>
      <c r="L51" s="203"/>
    </row>
    <row r="52" spans="1:12" s="172" customFormat="1" ht="15.75" customHeight="1">
      <c r="A52" s="161">
        <v>44</v>
      </c>
      <c r="B52" s="160" t="s">
        <v>142</v>
      </c>
      <c r="C52" s="196">
        <v>9696</v>
      </c>
      <c r="D52" s="196">
        <v>9696</v>
      </c>
      <c r="E52" s="196">
        <v>2424</v>
      </c>
      <c r="F52" s="196">
        <v>2424</v>
      </c>
      <c r="G52" s="196">
        <v>2269.41335</v>
      </c>
      <c r="H52" s="200">
        <f t="shared" si="1"/>
        <v>0.9362266295379538</v>
      </c>
      <c r="I52" s="196"/>
      <c r="J52" s="196"/>
      <c r="K52" s="203"/>
      <c r="L52" s="203"/>
    </row>
    <row r="53" spans="1:12" s="172" customFormat="1" ht="12.75" hidden="1">
      <c r="A53" s="161">
        <v>45</v>
      </c>
      <c r="B53" s="160" t="s">
        <v>143</v>
      </c>
      <c r="C53" s="196">
        <v>0</v>
      </c>
      <c r="D53" s="196"/>
      <c r="E53" s="196"/>
      <c r="F53" s="196">
        <v>0</v>
      </c>
      <c r="G53" s="196">
        <v>0</v>
      </c>
      <c r="H53" s="200"/>
      <c r="I53" s="196"/>
      <c r="J53" s="196"/>
      <c r="K53" s="203"/>
      <c r="L53" s="203"/>
    </row>
    <row r="54" spans="1:12" s="172" customFormat="1" ht="12.75" hidden="1">
      <c r="A54" s="161">
        <v>46</v>
      </c>
      <c r="B54" s="160" t="s">
        <v>144</v>
      </c>
      <c r="C54" s="196">
        <v>0</v>
      </c>
      <c r="D54" s="196"/>
      <c r="E54" s="196"/>
      <c r="F54" s="196">
        <v>0</v>
      </c>
      <c r="G54" s="196">
        <v>0</v>
      </c>
      <c r="H54" s="200"/>
      <c r="I54" s="196"/>
      <c r="J54" s="196"/>
      <c r="K54" s="203"/>
      <c r="L54" s="203"/>
    </row>
    <row r="55" spans="1:12" s="172" customFormat="1" ht="12.75">
      <c r="A55" s="161">
        <v>47</v>
      </c>
      <c r="B55" s="160" t="s">
        <v>101</v>
      </c>
      <c r="C55" s="196">
        <v>96400</v>
      </c>
      <c r="D55" s="196">
        <v>96400</v>
      </c>
      <c r="E55" s="196">
        <v>25036</v>
      </c>
      <c r="F55" s="196">
        <v>25036</v>
      </c>
      <c r="G55" s="196">
        <v>25051.841569999997</v>
      </c>
      <c r="H55" s="200">
        <f t="shared" si="1"/>
        <v>1.0006327516376416</v>
      </c>
      <c r="I55" s="196"/>
      <c r="J55" s="196"/>
      <c r="K55" s="203"/>
      <c r="L55" s="203"/>
    </row>
    <row r="56" spans="1:12" s="172" customFormat="1" ht="12.75">
      <c r="A56" s="161">
        <v>48</v>
      </c>
      <c r="B56" s="160" t="s">
        <v>145</v>
      </c>
      <c r="C56" s="196">
        <v>36360</v>
      </c>
      <c r="D56" s="196">
        <v>36360</v>
      </c>
      <c r="E56" s="196">
        <v>9346</v>
      </c>
      <c r="F56" s="196">
        <v>9346</v>
      </c>
      <c r="G56" s="196">
        <v>8546.847</v>
      </c>
      <c r="H56" s="200">
        <f t="shared" si="1"/>
        <v>0.9144925101647764</v>
      </c>
      <c r="I56" s="196"/>
      <c r="J56" s="196"/>
      <c r="K56" s="203"/>
      <c r="L56" s="203"/>
    </row>
    <row r="57" spans="1:12" s="172" customFormat="1" ht="12.75">
      <c r="A57" s="161">
        <v>49</v>
      </c>
      <c r="B57" s="160" t="s">
        <v>146</v>
      </c>
      <c r="C57" s="196">
        <v>5764</v>
      </c>
      <c r="D57" s="196">
        <v>5764</v>
      </c>
      <c r="E57" s="196">
        <v>1479</v>
      </c>
      <c r="F57" s="196">
        <v>1479</v>
      </c>
      <c r="G57" s="196">
        <v>1413.10527</v>
      </c>
      <c r="H57" s="200">
        <f t="shared" si="1"/>
        <v>0.955446430020284</v>
      </c>
      <c r="I57" s="196"/>
      <c r="J57" s="196"/>
      <c r="K57" s="203"/>
      <c r="L57" s="203"/>
    </row>
    <row r="58" spans="1:12" s="172" customFormat="1" ht="26.25">
      <c r="A58" s="161">
        <v>50</v>
      </c>
      <c r="B58" s="160" t="s">
        <v>147</v>
      </c>
      <c r="C58" s="196">
        <v>3878</v>
      </c>
      <c r="D58" s="196">
        <v>3878</v>
      </c>
      <c r="E58" s="196">
        <v>1107</v>
      </c>
      <c r="F58" s="196">
        <v>1107</v>
      </c>
      <c r="G58" s="196">
        <v>919.7149999999999</v>
      </c>
      <c r="H58" s="200">
        <f t="shared" si="1"/>
        <v>0.8308175248419151</v>
      </c>
      <c r="I58" s="196"/>
      <c r="J58" s="196"/>
      <c r="K58" s="203"/>
      <c r="L58" s="203"/>
    </row>
    <row r="59" spans="1:12" s="172" customFormat="1" ht="18.75" customHeight="1">
      <c r="A59" s="161">
        <v>51</v>
      </c>
      <c r="B59" s="160" t="s">
        <v>148</v>
      </c>
      <c r="C59" s="196">
        <v>6287</v>
      </c>
      <c r="D59" s="196">
        <v>6287</v>
      </c>
      <c r="E59" s="196">
        <v>1630</v>
      </c>
      <c r="F59" s="196">
        <v>1630</v>
      </c>
      <c r="G59" s="196">
        <v>1404.052</v>
      </c>
      <c r="H59" s="200">
        <f t="shared" si="1"/>
        <v>0.8613815950920245</v>
      </c>
      <c r="I59" s="196"/>
      <c r="J59" s="196"/>
      <c r="K59" s="203"/>
      <c r="L59" s="203"/>
    </row>
    <row r="60" spans="1:12" s="172" customFormat="1" ht="12.75">
      <c r="A60" s="161">
        <v>52</v>
      </c>
      <c r="B60" s="160" t="s">
        <v>149</v>
      </c>
      <c r="C60" s="196">
        <v>9478</v>
      </c>
      <c r="D60" s="196">
        <v>9478</v>
      </c>
      <c r="E60" s="196">
        <v>2371</v>
      </c>
      <c r="F60" s="196">
        <v>2371</v>
      </c>
      <c r="G60" s="196">
        <v>2243.071</v>
      </c>
      <c r="H60" s="200">
        <f t="shared" si="1"/>
        <v>0.9460442851117672</v>
      </c>
      <c r="I60" s="196"/>
      <c r="J60" s="196"/>
      <c r="K60" s="203"/>
      <c r="L60" s="203"/>
    </row>
    <row r="61" spans="1:12" s="172" customFormat="1" ht="12.75">
      <c r="A61" s="161">
        <v>53</v>
      </c>
      <c r="B61" s="160" t="s">
        <v>87</v>
      </c>
      <c r="C61" s="196">
        <v>12765</v>
      </c>
      <c r="D61" s="196">
        <v>12765</v>
      </c>
      <c r="E61" s="196">
        <v>3437</v>
      </c>
      <c r="F61" s="196">
        <v>3437</v>
      </c>
      <c r="G61" s="196">
        <v>3230.5759999999996</v>
      </c>
      <c r="H61" s="200">
        <f t="shared" si="1"/>
        <v>0.9399406459121326</v>
      </c>
      <c r="I61" s="196"/>
      <c r="J61" s="196"/>
      <c r="K61" s="203"/>
      <c r="L61" s="203"/>
    </row>
    <row r="62" spans="1:12" s="172" customFormat="1" ht="20.25" customHeight="1">
      <c r="A62" s="161">
        <v>55</v>
      </c>
      <c r="B62" s="160" t="s">
        <v>150</v>
      </c>
      <c r="C62" s="196">
        <v>15534</v>
      </c>
      <c r="D62" s="196">
        <v>15534</v>
      </c>
      <c r="E62" s="196">
        <v>3998</v>
      </c>
      <c r="F62" s="196">
        <v>3998</v>
      </c>
      <c r="G62" s="196">
        <v>3722.5720000000006</v>
      </c>
      <c r="H62" s="200">
        <f t="shared" si="1"/>
        <v>0.9311085542771387</v>
      </c>
      <c r="I62" s="196"/>
      <c r="J62" s="196"/>
      <c r="K62" s="203"/>
      <c r="L62" s="203"/>
    </row>
    <row r="63" spans="1:12" s="172" customFormat="1" ht="12.75">
      <c r="A63" s="161">
        <v>56</v>
      </c>
      <c r="B63" s="160" t="s">
        <v>151</v>
      </c>
      <c r="C63" s="196">
        <v>1333</v>
      </c>
      <c r="D63" s="196">
        <v>1333</v>
      </c>
      <c r="E63" s="196">
        <v>370</v>
      </c>
      <c r="F63" s="196">
        <v>370</v>
      </c>
      <c r="G63" s="196">
        <v>346.74</v>
      </c>
      <c r="H63" s="200">
        <f t="shared" si="1"/>
        <v>0.9371351351351351</v>
      </c>
      <c r="I63" s="196"/>
      <c r="J63" s="196"/>
      <c r="K63" s="203"/>
      <c r="L63" s="203"/>
    </row>
    <row r="64" spans="1:12" s="172" customFormat="1" ht="12.75">
      <c r="A64" s="161">
        <v>58</v>
      </c>
      <c r="B64" s="160" t="s">
        <v>152</v>
      </c>
      <c r="C64" s="196">
        <v>500</v>
      </c>
      <c r="D64" s="196">
        <v>500</v>
      </c>
      <c r="E64" s="196">
        <v>125</v>
      </c>
      <c r="F64" s="196">
        <v>125</v>
      </c>
      <c r="G64" s="196">
        <v>174.465</v>
      </c>
      <c r="H64" s="200">
        <f t="shared" si="1"/>
        <v>1.39572</v>
      </c>
      <c r="I64" s="196"/>
      <c r="J64" s="196"/>
      <c r="K64" s="203"/>
      <c r="L64" s="203"/>
    </row>
    <row r="65" spans="1:13" s="172" customFormat="1" ht="12.75">
      <c r="A65" s="161">
        <v>59</v>
      </c>
      <c r="B65" s="160" t="s">
        <v>153</v>
      </c>
      <c r="C65" s="197">
        <v>15374</v>
      </c>
      <c r="D65" s="197">
        <v>15374</v>
      </c>
      <c r="E65" s="197">
        <v>4210</v>
      </c>
      <c r="F65" s="197">
        <v>4210</v>
      </c>
      <c r="G65" s="197">
        <v>6112.71621</v>
      </c>
      <c r="H65" s="200">
        <f t="shared" si="1"/>
        <v>1.451951593824228</v>
      </c>
      <c r="I65" s="197"/>
      <c r="J65" s="197"/>
      <c r="K65" s="203"/>
      <c r="L65" s="203"/>
      <c r="M65" s="173"/>
    </row>
    <row r="66" spans="1:13" s="172" customFormat="1" ht="26.25" customHeight="1">
      <c r="A66" s="161">
        <v>60</v>
      </c>
      <c r="B66" s="160" t="s">
        <v>154</v>
      </c>
      <c r="C66" s="196">
        <v>30233</v>
      </c>
      <c r="D66" s="196">
        <v>30233</v>
      </c>
      <c r="E66" s="196">
        <v>7206</v>
      </c>
      <c r="F66" s="196">
        <v>8158</v>
      </c>
      <c r="G66" s="196">
        <v>14793.01961</v>
      </c>
      <c r="H66" s="200">
        <f t="shared" si="1"/>
        <v>1.8133144900710958</v>
      </c>
      <c r="I66" s="196"/>
      <c r="J66" s="196"/>
      <c r="K66" s="203"/>
      <c r="L66" s="203"/>
      <c r="M66" s="174"/>
    </row>
    <row r="67" spans="1:13" s="172" customFormat="1" ht="12.75">
      <c r="A67" s="161">
        <v>61</v>
      </c>
      <c r="B67" s="160" t="s">
        <v>155</v>
      </c>
      <c r="C67" s="196">
        <v>11005</v>
      </c>
      <c r="D67" s="196">
        <v>11005</v>
      </c>
      <c r="E67" s="196">
        <v>2837</v>
      </c>
      <c r="F67" s="196">
        <v>2837</v>
      </c>
      <c r="G67" s="196">
        <v>1285.94526</v>
      </c>
      <c r="H67" s="200">
        <f t="shared" si="1"/>
        <v>0.4532764399013042</v>
      </c>
      <c r="I67" s="196"/>
      <c r="J67" s="196"/>
      <c r="K67" s="203"/>
      <c r="L67" s="203"/>
      <c r="M67" s="173"/>
    </row>
    <row r="68" spans="1:13" s="172" customFormat="1" ht="15" customHeight="1">
      <c r="A68" s="161">
        <v>62</v>
      </c>
      <c r="B68" s="160" t="s">
        <v>156</v>
      </c>
      <c r="C68" s="196">
        <v>67051</v>
      </c>
      <c r="D68" s="196">
        <v>67051</v>
      </c>
      <c r="E68" s="196">
        <v>18187</v>
      </c>
      <c r="F68" s="196">
        <v>18187</v>
      </c>
      <c r="G68" s="196">
        <v>14589.852600000004</v>
      </c>
      <c r="H68" s="200">
        <f t="shared" si="1"/>
        <v>0.8022132622202675</v>
      </c>
      <c r="I68" s="196"/>
      <c r="J68" s="196"/>
      <c r="K68" s="203"/>
      <c r="L68" s="203"/>
      <c r="M68" s="174"/>
    </row>
    <row r="69" spans="1:13" s="172" customFormat="1" ht="9.75" customHeight="1">
      <c r="A69" s="161">
        <v>63</v>
      </c>
      <c r="B69" s="160" t="s">
        <v>157</v>
      </c>
      <c r="C69" s="196">
        <v>5512</v>
      </c>
      <c r="D69" s="196">
        <v>5512</v>
      </c>
      <c r="E69" s="196">
        <v>2012</v>
      </c>
      <c r="F69" s="196">
        <v>2012</v>
      </c>
      <c r="G69" s="196">
        <v>1404.7190000000003</v>
      </c>
      <c r="H69" s="200">
        <f t="shared" si="1"/>
        <v>0.6981704771371771</v>
      </c>
      <c r="I69" s="196"/>
      <c r="J69" s="196"/>
      <c r="K69" s="203"/>
      <c r="L69" s="203"/>
      <c r="M69" s="174"/>
    </row>
    <row r="70" spans="1:13" s="172" customFormat="1" ht="12.75">
      <c r="A70" s="161">
        <v>64</v>
      </c>
      <c r="B70" s="160" t="s">
        <v>158</v>
      </c>
      <c r="C70" s="196">
        <v>6000</v>
      </c>
      <c r="D70" s="196">
        <v>6000</v>
      </c>
      <c r="E70" s="196">
        <v>1827</v>
      </c>
      <c r="F70" s="196">
        <v>1827</v>
      </c>
      <c r="G70" s="196">
        <v>1107.6401799999999</v>
      </c>
      <c r="H70" s="200">
        <f t="shared" si="1"/>
        <v>0.6062617296113847</v>
      </c>
      <c r="I70" s="196"/>
      <c r="J70" s="196"/>
      <c r="K70" s="203"/>
      <c r="L70" s="203"/>
      <c r="M70" s="174"/>
    </row>
    <row r="71" spans="1:13" s="172" customFormat="1" ht="12.75">
      <c r="A71" s="161">
        <v>65</v>
      </c>
      <c r="B71" s="160" t="s">
        <v>159</v>
      </c>
      <c r="C71" s="196">
        <v>0</v>
      </c>
      <c r="D71" s="201"/>
      <c r="E71" s="196"/>
      <c r="F71" s="93">
        <v>0</v>
      </c>
      <c r="G71" s="93">
        <v>0</v>
      </c>
      <c r="H71" s="200"/>
      <c r="I71" s="174"/>
      <c r="J71" s="174"/>
      <c r="K71" s="174"/>
      <c r="L71" s="174"/>
      <c r="M71" s="174"/>
    </row>
    <row r="72" spans="1:13" s="172" customFormat="1" ht="12">
      <c r="A72" s="168"/>
      <c r="B72" s="168"/>
      <c r="C72" s="169"/>
      <c r="D72" s="169"/>
      <c r="E72" s="169"/>
      <c r="F72" s="93"/>
      <c r="G72" s="93"/>
      <c r="H72" s="170"/>
      <c r="I72" s="174"/>
      <c r="J72" s="174"/>
      <c r="K72" s="174"/>
      <c r="L72" s="174"/>
      <c r="M72" s="174"/>
    </row>
    <row r="73" spans="1:8" s="172" customFormat="1" ht="12.75">
      <c r="A73" s="163"/>
      <c r="B73" s="162"/>
      <c r="C73" s="198"/>
      <c r="D73" s="198"/>
      <c r="E73" s="198"/>
      <c r="F73" s="198"/>
      <c r="G73" s="198"/>
      <c r="H73" s="199"/>
    </row>
    <row r="74" spans="1:32" ht="12" customHeight="1">
      <c r="A74" s="172"/>
      <c r="B74" s="172"/>
      <c r="C74" s="187"/>
      <c r="D74" s="187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</row>
    <row r="75" spans="1:32" ht="12" customHeight="1">
      <c r="A75" s="172"/>
      <c r="B75" s="172"/>
      <c r="C75" s="187"/>
      <c r="D75" s="187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</row>
    <row r="76" spans="1:32" ht="12" customHeight="1">
      <c r="A76" s="172"/>
      <c r="B76" s="172"/>
      <c r="C76" s="187"/>
      <c r="D76" s="187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1:32" ht="12" customHeight="1">
      <c r="A77" s="172"/>
      <c r="B77" s="172"/>
      <c r="C77" s="187"/>
      <c r="D77" s="187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</row>
    <row r="78" spans="1:32" ht="12" customHeight="1">
      <c r="A78" s="172"/>
      <c r="B78" s="172"/>
      <c r="C78" s="187"/>
      <c r="D78" s="187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</row>
    <row r="79" spans="1:32" ht="12" customHeight="1">
      <c r="A79" s="172"/>
      <c r="B79" s="172"/>
      <c r="C79" s="187"/>
      <c r="D79" s="187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1:32" ht="12" customHeight="1">
      <c r="A80" s="172"/>
      <c r="B80" s="172"/>
      <c r="C80" s="187"/>
      <c r="D80" s="187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1:32" ht="12" customHeight="1">
      <c r="A81" s="172"/>
      <c r="B81" s="172"/>
      <c r="C81" s="187"/>
      <c r="D81" s="187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</row>
    <row r="82" spans="1:32" ht="12" customHeight="1">
      <c r="A82" s="172"/>
      <c r="B82" s="172"/>
      <c r="C82" s="187"/>
      <c r="D82" s="187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</row>
    <row r="83" spans="1:32" ht="12" customHeight="1">
      <c r="A83" s="172"/>
      <c r="B83" s="172"/>
      <c r="C83" s="187"/>
      <c r="D83" s="187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</row>
    <row r="84" spans="1:32" ht="12" customHeight="1">
      <c r="A84" s="172"/>
      <c r="B84" s="172"/>
      <c r="C84" s="187"/>
      <c r="D84" s="187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1:32" ht="12" customHeight="1">
      <c r="A85" s="172"/>
      <c r="B85" s="172"/>
      <c r="C85" s="187"/>
      <c r="D85" s="187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1:32" ht="12" customHeight="1">
      <c r="A86" s="172"/>
      <c r="B86" s="172"/>
      <c r="C86" s="187"/>
      <c r="D86" s="187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</row>
    <row r="87" spans="1:32" ht="12" customHeight="1">
      <c r="A87" s="172"/>
      <c r="B87" s="172"/>
      <c r="C87" s="187"/>
      <c r="D87" s="187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</row>
    <row r="88" spans="1:32" ht="12" customHeight="1">
      <c r="A88" s="172"/>
      <c r="B88" s="172"/>
      <c r="C88" s="187"/>
      <c r="D88" s="187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</row>
    <row r="89" spans="1:32" ht="12" customHeight="1">
      <c r="A89" s="172"/>
      <c r="B89" s="172"/>
      <c r="C89" s="187"/>
      <c r="D89" s="187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1:32" ht="12" customHeight="1">
      <c r="A90" s="172"/>
      <c r="B90" s="172"/>
      <c r="C90" s="187"/>
      <c r="D90" s="187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</row>
    <row r="91" spans="1:32" ht="12" customHeight="1">
      <c r="A91" s="172"/>
      <c r="B91" s="172"/>
      <c r="C91" s="187"/>
      <c r="D91" s="187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</row>
    <row r="92" spans="1:32" ht="12" customHeight="1">
      <c r="A92" s="172"/>
      <c r="B92" s="172"/>
      <c r="C92" s="187"/>
      <c r="D92" s="187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</row>
    <row r="93" spans="1:32" ht="12" customHeight="1">
      <c r="A93" s="172"/>
      <c r="B93" s="172"/>
      <c r="C93" s="187"/>
      <c r="D93" s="187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1:32" ht="12" customHeight="1">
      <c r="A94" s="172"/>
      <c r="B94" s="172"/>
      <c r="C94" s="187"/>
      <c r="D94" s="187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</row>
    <row r="95" spans="1:32" ht="12" customHeight="1">
      <c r="A95" s="172"/>
      <c r="B95" s="172"/>
      <c r="C95" s="187"/>
      <c r="D95" s="187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</row>
    <row r="96" spans="1:32" ht="12" customHeight="1">
      <c r="A96" s="172"/>
      <c r="B96" s="172"/>
      <c r="C96" s="187"/>
      <c r="D96" s="187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</row>
    <row r="97" spans="1:32" ht="12" customHeight="1">
      <c r="A97" s="172"/>
      <c r="B97" s="172"/>
      <c r="C97" s="187"/>
      <c r="D97" s="187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</row>
    <row r="98" spans="1:32" ht="12" customHeight="1">
      <c r="A98" s="172"/>
      <c r="B98" s="172"/>
      <c r="C98" s="187"/>
      <c r="D98" s="187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</row>
    <row r="99" spans="1:32" ht="12" customHeight="1">
      <c r="A99" s="172"/>
      <c r="B99" s="172"/>
      <c r="C99" s="187"/>
      <c r="D99" s="187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</row>
    <row r="100" spans="1:32" ht="12" customHeight="1">
      <c r="A100" s="172"/>
      <c r="B100" s="172"/>
      <c r="C100" s="187"/>
      <c r="D100" s="187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</row>
    <row r="101" spans="1:32" ht="12" customHeight="1">
      <c r="A101" s="172"/>
      <c r="B101" s="172"/>
      <c r="C101" s="187"/>
      <c r="D101" s="187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</row>
    <row r="102" spans="1:32" ht="12" customHeight="1">
      <c r="A102" s="172"/>
      <c r="B102" s="172"/>
      <c r="C102" s="187"/>
      <c r="D102" s="187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</row>
    <row r="103" spans="1:32" ht="12" customHeight="1">
      <c r="A103" s="172"/>
      <c r="B103" s="172"/>
      <c r="C103" s="187"/>
      <c r="D103" s="187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2" ht="12" customHeight="1">
      <c r="A104" s="172"/>
      <c r="B104" s="172"/>
      <c r="C104" s="187"/>
      <c r="D104" s="187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</row>
    <row r="105" spans="1:32" ht="12" customHeight="1">
      <c r="A105" s="172"/>
      <c r="B105" s="172"/>
      <c r="C105" s="187"/>
      <c r="D105" s="187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</row>
    <row r="106" spans="1:32" ht="12" customHeight="1">
      <c r="A106" s="172"/>
      <c r="B106" s="172"/>
      <c r="C106" s="187"/>
      <c r="D106" s="187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</row>
    <row r="107" spans="1:32" ht="12" customHeight="1">
      <c r="A107" s="172"/>
      <c r="B107" s="172"/>
      <c r="C107" s="187"/>
      <c r="D107" s="187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2" ht="12" customHeight="1">
      <c r="A108" s="172"/>
      <c r="B108" s="172"/>
      <c r="C108" s="187"/>
      <c r="D108" s="187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2" ht="12" customHeight="1">
      <c r="A109" s="172"/>
      <c r="B109" s="172"/>
      <c r="C109" s="187"/>
      <c r="D109" s="187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</row>
    <row r="110" spans="1:32" ht="12" customHeight="1">
      <c r="A110" s="172"/>
      <c r="B110" s="172"/>
      <c r="C110" s="187"/>
      <c r="D110" s="187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</row>
    <row r="111" spans="1:32" ht="12" customHeight="1">
      <c r="A111" s="172"/>
      <c r="B111" s="172"/>
      <c r="C111" s="187"/>
      <c r="D111" s="187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</row>
    <row r="112" spans="1:32" ht="12" customHeight="1">
      <c r="A112" s="172"/>
      <c r="B112" s="172"/>
      <c r="C112" s="187"/>
      <c r="D112" s="187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1:32" ht="12" customHeight="1">
      <c r="A113" s="172"/>
      <c r="B113" s="172"/>
      <c r="C113" s="187"/>
      <c r="D113" s="187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</row>
    <row r="114" spans="1:32" ht="12" customHeight="1">
      <c r="A114" s="172"/>
      <c r="B114" s="172"/>
      <c r="C114" s="187"/>
      <c r="D114" s="187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</row>
    <row r="115" spans="1:32" ht="12" customHeight="1">
      <c r="A115" s="172"/>
      <c r="B115" s="172"/>
      <c r="C115" s="187"/>
      <c r="D115" s="187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</row>
    <row r="116" spans="1:32" ht="12" customHeight="1">
      <c r="A116" s="172"/>
      <c r="B116" s="172"/>
      <c r="C116" s="187"/>
      <c r="D116" s="187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</row>
    <row r="117" spans="1:32" ht="12" customHeight="1">
      <c r="A117" s="172"/>
      <c r="B117" s="172"/>
      <c r="C117" s="187"/>
      <c r="D117" s="187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</row>
    <row r="118" spans="1:32" ht="12" customHeight="1">
      <c r="A118" s="172"/>
      <c r="B118" s="172"/>
      <c r="C118" s="187"/>
      <c r="D118" s="187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</row>
    <row r="119" spans="1:32" ht="12" customHeight="1">
      <c r="A119" s="172"/>
      <c r="B119" s="172"/>
      <c r="C119" s="187"/>
      <c r="D119" s="187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</row>
    <row r="120" spans="1:32" ht="12" customHeight="1">
      <c r="A120" s="172"/>
      <c r="B120" s="172"/>
      <c r="C120" s="187"/>
      <c r="D120" s="187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1:32" ht="12" customHeight="1">
      <c r="A121" s="172"/>
      <c r="B121" s="172"/>
      <c r="C121" s="187"/>
      <c r="D121" s="187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</row>
    <row r="122" spans="1:32" ht="12" customHeight="1">
      <c r="A122" s="172"/>
      <c r="B122" s="172"/>
      <c r="C122" s="187"/>
      <c r="D122" s="187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1:32" ht="12" customHeight="1">
      <c r="A123" s="172"/>
      <c r="B123" s="172"/>
      <c r="C123" s="187"/>
      <c r="D123" s="187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</row>
    <row r="124" spans="1:32" ht="12" customHeight="1">
      <c r="A124" s="172"/>
      <c r="B124" s="172"/>
      <c r="C124" s="187"/>
      <c r="D124" s="187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1:32" ht="12" customHeight="1">
      <c r="A125" s="172"/>
      <c r="B125" s="172"/>
      <c r="C125" s="187"/>
      <c r="D125" s="187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</row>
    <row r="126" spans="1:32" ht="12" customHeight="1">
      <c r="A126" s="172"/>
      <c r="B126" s="172"/>
      <c r="C126" s="187"/>
      <c r="D126" s="187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1:32" ht="12" customHeight="1">
      <c r="A127" s="172"/>
      <c r="B127" s="172"/>
      <c r="C127" s="187"/>
      <c r="D127" s="187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1:32" ht="12" customHeight="1">
      <c r="A128" s="172"/>
      <c r="B128" s="172"/>
      <c r="C128" s="187"/>
      <c r="D128" s="187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</row>
    <row r="129" spans="1:32" ht="12" customHeight="1">
      <c r="A129" s="172"/>
      <c r="B129" s="172"/>
      <c r="C129" s="187"/>
      <c r="D129" s="187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2" ht="12" customHeight="1">
      <c r="A130" s="172"/>
      <c r="B130" s="172"/>
      <c r="C130" s="187"/>
      <c r="D130" s="187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</row>
    <row r="131" spans="1:32" ht="12" customHeight="1">
      <c r="A131" s="172"/>
      <c r="B131" s="172"/>
      <c r="C131" s="187"/>
      <c r="D131" s="187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</row>
    <row r="132" spans="1:32" ht="12" customHeight="1">
      <c r="A132" s="172"/>
      <c r="B132" s="172"/>
      <c r="C132" s="187"/>
      <c r="D132" s="187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</row>
    <row r="133" spans="1:32" ht="12" customHeight="1">
      <c r="A133" s="172"/>
      <c r="B133" s="172"/>
      <c r="C133" s="187"/>
      <c r="D133" s="187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</row>
    <row r="134" spans="1:32" ht="12" customHeight="1">
      <c r="A134" s="172"/>
      <c r="B134" s="172"/>
      <c r="C134" s="187"/>
      <c r="D134" s="187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</row>
    <row r="135" spans="1:32" ht="12" customHeight="1">
      <c r="A135" s="172"/>
      <c r="B135" s="172"/>
      <c r="C135" s="187"/>
      <c r="D135" s="187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</row>
    <row r="136" spans="1:32" ht="12" customHeight="1">
      <c r="A136" s="172"/>
      <c r="B136" s="172"/>
      <c r="C136" s="187"/>
      <c r="D136" s="187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</row>
    <row r="137" spans="1:32" ht="12" customHeight="1">
      <c r="A137" s="172"/>
      <c r="B137" s="172"/>
      <c r="C137" s="187"/>
      <c r="D137" s="187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</row>
    <row r="138" spans="1:32" ht="12" customHeight="1">
      <c r="A138" s="172"/>
      <c r="B138" s="172"/>
      <c r="C138" s="187"/>
      <c r="D138" s="187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</row>
    <row r="139" spans="1:32" ht="12" customHeight="1">
      <c r="A139" s="172"/>
      <c r="B139" s="172"/>
      <c r="C139" s="187"/>
      <c r="D139" s="187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</row>
    <row r="140" spans="1:32" ht="12" customHeight="1">
      <c r="A140" s="172"/>
      <c r="B140" s="172"/>
      <c r="C140" s="187"/>
      <c r="D140" s="187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</row>
    <row r="141" spans="1:32" ht="12" customHeight="1">
      <c r="A141" s="172"/>
      <c r="B141" s="172"/>
      <c r="C141" s="187"/>
      <c r="D141" s="187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</row>
    <row r="142" spans="1:32" ht="12" customHeight="1">
      <c r="A142" s="172"/>
      <c r="B142" s="172"/>
      <c r="C142" s="187"/>
      <c r="D142" s="187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</row>
    <row r="143" spans="1:32" ht="12" customHeight="1">
      <c r="A143" s="172"/>
      <c r="B143" s="172"/>
      <c r="C143" s="187"/>
      <c r="D143" s="187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</row>
    <row r="144" spans="1:32" ht="12" customHeight="1">
      <c r="A144" s="172"/>
      <c r="B144" s="172"/>
      <c r="C144" s="187"/>
      <c r="D144" s="187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</row>
    <row r="145" spans="1:32" ht="12" customHeight="1">
      <c r="A145" s="172"/>
      <c r="B145" s="172"/>
      <c r="C145" s="187"/>
      <c r="D145" s="187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</row>
    <row r="146" spans="1:32" ht="12" customHeight="1">
      <c r="A146" s="172"/>
      <c r="B146" s="172"/>
      <c r="C146" s="187"/>
      <c r="D146" s="187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</row>
    <row r="147" spans="1:32" ht="12" customHeight="1">
      <c r="A147" s="172"/>
      <c r="B147" s="172"/>
      <c r="C147" s="187"/>
      <c r="D147" s="187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</row>
    <row r="148" spans="1:32" ht="12" customHeight="1">
      <c r="A148" s="172"/>
      <c r="B148" s="172"/>
      <c r="C148" s="187"/>
      <c r="D148" s="187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</row>
    <row r="149" spans="1:32" ht="12" customHeight="1">
      <c r="A149" s="172"/>
      <c r="B149" s="172"/>
      <c r="C149" s="187"/>
      <c r="D149" s="187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</row>
    <row r="150" spans="1:32" ht="12" customHeight="1">
      <c r="A150" s="172"/>
      <c r="B150" s="172"/>
      <c r="C150" s="187"/>
      <c r="D150" s="187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</row>
    <row r="151" spans="1:32" ht="12" customHeight="1">
      <c r="A151" s="172"/>
      <c r="B151" s="172"/>
      <c r="C151" s="187"/>
      <c r="D151" s="187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</row>
    <row r="152" spans="1:32" ht="12" customHeight="1">
      <c r="A152" s="172"/>
      <c r="B152" s="172"/>
      <c r="C152" s="187"/>
      <c r="D152" s="187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</row>
    <row r="153" spans="1:32" ht="12" customHeight="1">
      <c r="A153" s="172"/>
      <c r="B153" s="172"/>
      <c r="C153" s="187"/>
      <c r="D153" s="187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</row>
    <row r="154" spans="1:32" ht="12" customHeight="1">
      <c r="A154" s="172"/>
      <c r="B154" s="172"/>
      <c r="C154" s="187"/>
      <c r="D154" s="187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</row>
    <row r="155" spans="1:32" ht="12" customHeight="1">
      <c r="A155" s="172"/>
      <c r="B155" s="172"/>
      <c r="C155" s="187"/>
      <c r="D155" s="187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</row>
    <row r="156" spans="1:32" ht="12" customHeight="1">
      <c r="A156" s="172"/>
      <c r="B156" s="172"/>
      <c r="C156" s="187"/>
      <c r="D156" s="187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</row>
    <row r="157" spans="1:32" ht="12" customHeight="1">
      <c r="A157" s="172"/>
      <c r="B157" s="172"/>
      <c r="C157" s="187"/>
      <c r="D157" s="187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</row>
    <row r="158" spans="1:32" ht="12" customHeight="1">
      <c r="A158" s="172"/>
      <c r="B158" s="172"/>
      <c r="C158" s="187"/>
      <c r="D158" s="187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</row>
    <row r="159" spans="1:32" ht="12" customHeight="1">
      <c r="A159" s="172"/>
      <c r="B159" s="172"/>
      <c r="C159" s="187"/>
      <c r="D159" s="187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</row>
    <row r="160" spans="1:32" ht="12" customHeight="1">
      <c r="A160" s="172"/>
      <c r="B160" s="172"/>
      <c r="C160" s="187"/>
      <c r="D160" s="187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</row>
    <row r="161" spans="1:32" ht="12" customHeight="1">
      <c r="A161" s="172"/>
      <c r="B161" s="172"/>
      <c r="C161" s="187"/>
      <c r="D161" s="187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</row>
    <row r="162" spans="1:32" ht="12" customHeight="1">
      <c r="A162" s="172"/>
      <c r="B162" s="172"/>
      <c r="C162" s="187"/>
      <c r="D162" s="187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</row>
    <row r="163" spans="1:32" ht="12" customHeight="1">
      <c r="A163" s="172"/>
      <c r="B163" s="172"/>
      <c r="C163" s="187"/>
      <c r="D163" s="187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</row>
    <row r="164" spans="1:32" ht="12" customHeight="1">
      <c r="A164" s="172"/>
      <c r="B164" s="172"/>
      <c r="C164" s="187"/>
      <c r="D164" s="187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</row>
    <row r="165" spans="1:32" ht="12" customHeight="1">
      <c r="A165" s="172"/>
      <c r="B165" s="172"/>
      <c r="C165" s="187"/>
      <c r="D165" s="187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</row>
    <row r="166" spans="1:32" ht="12" customHeight="1">
      <c r="A166" s="172"/>
      <c r="B166" s="172"/>
      <c r="C166" s="187"/>
      <c r="D166" s="187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</row>
    <row r="167" spans="1:32" ht="12" customHeight="1">
      <c r="A167" s="172"/>
      <c r="B167" s="172"/>
      <c r="C167" s="187"/>
      <c r="D167" s="187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</row>
    <row r="168" spans="1:32" ht="12" customHeight="1">
      <c r="A168" s="172"/>
      <c r="B168" s="172"/>
      <c r="C168" s="187"/>
      <c r="D168" s="187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</row>
    <row r="169" spans="1:32" ht="12" customHeight="1">
      <c r="A169" s="172"/>
      <c r="B169" s="172"/>
      <c r="C169" s="187"/>
      <c r="D169" s="187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</row>
    <row r="170" spans="1:32" ht="12" customHeight="1">
      <c r="A170" s="172"/>
      <c r="B170" s="172"/>
      <c r="C170" s="187"/>
      <c r="D170" s="187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</row>
    <row r="171" spans="1:32" ht="12" customHeight="1">
      <c r="A171" s="172"/>
      <c r="B171" s="172"/>
      <c r="C171" s="187"/>
      <c r="D171" s="187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</row>
    <row r="172" spans="1:32" ht="12" customHeight="1">
      <c r="A172" s="172"/>
      <c r="B172" s="172"/>
      <c r="C172" s="187"/>
      <c r="D172" s="187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</row>
    <row r="173" spans="1:32" ht="12" customHeight="1">
      <c r="A173" s="172"/>
      <c r="B173" s="172"/>
      <c r="C173" s="187"/>
      <c r="D173" s="187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</row>
    <row r="174" spans="1:32" ht="12" customHeight="1">
      <c r="A174" s="172"/>
      <c r="B174" s="172"/>
      <c r="C174" s="187"/>
      <c r="D174" s="187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</row>
    <row r="175" spans="1:32" ht="12" customHeight="1">
      <c r="A175" s="172"/>
      <c r="B175" s="172"/>
      <c r="C175" s="187"/>
      <c r="D175" s="187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</row>
    <row r="176" spans="1:32" ht="12" customHeight="1">
      <c r="A176" s="172"/>
      <c r="B176" s="172"/>
      <c r="C176" s="187"/>
      <c r="D176" s="187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</row>
    <row r="177" spans="1:32" ht="12" customHeight="1">
      <c r="A177" s="172"/>
      <c r="B177" s="172"/>
      <c r="C177" s="187"/>
      <c r="D177" s="187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</row>
    <row r="178" spans="1:32" ht="12" customHeight="1">
      <c r="A178" s="172"/>
      <c r="B178" s="172"/>
      <c r="C178" s="187"/>
      <c r="D178" s="187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</row>
    <row r="179" spans="1:32" ht="12" customHeight="1">
      <c r="A179" s="172"/>
      <c r="B179" s="172"/>
      <c r="C179" s="187"/>
      <c r="D179" s="187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</row>
    <row r="180" spans="1:32" ht="12" customHeight="1">
      <c r="A180" s="172"/>
      <c r="B180" s="172"/>
      <c r="C180" s="187"/>
      <c r="D180" s="187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</row>
    <row r="181" spans="1:32" ht="12" customHeight="1">
      <c r="A181" s="172"/>
      <c r="B181" s="172"/>
      <c r="C181" s="187"/>
      <c r="D181" s="187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</row>
    <row r="182" spans="1:32" ht="12" customHeight="1">
      <c r="A182" s="172"/>
      <c r="B182" s="172"/>
      <c r="C182" s="187"/>
      <c r="D182" s="187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</row>
    <row r="183" spans="1:32" ht="12" customHeight="1">
      <c r="A183" s="172"/>
      <c r="B183" s="172"/>
      <c r="C183" s="187"/>
      <c r="D183" s="187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</row>
    <row r="184" spans="1:32" ht="12" customHeight="1">
      <c r="A184" s="172"/>
      <c r="B184" s="172"/>
      <c r="C184" s="187"/>
      <c r="D184" s="187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</row>
    <row r="185" spans="1:32" ht="12" customHeight="1">
      <c r="A185" s="172"/>
      <c r="B185" s="172"/>
      <c r="C185" s="187"/>
      <c r="D185" s="187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</row>
    <row r="186" spans="1:32" ht="12" customHeight="1">
      <c r="A186" s="172"/>
      <c r="B186" s="172"/>
      <c r="C186" s="187"/>
      <c r="D186" s="187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</row>
    <row r="187" spans="1:32" ht="12" customHeight="1">
      <c r="A187" s="172"/>
      <c r="B187" s="172"/>
      <c r="C187" s="187"/>
      <c r="D187" s="187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</row>
    <row r="188" spans="1:32" ht="12" customHeight="1">
      <c r="A188" s="172"/>
      <c r="B188" s="172"/>
      <c r="C188" s="187"/>
      <c r="D188" s="187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</row>
    <row r="189" spans="1:32" ht="12" customHeight="1">
      <c r="A189" s="172"/>
      <c r="B189" s="172"/>
      <c r="C189" s="187"/>
      <c r="D189" s="187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</row>
    <row r="190" spans="1:32" ht="12" customHeight="1">
      <c r="A190" s="172"/>
      <c r="B190" s="172"/>
      <c r="C190" s="187"/>
      <c r="D190" s="187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</row>
    <row r="191" spans="1:32" ht="12" customHeight="1">
      <c r="A191" s="172"/>
      <c r="B191" s="172"/>
      <c r="C191" s="187"/>
      <c r="D191" s="187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</row>
    <row r="192" spans="1:32" ht="12" customHeight="1">
      <c r="A192" s="172"/>
      <c r="B192" s="172"/>
      <c r="C192" s="187"/>
      <c r="D192" s="187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</row>
    <row r="193" spans="1:32" ht="12" customHeight="1">
      <c r="A193" s="172"/>
      <c r="B193" s="172"/>
      <c r="C193" s="187"/>
      <c r="D193" s="187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</row>
    <row r="194" spans="1:32" ht="12" customHeight="1">
      <c r="A194" s="172"/>
      <c r="B194" s="172"/>
      <c r="C194" s="187"/>
      <c r="D194" s="187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</row>
    <row r="195" spans="1:32" ht="12" customHeight="1">
      <c r="A195" s="172"/>
      <c r="B195" s="172"/>
      <c r="C195" s="187"/>
      <c r="D195" s="187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</row>
    <row r="196" spans="1:32" ht="12" customHeight="1">
      <c r="A196" s="172"/>
      <c r="B196" s="172"/>
      <c r="C196" s="187"/>
      <c r="D196" s="187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</row>
    <row r="197" spans="1:32" ht="12" customHeight="1">
      <c r="A197" s="172"/>
      <c r="B197" s="172"/>
      <c r="C197" s="187"/>
      <c r="D197" s="187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</row>
    <row r="198" spans="1:32" ht="12" customHeight="1">
      <c r="A198" s="172"/>
      <c r="B198" s="172"/>
      <c r="C198" s="187"/>
      <c r="D198" s="187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</row>
    <row r="199" spans="1:32" ht="12" customHeight="1">
      <c r="A199" s="172"/>
      <c r="B199" s="172"/>
      <c r="C199" s="187"/>
      <c r="D199" s="187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</row>
    <row r="200" spans="1:32" ht="12" customHeight="1">
      <c r="A200" s="172"/>
      <c r="B200" s="172"/>
      <c r="C200" s="187"/>
      <c r="D200" s="187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</row>
    <row r="201" spans="1:32" ht="12" customHeight="1">
      <c r="A201" s="172"/>
      <c r="B201" s="172"/>
      <c r="C201" s="187"/>
      <c r="D201" s="187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</row>
    <row r="202" spans="1:32" ht="12" customHeight="1">
      <c r="A202" s="172"/>
      <c r="B202" s="172"/>
      <c r="C202" s="187"/>
      <c r="D202" s="187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</row>
    <row r="203" spans="1:32" ht="12" customHeight="1">
      <c r="A203" s="172"/>
      <c r="B203" s="172"/>
      <c r="C203" s="187"/>
      <c r="D203" s="187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</row>
    <row r="204" spans="1:32" ht="12" customHeight="1">
      <c r="A204" s="172"/>
      <c r="B204" s="172"/>
      <c r="C204" s="187"/>
      <c r="D204" s="187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</row>
    <row r="205" spans="1:32" ht="12" customHeight="1">
      <c r="A205" s="172"/>
      <c r="B205" s="172"/>
      <c r="C205" s="187"/>
      <c r="D205" s="187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</row>
    <row r="206" spans="1:32" ht="12" customHeight="1">
      <c r="A206" s="172"/>
      <c r="B206" s="172"/>
      <c r="C206" s="187"/>
      <c r="D206" s="187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</row>
    <row r="207" spans="1:32" ht="12" customHeight="1">
      <c r="A207" s="172"/>
      <c r="B207" s="172"/>
      <c r="C207" s="187"/>
      <c r="D207" s="187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</row>
    <row r="208" spans="1:32" ht="12" customHeight="1">
      <c r="A208" s="172"/>
      <c r="B208" s="172"/>
      <c r="C208" s="187"/>
      <c r="D208" s="187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</row>
    <row r="209" spans="1:32" ht="12" customHeight="1">
      <c r="A209" s="172"/>
      <c r="B209" s="172"/>
      <c r="C209" s="187"/>
      <c r="D209" s="187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</row>
    <row r="210" spans="1:32" ht="12" customHeight="1">
      <c r="A210" s="172"/>
      <c r="B210" s="172"/>
      <c r="C210" s="187"/>
      <c r="D210" s="187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</row>
    <row r="211" spans="1:32" ht="12" customHeight="1">
      <c r="A211" s="172"/>
      <c r="B211" s="172"/>
      <c r="C211" s="187"/>
      <c r="D211" s="187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</row>
    <row r="212" spans="1:32" ht="12" customHeight="1">
      <c r="A212" s="172"/>
      <c r="B212" s="172"/>
      <c r="C212" s="187"/>
      <c r="D212" s="187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</row>
    <row r="213" spans="1:32" ht="12" customHeight="1">
      <c r="A213" s="172"/>
      <c r="B213" s="172"/>
      <c r="C213" s="187"/>
      <c r="D213" s="187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</row>
    <row r="214" spans="1:32" ht="12" customHeight="1">
      <c r="A214" s="172"/>
      <c r="B214" s="172"/>
      <c r="C214" s="187"/>
      <c r="D214" s="187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</row>
    <row r="215" spans="1:32" ht="12" customHeight="1">
      <c r="A215" s="172"/>
      <c r="B215" s="172"/>
      <c r="C215" s="187"/>
      <c r="D215" s="187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</row>
    <row r="216" spans="1:32" ht="12" customHeight="1">
      <c r="A216" s="172"/>
      <c r="B216" s="172"/>
      <c r="C216" s="187"/>
      <c r="D216" s="187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</row>
    <row r="217" spans="1:32" ht="12" customHeight="1">
      <c r="A217" s="172"/>
      <c r="B217" s="172"/>
      <c r="C217" s="187"/>
      <c r="D217" s="187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</row>
    <row r="218" spans="1:32" ht="12" customHeight="1">
      <c r="A218" s="172"/>
      <c r="B218" s="172"/>
      <c r="C218" s="187"/>
      <c r="D218" s="187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</row>
    <row r="219" spans="1:32" ht="12" customHeight="1">
      <c r="A219" s="172"/>
      <c r="B219" s="172"/>
      <c r="C219" s="187"/>
      <c r="D219" s="187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</row>
    <row r="220" spans="1:32" ht="12" customHeight="1">
      <c r="A220" s="172"/>
      <c r="B220" s="172"/>
      <c r="C220" s="187"/>
      <c r="D220" s="187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</row>
    <row r="221" spans="1:32" ht="12" customHeight="1">
      <c r="A221" s="172"/>
      <c r="B221" s="172"/>
      <c r="C221" s="187"/>
      <c r="D221" s="187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</row>
    <row r="222" spans="1:32" ht="12" customHeight="1">
      <c r="A222" s="172"/>
      <c r="B222" s="172"/>
      <c r="C222" s="187"/>
      <c r="D222" s="187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</row>
    <row r="223" spans="1:32" ht="12" customHeight="1">
      <c r="A223" s="172"/>
      <c r="B223" s="172"/>
      <c r="C223" s="187"/>
      <c r="D223" s="187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</row>
    <row r="224" spans="1:32" ht="12" customHeight="1">
      <c r="A224" s="172"/>
      <c r="B224" s="172"/>
      <c r="C224" s="187"/>
      <c r="D224" s="187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</row>
    <row r="225" spans="1:32" ht="12" customHeight="1">
      <c r="A225" s="172"/>
      <c r="B225" s="172"/>
      <c r="C225" s="187"/>
      <c r="D225" s="187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</row>
    <row r="226" spans="1:32" ht="12" customHeight="1">
      <c r="A226" s="172"/>
      <c r="B226" s="172"/>
      <c r="C226" s="187"/>
      <c r="D226" s="187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</row>
    <row r="227" spans="1:32" ht="12" customHeight="1">
      <c r="A227" s="172"/>
      <c r="B227" s="172"/>
      <c r="C227" s="187"/>
      <c r="D227" s="187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</row>
    <row r="228" spans="1:32" ht="12" customHeight="1">
      <c r="A228" s="172"/>
      <c r="B228" s="172"/>
      <c r="C228" s="187"/>
      <c r="D228" s="187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</row>
    <row r="229" spans="1:32" ht="12" customHeight="1">
      <c r="A229" s="172"/>
      <c r="B229" s="172"/>
      <c r="C229" s="187"/>
      <c r="D229" s="187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</row>
    <row r="230" spans="1:32" ht="12" customHeight="1">
      <c r="A230" s="172"/>
      <c r="B230" s="172"/>
      <c r="C230" s="187"/>
      <c r="D230" s="187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</row>
    <row r="231" spans="1:32" ht="12" customHeight="1">
      <c r="A231" s="172"/>
      <c r="B231" s="172"/>
      <c r="C231" s="187"/>
      <c r="D231" s="187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</row>
    <row r="232" spans="1:32" ht="12" customHeight="1">
      <c r="A232" s="172"/>
      <c r="B232" s="172"/>
      <c r="C232" s="187"/>
      <c r="D232" s="187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</row>
    <row r="233" spans="1:32" ht="12" customHeight="1">
      <c r="A233" s="172"/>
      <c r="B233" s="172"/>
      <c r="C233" s="187"/>
      <c r="D233" s="187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</row>
    <row r="234" spans="1:32" ht="12" customHeight="1">
      <c r="A234" s="172"/>
      <c r="B234" s="172"/>
      <c r="C234" s="187"/>
      <c r="D234" s="187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</row>
    <row r="235" spans="1:32" ht="12" customHeight="1">
      <c r="A235" s="172"/>
      <c r="B235" s="172"/>
      <c r="C235" s="187"/>
      <c r="D235" s="187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</row>
    <row r="236" spans="1:32" ht="12" customHeight="1">
      <c r="A236" s="172"/>
      <c r="B236" s="172"/>
      <c r="C236" s="187"/>
      <c r="D236" s="187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</row>
    <row r="237" spans="1:32" ht="12" customHeight="1">
      <c r="A237" s="172"/>
      <c r="B237" s="172"/>
      <c r="C237" s="187"/>
      <c r="D237" s="187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</row>
    <row r="238" spans="1:32" ht="12" customHeight="1">
      <c r="A238" s="172"/>
      <c r="B238" s="172"/>
      <c r="C238" s="187"/>
      <c r="D238" s="187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</row>
    <row r="239" spans="1:32" ht="12" customHeight="1">
      <c r="A239" s="172"/>
      <c r="B239" s="172"/>
      <c r="C239" s="187"/>
      <c r="D239" s="187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</row>
    <row r="240" spans="1:32" ht="12" customHeight="1">
      <c r="A240" s="172"/>
      <c r="B240" s="172"/>
      <c r="C240" s="187"/>
      <c r="D240" s="187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</row>
    <row r="241" spans="1:32" ht="12" customHeight="1">
      <c r="A241" s="172"/>
      <c r="B241" s="172"/>
      <c r="C241" s="187"/>
      <c r="D241" s="187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</row>
    <row r="242" spans="1:32" ht="12" customHeight="1">
      <c r="A242" s="172"/>
      <c r="B242" s="172"/>
      <c r="C242" s="187"/>
      <c r="D242" s="187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</row>
    <row r="243" spans="1:32" ht="12" customHeight="1">
      <c r="A243" s="172"/>
      <c r="B243" s="172"/>
      <c r="C243" s="187"/>
      <c r="D243" s="187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</row>
    <row r="244" spans="1:32" ht="12" customHeight="1">
      <c r="A244" s="172"/>
      <c r="B244" s="172"/>
      <c r="C244" s="187"/>
      <c r="D244" s="187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</row>
    <row r="245" spans="1:32" ht="12" customHeight="1">
      <c r="A245" s="172"/>
      <c r="B245" s="172"/>
      <c r="C245" s="187"/>
      <c r="D245" s="187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</row>
    <row r="246" spans="1:32" ht="12" customHeight="1">
      <c r="A246" s="172"/>
      <c r="B246" s="172"/>
      <c r="C246" s="187"/>
      <c r="D246" s="187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</row>
    <row r="247" spans="1:32" ht="12" customHeight="1">
      <c r="A247" s="172"/>
      <c r="B247" s="172"/>
      <c r="C247" s="187"/>
      <c r="D247" s="187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</row>
    <row r="248" spans="1:32" ht="12" customHeight="1">
      <c r="A248" s="172"/>
      <c r="B248" s="172"/>
      <c r="C248" s="187"/>
      <c r="D248" s="187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</row>
    <row r="249" spans="1:32" ht="12" customHeight="1">
      <c r="A249" s="172"/>
      <c r="B249" s="172"/>
      <c r="C249" s="187"/>
      <c r="D249" s="187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</row>
    <row r="250" spans="1:32" ht="12" customHeight="1">
      <c r="A250" s="172"/>
      <c r="B250" s="172"/>
      <c r="C250" s="187"/>
      <c r="D250" s="187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</row>
    <row r="251" spans="1:32" ht="12" customHeight="1">
      <c r="A251" s="172"/>
      <c r="B251" s="172"/>
      <c r="C251" s="187"/>
      <c r="D251" s="187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</row>
    <row r="252" spans="1:32" ht="12" customHeight="1">
      <c r="A252" s="172"/>
      <c r="B252" s="172"/>
      <c r="C252" s="187"/>
      <c r="D252" s="187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</row>
    <row r="253" spans="1:32" ht="12" customHeight="1">
      <c r="A253" s="172"/>
      <c r="B253" s="172"/>
      <c r="C253" s="187"/>
      <c r="D253" s="187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</row>
    <row r="254" spans="1:32" ht="12" customHeight="1">
      <c r="A254" s="172"/>
      <c r="B254" s="172"/>
      <c r="C254" s="187"/>
      <c r="D254" s="187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</row>
    <row r="255" spans="1:32" ht="12" customHeight="1">
      <c r="A255" s="172"/>
      <c r="B255" s="172"/>
      <c r="C255" s="187"/>
      <c r="D255" s="187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</row>
    <row r="256" spans="1:32" ht="12" customHeight="1">
      <c r="A256" s="172"/>
      <c r="B256" s="172"/>
      <c r="C256" s="187"/>
      <c r="D256" s="187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</row>
    <row r="257" spans="1:32" ht="12" customHeight="1">
      <c r="A257" s="172"/>
      <c r="B257" s="172"/>
      <c r="C257" s="187"/>
      <c r="D257" s="187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</row>
    <row r="258" spans="1:32" ht="12" customHeight="1">
      <c r="A258" s="172"/>
      <c r="B258" s="172"/>
      <c r="C258" s="187"/>
      <c r="D258" s="187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</row>
    <row r="259" spans="1:32" ht="12" customHeight="1">
      <c r="A259" s="172"/>
      <c r="B259" s="172"/>
      <c r="C259" s="187"/>
      <c r="D259" s="187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</row>
    <row r="260" spans="1:32" ht="12" customHeight="1">
      <c r="A260" s="172"/>
      <c r="B260" s="172"/>
      <c r="C260" s="187"/>
      <c r="D260" s="187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</row>
    <row r="261" spans="1:32" ht="12" customHeight="1">
      <c r="A261" s="172"/>
      <c r="B261" s="172"/>
      <c r="C261" s="187"/>
      <c r="D261" s="187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</row>
    <row r="262" spans="1:32" ht="12" customHeight="1">
      <c r="A262" s="172"/>
      <c r="B262" s="172"/>
      <c r="C262" s="187"/>
      <c r="D262" s="187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</row>
    <row r="263" spans="1:32" ht="12" customHeight="1">
      <c r="A263" s="172"/>
      <c r="B263" s="172"/>
      <c r="C263" s="187"/>
      <c r="D263" s="187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</row>
    <row r="264" spans="1:32" ht="12" customHeight="1">
      <c r="A264" s="172"/>
      <c r="B264" s="172"/>
      <c r="C264" s="187"/>
      <c r="D264" s="187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</row>
    <row r="265" spans="1:32" ht="12" customHeight="1">
      <c r="A265" s="172"/>
      <c r="B265" s="172"/>
      <c r="C265" s="187"/>
      <c r="D265" s="187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</row>
    <row r="266" spans="1:32" ht="12" customHeight="1">
      <c r="A266" s="172"/>
      <c r="B266" s="172"/>
      <c r="C266" s="187"/>
      <c r="D266" s="187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</row>
    <row r="267" spans="1:32" ht="12" customHeight="1">
      <c r="A267" s="172"/>
      <c r="B267" s="172"/>
      <c r="C267" s="187"/>
      <c r="D267" s="187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</row>
    <row r="268" spans="1:32" ht="12" customHeight="1">
      <c r="A268" s="172"/>
      <c r="B268" s="172"/>
      <c r="C268" s="187"/>
      <c r="D268" s="187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</row>
    <row r="269" spans="1:32" ht="12" customHeight="1">
      <c r="A269" s="172"/>
      <c r="B269" s="172"/>
      <c r="C269" s="187"/>
      <c r="D269" s="187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</row>
    <row r="270" spans="1:32" ht="12" customHeight="1">
      <c r="A270" s="172"/>
      <c r="B270" s="172"/>
      <c r="C270" s="187"/>
      <c r="D270" s="187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</row>
    <row r="271" spans="1:32" ht="12" customHeight="1">
      <c r="A271" s="172"/>
      <c r="B271" s="172"/>
      <c r="C271" s="187"/>
      <c r="D271" s="187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</row>
    <row r="272" spans="1:32" ht="12" customHeight="1">
      <c r="A272" s="172"/>
      <c r="B272" s="172"/>
      <c r="C272" s="187"/>
      <c r="D272" s="187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</row>
    <row r="273" spans="1:32" ht="12" customHeight="1">
      <c r="A273" s="172"/>
      <c r="B273" s="172"/>
      <c r="C273" s="187"/>
      <c r="D273" s="187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</row>
    <row r="274" spans="1:32" ht="12" customHeight="1">
      <c r="A274" s="172"/>
      <c r="B274" s="172"/>
      <c r="C274" s="187"/>
      <c r="D274" s="187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</row>
    <row r="275" spans="1:32" ht="12" customHeight="1">
      <c r="A275" s="172"/>
      <c r="B275" s="172"/>
      <c r="C275" s="187"/>
      <c r="D275" s="187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</row>
    <row r="276" spans="1:32" ht="12" customHeight="1">
      <c r="A276" s="172"/>
      <c r="B276" s="172"/>
      <c r="C276" s="187"/>
      <c r="D276" s="187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</row>
    <row r="277" spans="1:32" ht="12" customHeight="1">
      <c r="A277" s="172"/>
      <c r="B277" s="172"/>
      <c r="C277" s="187"/>
      <c r="D277" s="187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</row>
    <row r="278" spans="1:32" ht="12" customHeight="1">
      <c r="A278" s="172"/>
      <c r="B278" s="172"/>
      <c r="C278" s="187"/>
      <c r="D278" s="187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</row>
    <row r="279" spans="1:32" ht="12" customHeight="1">
      <c r="A279" s="172"/>
      <c r="B279" s="172"/>
      <c r="C279" s="187"/>
      <c r="D279" s="187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</row>
    <row r="280" spans="1:32" ht="12" customHeight="1">
      <c r="A280" s="172"/>
      <c r="B280" s="172"/>
      <c r="C280" s="187"/>
      <c r="D280" s="187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</row>
    <row r="281" spans="1:32" ht="12" customHeight="1">
      <c r="A281" s="172"/>
      <c r="B281" s="172"/>
      <c r="C281" s="187"/>
      <c r="D281" s="187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</row>
    <row r="282" spans="1:32" ht="12" customHeight="1">
      <c r="A282" s="172"/>
      <c r="B282" s="172"/>
      <c r="C282" s="187"/>
      <c r="D282" s="187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</row>
    <row r="283" spans="1:32" ht="12" customHeight="1">
      <c r="A283" s="172"/>
      <c r="B283" s="172"/>
      <c r="C283" s="187"/>
      <c r="D283" s="187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</row>
    <row r="284" spans="1:32" ht="12" customHeight="1">
      <c r="A284" s="172"/>
      <c r="B284" s="172"/>
      <c r="C284" s="187"/>
      <c r="D284" s="187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</row>
    <row r="285" spans="1:32" ht="12" customHeight="1">
      <c r="A285" s="172"/>
      <c r="B285" s="172"/>
      <c r="C285" s="187"/>
      <c r="D285" s="187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</row>
    <row r="286" spans="1:32" ht="12" customHeight="1">
      <c r="A286" s="172"/>
      <c r="B286" s="172"/>
      <c r="C286" s="187"/>
      <c r="D286" s="187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</row>
    <row r="287" spans="1:32" ht="12" customHeight="1">
      <c r="A287" s="172"/>
      <c r="B287" s="172"/>
      <c r="C287" s="187"/>
      <c r="D287" s="187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</row>
    <row r="288" spans="1:32" ht="12" customHeight="1">
      <c r="A288" s="172"/>
      <c r="B288" s="172"/>
      <c r="C288" s="187"/>
      <c r="D288" s="187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</row>
    <row r="289" spans="1:32" ht="12" customHeight="1">
      <c r="A289" s="172"/>
      <c r="B289" s="172"/>
      <c r="C289" s="187"/>
      <c r="D289" s="187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</row>
    <row r="290" spans="1:32" ht="12" customHeight="1">
      <c r="A290" s="172"/>
      <c r="B290" s="172"/>
      <c r="C290" s="187"/>
      <c r="D290" s="187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</row>
    <row r="291" spans="1:32" ht="12" customHeight="1">
      <c r="A291" s="172"/>
      <c r="B291" s="172"/>
      <c r="C291" s="187"/>
      <c r="D291" s="187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</row>
    <row r="292" spans="1:32" ht="12" customHeight="1">
      <c r="A292" s="172"/>
      <c r="B292" s="172"/>
      <c r="C292" s="187"/>
      <c r="D292" s="187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</row>
    <row r="293" spans="1:32" ht="12" customHeight="1">
      <c r="A293" s="172"/>
      <c r="B293" s="172"/>
      <c r="C293" s="187"/>
      <c r="D293" s="187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</row>
    <row r="294" spans="1:32" ht="12" customHeight="1">
      <c r="A294" s="172"/>
      <c r="B294" s="172"/>
      <c r="C294" s="187"/>
      <c r="D294" s="187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</row>
    <row r="295" spans="1:32" ht="12" customHeight="1">
      <c r="A295" s="172"/>
      <c r="B295" s="172"/>
      <c r="C295" s="187"/>
      <c r="D295" s="187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</row>
    <row r="296" spans="1:32" ht="12" customHeight="1">
      <c r="A296" s="172"/>
      <c r="B296" s="172"/>
      <c r="C296" s="187"/>
      <c r="D296" s="187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</row>
    <row r="297" spans="1:32" ht="12" customHeight="1">
      <c r="A297" s="172"/>
      <c r="B297" s="172"/>
      <c r="C297" s="187"/>
      <c r="D297" s="187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</row>
    <row r="298" spans="1:32" ht="12" customHeight="1">
      <c r="A298" s="172"/>
      <c r="B298" s="172"/>
      <c r="C298" s="187"/>
      <c r="D298" s="187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</row>
    <row r="299" spans="1:32" ht="12" customHeight="1">
      <c r="A299" s="172"/>
      <c r="B299" s="172"/>
      <c r="C299" s="187"/>
      <c r="D299" s="187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</row>
    <row r="300" spans="1:32" ht="12" customHeight="1">
      <c r="A300" s="172"/>
      <c r="B300" s="172"/>
      <c r="C300" s="187"/>
      <c r="D300" s="187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</row>
    <row r="301" spans="1:32" ht="12" customHeight="1">
      <c r="A301" s="172"/>
      <c r="B301" s="172"/>
      <c r="C301" s="187"/>
      <c r="D301" s="187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</row>
    <row r="302" spans="1:32" ht="12" customHeight="1">
      <c r="A302" s="172"/>
      <c r="B302" s="172"/>
      <c r="C302" s="187"/>
      <c r="D302" s="187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</row>
    <row r="303" spans="1:32" ht="12" customHeight="1">
      <c r="A303" s="172"/>
      <c r="B303" s="172"/>
      <c r="C303" s="187"/>
      <c r="D303" s="187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</row>
    <row r="304" spans="1:32" ht="12" customHeight="1">
      <c r="A304" s="172"/>
      <c r="B304" s="172"/>
      <c r="C304" s="187"/>
      <c r="D304" s="187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</row>
    <row r="305" spans="1:32" ht="12" customHeight="1">
      <c r="A305" s="172"/>
      <c r="B305" s="172"/>
      <c r="C305" s="187"/>
      <c r="D305" s="187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</row>
    <row r="306" spans="1:32" ht="12" customHeight="1">
      <c r="A306" s="172"/>
      <c r="B306" s="172"/>
      <c r="C306" s="187"/>
      <c r="D306" s="187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</row>
    <row r="307" spans="1:32" ht="12" customHeight="1">
      <c r="A307" s="172"/>
      <c r="B307" s="172"/>
      <c r="C307" s="187"/>
      <c r="D307" s="187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</row>
    <row r="308" spans="1:32" ht="12" customHeight="1">
      <c r="A308" s="172"/>
      <c r="B308" s="172"/>
      <c r="C308" s="187"/>
      <c r="D308" s="187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</row>
    <row r="309" spans="1:32" ht="12" customHeight="1">
      <c r="A309" s="172"/>
      <c r="B309" s="172"/>
      <c r="C309" s="187"/>
      <c r="D309" s="187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</row>
    <row r="310" spans="1:32" ht="12" customHeight="1">
      <c r="A310" s="172"/>
      <c r="B310" s="172"/>
      <c r="C310" s="187"/>
      <c r="D310" s="187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</row>
    <row r="311" spans="1:32" ht="12" customHeight="1">
      <c r="A311" s="172"/>
      <c r="B311" s="172"/>
      <c r="C311" s="187"/>
      <c r="D311" s="187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</row>
    <row r="312" spans="1:32" ht="12" customHeight="1">
      <c r="A312" s="172"/>
      <c r="B312" s="172"/>
      <c r="C312" s="187"/>
      <c r="D312" s="187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</row>
    <row r="313" spans="1:32" ht="12" customHeight="1">
      <c r="A313" s="172"/>
      <c r="B313" s="172"/>
      <c r="C313" s="187"/>
      <c r="D313" s="187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</row>
    <row r="314" spans="1:32" ht="12" customHeight="1">
      <c r="A314" s="172"/>
      <c r="B314" s="172"/>
      <c r="C314" s="187"/>
      <c r="D314" s="187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</row>
    <row r="315" spans="1:32" ht="12" customHeight="1">
      <c r="A315" s="172"/>
      <c r="B315" s="172"/>
      <c r="C315" s="187"/>
      <c r="D315" s="187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</row>
    <row r="316" spans="1:32" ht="12" customHeight="1">
      <c r="A316" s="172"/>
      <c r="B316" s="172"/>
      <c r="C316" s="187"/>
      <c r="D316" s="187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</row>
    <row r="317" spans="1:32" ht="12" customHeight="1">
      <c r="A317" s="172"/>
      <c r="B317" s="172"/>
      <c r="C317" s="187"/>
      <c r="D317" s="187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</row>
    <row r="318" spans="1:32" ht="12" customHeight="1">
      <c r="A318" s="172"/>
      <c r="B318" s="172"/>
      <c r="C318" s="187"/>
      <c r="D318" s="187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</row>
    <row r="319" spans="1:32" ht="12" customHeight="1">
      <c r="A319" s="172"/>
      <c r="B319" s="172"/>
      <c r="C319" s="187"/>
      <c r="D319" s="187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</row>
    <row r="320" spans="1:32" ht="12" customHeight="1">
      <c r="A320" s="172"/>
      <c r="B320" s="172"/>
      <c r="C320" s="187"/>
      <c r="D320" s="187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</row>
    <row r="321" spans="1:32" ht="12" customHeight="1">
      <c r="A321" s="172"/>
      <c r="B321" s="172"/>
      <c r="C321" s="187"/>
      <c r="D321" s="187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</row>
    <row r="322" spans="1:32" ht="12" customHeight="1">
      <c r="A322" s="172"/>
      <c r="B322" s="172"/>
      <c r="C322" s="187"/>
      <c r="D322" s="187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</row>
    <row r="323" spans="1:32" ht="12" customHeight="1">
      <c r="A323" s="172"/>
      <c r="B323" s="172"/>
      <c r="C323" s="187"/>
      <c r="D323" s="187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</row>
    <row r="324" spans="1:32" ht="12" customHeight="1">
      <c r="A324" s="172"/>
      <c r="B324" s="172"/>
      <c r="C324" s="187"/>
      <c r="D324" s="187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</row>
    <row r="325" spans="1:32" ht="12" customHeight="1">
      <c r="A325" s="172"/>
      <c r="B325" s="172"/>
      <c r="C325" s="187"/>
      <c r="D325" s="187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</row>
    <row r="326" spans="1:32" ht="12" customHeight="1">
      <c r="A326" s="172"/>
      <c r="B326" s="172"/>
      <c r="C326" s="187"/>
      <c r="D326" s="187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</row>
    <row r="327" spans="1:32" ht="12" customHeight="1">
      <c r="A327" s="172"/>
      <c r="B327" s="172"/>
      <c r="C327" s="187"/>
      <c r="D327" s="187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</row>
    <row r="328" spans="1:32" ht="12" customHeight="1">
      <c r="A328" s="172"/>
      <c r="B328" s="172"/>
      <c r="C328" s="187"/>
      <c r="D328" s="187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</row>
    <row r="329" spans="1:32" ht="12" customHeight="1">
      <c r="A329" s="172"/>
      <c r="B329" s="172"/>
      <c r="C329" s="187"/>
      <c r="D329" s="187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</row>
    <row r="330" spans="1:32" ht="12" customHeight="1">
      <c r="A330" s="172"/>
      <c r="B330" s="172"/>
      <c r="C330" s="187"/>
      <c r="D330" s="187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</row>
    <row r="331" spans="1:32" ht="12" customHeight="1">
      <c r="A331" s="172"/>
      <c r="B331" s="172"/>
      <c r="C331" s="187"/>
      <c r="D331" s="187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</row>
    <row r="332" spans="1:32" ht="12" customHeight="1">
      <c r="A332" s="172"/>
      <c r="B332" s="172"/>
      <c r="C332" s="187"/>
      <c r="D332" s="187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</row>
    <row r="333" spans="1:32" ht="12" customHeight="1">
      <c r="A333" s="172"/>
      <c r="B333" s="172"/>
      <c r="C333" s="187"/>
      <c r="D333" s="187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</row>
    <row r="334" spans="1:32" ht="12" customHeight="1">
      <c r="A334" s="172"/>
      <c r="B334" s="172"/>
      <c r="C334" s="187"/>
      <c r="D334" s="187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</row>
    <row r="335" spans="1:32" ht="12" customHeight="1">
      <c r="A335" s="172"/>
      <c r="B335" s="172"/>
      <c r="C335" s="187"/>
      <c r="D335" s="187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</row>
    <row r="336" spans="1:32" ht="12" customHeight="1">
      <c r="A336" s="172"/>
      <c r="B336" s="172"/>
      <c r="C336" s="187"/>
      <c r="D336" s="187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</row>
    <row r="337" spans="1:32" ht="12" customHeight="1">
      <c r="A337" s="172"/>
      <c r="B337" s="172"/>
      <c r="C337" s="187"/>
      <c r="D337" s="187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</row>
    <row r="338" spans="1:32" ht="12" customHeight="1">
      <c r="A338" s="172"/>
      <c r="B338" s="172"/>
      <c r="C338" s="187"/>
      <c r="D338" s="187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</row>
    <row r="339" spans="1:32" ht="12" customHeight="1">
      <c r="A339" s="172"/>
      <c r="B339" s="172"/>
      <c r="C339" s="187"/>
      <c r="D339" s="187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</row>
    <row r="340" spans="1:32" ht="12" customHeight="1">
      <c r="A340" s="172"/>
      <c r="B340" s="172"/>
      <c r="C340" s="187"/>
      <c r="D340" s="187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</row>
    <row r="341" spans="1:32" ht="12" customHeight="1">
      <c r="A341" s="172"/>
      <c r="B341" s="172"/>
      <c r="C341" s="187"/>
      <c r="D341" s="187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</row>
    <row r="342" spans="1:32" ht="12" customHeight="1">
      <c r="A342" s="172"/>
      <c r="B342" s="172"/>
      <c r="C342" s="187"/>
      <c r="D342" s="187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</row>
    <row r="343" spans="1:32" ht="12" customHeight="1">
      <c r="A343" s="172"/>
      <c r="B343" s="172"/>
      <c r="C343" s="187"/>
      <c r="D343" s="187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</row>
    <row r="344" spans="1:32" ht="12" customHeight="1">
      <c r="A344" s="172"/>
      <c r="B344" s="172"/>
      <c r="C344" s="187"/>
      <c r="D344" s="187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</row>
    <row r="345" spans="1:32" ht="12" customHeight="1">
      <c r="A345" s="172"/>
      <c r="B345" s="172"/>
      <c r="C345" s="187"/>
      <c r="D345" s="187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</row>
    <row r="346" spans="1:32" ht="12" customHeight="1">
      <c r="A346" s="172"/>
      <c r="B346" s="172"/>
      <c r="C346" s="187"/>
      <c r="D346" s="187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</row>
    <row r="347" spans="1:32" ht="12" customHeight="1">
      <c r="A347" s="172"/>
      <c r="B347" s="172"/>
      <c r="C347" s="187"/>
      <c r="D347" s="187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</row>
    <row r="348" spans="1:32" ht="12" customHeight="1">
      <c r="A348" s="172"/>
      <c r="B348" s="172"/>
      <c r="C348" s="187"/>
      <c r="D348" s="187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</row>
    <row r="349" spans="1:32" ht="12" customHeight="1">
      <c r="A349" s="172"/>
      <c r="B349" s="172"/>
      <c r="C349" s="187"/>
      <c r="D349" s="187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</row>
    <row r="350" spans="1:32" ht="12" customHeight="1">
      <c r="A350" s="172"/>
      <c r="B350" s="172"/>
      <c r="C350" s="187"/>
      <c r="D350" s="187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</row>
    <row r="351" spans="1:32" ht="12" customHeight="1">
      <c r="A351" s="172"/>
      <c r="B351" s="172"/>
      <c r="C351" s="187"/>
      <c r="D351" s="187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</row>
    <row r="352" spans="1:32" ht="12" customHeight="1">
      <c r="A352" s="172"/>
      <c r="B352" s="172"/>
      <c r="C352" s="187"/>
      <c r="D352" s="187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</row>
    <row r="353" spans="1:32" ht="12" customHeight="1">
      <c r="A353" s="172"/>
      <c r="B353" s="172"/>
      <c r="C353" s="187"/>
      <c r="D353" s="187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</row>
    <row r="354" spans="1:32" ht="12" customHeight="1">
      <c r="A354" s="172"/>
      <c r="B354" s="172"/>
      <c r="C354" s="187"/>
      <c r="D354" s="187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</row>
    <row r="355" spans="1:32" ht="12" customHeight="1">
      <c r="A355" s="172"/>
      <c r="B355" s="172"/>
      <c r="C355" s="187"/>
      <c r="D355" s="187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</row>
    <row r="356" spans="1:32" ht="12" customHeight="1">
      <c r="A356" s="172"/>
      <c r="B356" s="172"/>
      <c r="C356" s="187"/>
      <c r="D356" s="187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</row>
    <row r="357" spans="1:32" ht="12" customHeight="1">
      <c r="A357" s="172"/>
      <c r="B357" s="172"/>
      <c r="C357" s="187"/>
      <c r="D357" s="187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</row>
    <row r="358" spans="1:32" ht="12" customHeight="1">
      <c r="A358" s="172"/>
      <c r="B358" s="172"/>
      <c r="C358" s="187"/>
      <c r="D358" s="187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</row>
    <row r="359" spans="1:32" ht="12" customHeight="1">
      <c r="A359" s="172"/>
      <c r="B359" s="172"/>
      <c r="C359" s="187"/>
      <c r="D359" s="187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</row>
    <row r="360" spans="1:32" ht="12" customHeight="1">
      <c r="A360" s="172"/>
      <c r="B360" s="172"/>
      <c r="C360" s="187"/>
      <c r="D360" s="187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</row>
    <row r="361" spans="1:32" ht="12" customHeight="1">
      <c r="A361" s="172"/>
      <c r="B361" s="172"/>
      <c r="C361" s="187"/>
      <c r="D361" s="187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</row>
    <row r="362" spans="1:32" ht="12" customHeight="1">
      <c r="A362" s="172"/>
      <c r="B362" s="172"/>
      <c r="C362" s="187"/>
      <c r="D362" s="187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</row>
    <row r="363" spans="1:32" ht="12" customHeight="1">
      <c r="A363" s="172"/>
      <c r="B363" s="172"/>
      <c r="C363" s="187"/>
      <c r="D363" s="187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</row>
    <row r="364" spans="1:32" ht="12" customHeight="1">
      <c r="A364" s="172"/>
      <c r="B364" s="172"/>
      <c r="C364" s="187"/>
      <c r="D364" s="187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</row>
    <row r="365" spans="1:32" ht="12" customHeight="1">
      <c r="A365" s="172"/>
      <c r="B365" s="172"/>
      <c r="C365" s="187"/>
      <c r="D365" s="187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</row>
    <row r="366" spans="1:32" ht="12" customHeight="1">
      <c r="A366" s="172"/>
      <c r="B366" s="172"/>
      <c r="C366" s="187"/>
      <c r="D366" s="187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</row>
    <row r="367" spans="1:32" ht="12" customHeight="1">
      <c r="A367" s="172"/>
      <c r="B367" s="172"/>
      <c r="C367" s="187"/>
      <c r="D367" s="187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</row>
    <row r="368" spans="1:32" ht="12" customHeight="1">
      <c r="A368" s="172"/>
      <c r="B368" s="172"/>
      <c r="C368" s="187"/>
      <c r="D368" s="187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</row>
    <row r="369" spans="1:32" ht="12" customHeight="1">
      <c r="A369" s="172"/>
      <c r="B369" s="172"/>
      <c r="C369" s="187"/>
      <c r="D369" s="187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</row>
    <row r="370" spans="1:32" ht="12" customHeight="1">
      <c r="A370" s="172"/>
      <c r="B370" s="172"/>
      <c r="C370" s="187"/>
      <c r="D370" s="187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</row>
    <row r="371" spans="1:32" ht="12" customHeight="1">
      <c r="A371" s="172"/>
      <c r="B371" s="172"/>
      <c r="C371" s="187"/>
      <c r="D371" s="187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</row>
    <row r="372" spans="1:32" ht="12" customHeight="1">
      <c r="A372" s="172"/>
      <c r="B372" s="172"/>
      <c r="C372" s="187"/>
      <c r="D372" s="187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</row>
    <row r="373" spans="1:32" ht="12" customHeight="1">
      <c r="A373" s="172"/>
      <c r="B373" s="172"/>
      <c r="C373" s="187"/>
      <c r="D373" s="187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</row>
    <row r="374" spans="1:32" ht="12" customHeight="1">
      <c r="A374" s="172"/>
      <c r="B374" s="172"/>
      <c r="C374" s="187"/>
      <c r="D374" s="187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</row>
    <row r="375" spans="1:32" ht="12" customHeight="1">
      <c r="A375" s="172"/>
      <c r="B375" s="172"/>
      <c r="C375" s="187"/>
      <c r="D375" s="187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</row>
    <row r="376" spans="1:32" ht="12" customHeight="1">
      <c r="A376" s="172"/>
      <c r="B376" s="172"/>
      <c r="C376" s="187"/>
      <c r="D376" s="187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</row>
    <row r="377" spans="1:32" ht="12" customHeight="1">
      <c r="A377" s="172"/>
      <c r="B377" s="172"/>
      <c r="C377" s="187"/>
      <c r="D377" s="187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</row>
    <row r="378" spans="1:32" ht="12" customHeight="1">
      <c r="A378" s="172"/>
      <c r="B378" s="172"/>
      <c r="C378" s="187"/>
      <c r="D378" s="187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</row>
    <row r="379" spans="1:32" ht="12" customHeight="1">
      <c r="A379" s="172"/>
      <c r="B379" s="172"/>
      <c r="C379" s="187"/>
      <c r="D379" s="187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</row>
    <row r="380" spans="1:32" ht="12" customHeight="1">
      <c r="A380" s="172"/>
      <c r="B380" s="172"/>
      <c r="C380" s="187"/>
      <c r="D380" s="187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</row>
    <row r="381" spans="1:32" ht="12" customHeight="1">
      <c r="A381" s="172"/>
      <c r="B381" s="172"/>
      <c r="C381" s="187"/>
      <c r="D381" s="187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</row>
    <row r="382" spans="1:32" ht="12" customHeight="1">
      <c r="A382" s="172"/>
      <c r="B382" s="172"/>
      <c r="C382" s="187"/>
      <c r="D382" s="187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</row>
    <row r="383" spans="1:32" ht="12" customHeight="1">
      <c r="A383" s="172"/>
      <c r="B383" s="172"/>
      <c r="C383" s="187"/>
      <c r="D383" s="187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</row>
    <row r="384" spans="1:32" ht="12" customHeight="1">
      <c r="A384" s="172"/>
      <c r="B384" s="172"/>
      <c r="C384" s="187"/>
      <c r="D384" s="187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</row>
    <row r="385" spans="1:32" ht="12" customHeight="1">
      <c r="A385" s="172"/>
      <c r="B385" s="172"/>
      <c r="C385" s="187"/>
      <c r="D385" s="187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</row>
    <row r="386" spans="1:32" ht="12" customHeight="1">
      <c r="A386" s="172"/>
      <c r="B386" s="172"/>
      <c r="C386" s="187"/>
      <c r="D386" s="187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</row>
    <row r="387" spans="1:32" ht="12" customHeight="1">
      <c r="A387" s="172"/>
      <c r="B387" s="172"/>
      <c r="C387" s="187"/>
      <c r="D387" s="187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</row>
    <row r="388" spans="1:32" ht="12" customHeight="1">
      <c r="A388" s="172"/>
      <c r="B388" s="172"/>
      <c r="C388" s="187"/>
      <c r="D388" s="187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</row>
    <row r="389" spans="1:32" ht="12" customHeight="1">
      <c r="A389" s="172"/>
      <c r="B389" s="172"/>
      <c r="C389" s="187"/>
      <c r="D389" s="187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</row>
    <row r="390" spans="1:32" ht="12" customHeight="1">
      <c r="A390" s="172"/>
      <c r="B390" s="172"/>
      <c r="C390" s="187"/>
      <c r="D390" s="187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</row>
    <row r="391" spans="1:32" ht="12" customHeight="1">
      <c r="A391" s="172"/>
      <c r="B391" s="172"/>
      <c r="C391" s="187"/>
      <c r="D391" s="187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</row>
    <row r="392" spans="1:32" ht="12" customHeight="1">
      <c r="A392" s="172"/>
      <c r="B392" s="172"/>
      <c r="C392" s="187"/>
      <c r="D392" s="187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</row>
    <row r="393" spans="1:32" ht="12" customHeight="1">
      <c r="A393" s="172"/>
      <c r="B393" s="172"/>
      <c r="C393" s="187"/>
      <c r="D393" s="187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</row>
    <row r="394" spans="1:32" ht="12" customHeight="1">
      <c r="A394" s="172"/>
      <c r="B394" s="172"/>
      <c r="C394" s="187"/>
      <c r="D394" s="187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</row>
    <row r="395" spans="1:32" ht="12" customHeight="1">
      <c r="A395" s="172"/>
      <c r="B395" s="172"/>
      <c r="C395" s="187"/>
      <c r="D395" s="187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</row>
    <row r="396" spans="1:32" ht="12" customHeight="1">
      <c r="A396" s="172"/>
      <c r="B396" s="172"/>
      <c r="C396" s="187"/>
      <c r="D396" s="187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</row>
    <row r="397" spans="1:32" ht="12" customHeight="1">
      <c r="A397" s="172"/>
      <c r="B397" s="172"/>
      <c r="C397" s="187"/>
      <c r="D397" s="187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</row>
    <row r="398" spans="1:32" ht="12" customHeight="1">
      <c r="A398" s="172"/>
      <c r="B398" s="172"/>
      <c r="C398" s="187"/>
      <c r="D398" s="187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</row>
    <row r="399" spans="1:32" ht="12" customHeight="1">
      <c r="A399" s="172"/>
      <c r="B399" s="172"/>
      <c r="C399" s="187"/>
      <c r="D399" s="187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</row>
    <row r="400" spans="1:32" ht="12" customHeight="1">
      <c r="A400" s="172"/>
      <c r="B400" s="172"/>
      <c r="C400" s="187"/>
      <c r="D400" s="187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</row>
    <row r="401" spans="1:32" ht="12" customHeight="1">
      <c r="A401" s="172"/>
      <c r="B401" s="172"/>
      <c r="C401" s="187"/>
      <c r="D401" s="187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</row>
    <row r="402" spans="1:32" ht="12" customHeight="1">
      <c r="A402" s="172"/>
      <c r="B402" s="172"/>
      <c r="C402" s="187"/>
      <c r="D402" s="187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</row>
    <row r="403" spans="1:32" ht="12" customHeight="1">
      <c r="A403" s="172"/>
      <c r="B403" s="172"/>
      <c r="C403" s="187"/>
      <c r="D403" s="187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</row>
    <row r="404" spans="1:32" ht="12" customHeight="1">
      <c r="A404" s="172"/>
      <c r="B404" s="172"/>
      <c r="C404" s="187"/>
      <c r="D404" s="187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</row>
    <row r="405" spans="1:32" ht="12" customHeight="1">
      <c r="A405" s="172"/>
      <c r="B405" s="172"/>
      <c r="C405" s="187"/>
      <c r="D405" s="187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</row>
    <row r="406" spans="1:32" ht="12" customHeight="1">
      <c r="A406" s="172"/>
      <c r="B406" s="172"/>
      <c r="C406" s="187"/>
      <c r="D406" s="187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</row>
    <row r="407" spans="1:32" ht="12" customHeight="1">
      <c r="A407" s="172"/>
      <c r="B407" s="172"/>
      <c r="C407" s="187"/>
      <c r="D407" s="187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</row>
    <row r="408" spans="1:32" ht="12" customHeight="1">
      <c r="A408" s="172"/>
      <c r="B408" s="172"/>
      <c r="C408" s="187"/>
      <c r="D408" s="187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</row>
    <row r="409" spans="1:32" ht="12" customHeight="1">
      <c r="A409" s="172"/>
      <c r="B409" s="172"/>
      <c r="C409" s="187"/>
      <c r="D409" s="187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</row>
    <row r="410" spans="1:32" ht="12" customHeight="1">
      <c r="A410" s="172"/>
      <c r="B410" s="172"/>
      <c r="C410" s="187"/>
      <c r="D410" s="187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</row>
    <row r="411" spans="1:32" ht="12" customHeight="1">
      <c r="A411" s="172"/>
      <c r="B411" s="172"/>
      <c r="C411" s="187"/>
      <c r="D411" s="187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</row>
    <row r="412" spans="1:32" ht="12" customHeight="1">
      <c r="A412" s="172"/>
      <c r="B412" s="172"/>
      <c r="C412" s="187"/>
      <c r="D412" s="187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</row>
    <row r="413" spans="1:32" ht="12" customHeight="1">
      <c r="A413" s="172"/>
      <c r="B413" s="172"/>
      <c r="C413" s="187"/>
      <c r="D413" s="187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</row>
    <row r="414" spans="1:32" ht="12" customHeight="1">
      <c r="A414" s="172"/>
      <c r="B414" s="172"/>
      <c r="C414" s="187"/>
      <c r="D414" s="187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</row>
    <row r="415" spans="1:32" ht="12" customHeight="1">
      <c r="A415" s="172"/>
      <c r="B415" s="172"/>
      <c r="C415" s="187"/>
      <c r="D415" s="187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</row>
    <row r="416" spans="1:32" ht="12" customHeight="1">
      <c r="A416" s="172"/>
      <c r="B416" s="172"/>
      <c r="C416" s="187"/>
      <c r="D416" s="187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</row>
    <row r="417" spans="1:32" ht="12" customHeight="1">
      <c r="A417" s="172"/>
      <c r="B417" s="172"/>
      <c r="C417" s="187"/>
      <c r="D417" s="187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</row>
    <row r="418" spans="1:32" ht="12" customHeight="1">
      <c r="A418" s="172"/>
      <c r="B418" s="172"/>
      <c r="C418" s="187"/>
      <c r="D418" s="187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</row>
    <row r="419" spans="1:32" ht="12" customHeight="1">
      <c r="A419" s="172"/>
      <c r="B419" s="172"/>
      <c r="C419" s="187"/>
      <c r="D419" s="187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</row>
    <row r="420" spans="1:32" ht="12" customHeight="1">
      <c r="A420" s="172"/>
      <c r="B420" s="172"/>
      <c r="C420" s="187"/>
      <c r="D420" s="187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</row>
    <row r="421" spans="1:32" ht="12" customHeight="1">
      <c r="A421" s="172"/>
      <c r="B421" s="172"/>
      <c r="C421" s="187"/>
      <c r="D421" s="187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</row>
    <row r="422" spans="1:32" ht="12" customHeight="1">
      <c r="A422" s="172"/>
      <c r="B422" s="172"/>
      <c r="C422" s="187"/>
      <c r="D422" s="187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</row>
    <row r="423" spans="1:32" ht="12" customHeight="1">
      <c r="A423" s="172"/>
      <c r="B423" s="172"/>
      <c r="C423" s="187"/>
      <c r="D423" s="187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</row>
    <row r="424" spans="1:32" ht="12" customHeight="1">
      <c r="A424" s="172"/>
      <c r="B424" s="172"/>
      <c r="C424" s="187"/>
      <c r="D424" s="187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</row>
    <row r="425" spans="1:32" ht="12" customHeight="1">
      <c r="A425" s="172"/>
      <c r="B425" s="172"/>
      <c r="C425" s="187"/>
      <c r="D425" s="187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</row>
    <row r="426" spans="1:32" ht="12" customHeight="1">
      <c r="A426" s="172"/>
      <c r="B426" s="172"/>
      <c r="C426" s="187"/>
      <c r="D426" s="187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</row>
    <row r="427" spans="1:32" ht="12" customHeight="1">
      <c r="A427" s="172"/>
      <c r="B427" s="172"/>
      <c r="C427" s="187"/>
      <c r="D427" s="187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</row>
    <row r="428" spans="1:32" ht="12" customHeight="1">
      <c r="A428" s="172"/>
      <c r="B428" s="172"/>
      <c r="C428" s="187"/>
      <c r="D428" s="187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</row>
    <row r="429" spans="1:32" ht="12" customHeight="1">
      <c r="A429" s="172"/>
      <c r="B429" s="172"/>
      <c r="C429" s="187"/>
      <c r="D429" s="187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</row>
    <row r="430" spans="1:32" ht="12" customHeight="1">
      <c r="A430" s="172"/>
      <c r="B430" s="172"/>
      <c r="C430" s="187"/>
      <c r="D430" s="187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</row>
    <row r="431" spans="1:32" ht="12" customHeight="1">
      <c r="A431" s="172"/>
      <c r="B431" s="172"/>
      <c r="C431" s="187"/>
      <c r="D431" s="187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</row>
    <row r="432" spans="1:32" ht="12" customHeight="1">
      <c r="A432" s="172"/>
      <c r="B432" s="172"/>
      <c r="C432" s="187"/>
      <c r="D432" s="187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</row>
    <row r="433" spans="1:32" ht="12" customHeight="1">
      <c r="A433" s="172"/>
      <c r="B433" s="172"/>
      <c r="C433" s="187"/>
      <c r="D433" s="187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</row>
    <row r="434" spans="1:32" ht="12" customHeight="1">
      <c r="A434" s="172"/>
      <c r="B434" s="172"/>
      <c r="C434" s="187"/>
      <c r="D434" s="187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</row>
    <row r="435" spans="1:32" ht="12" customHeight="1">
      <c r="A435" s="172"/>
      <c r="B435" s="172"/>
      <c r="C435" s="187"/>
      <c r="D435" s="187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</row>
    <row r="436" spans="1:32" ht="12" customHeight="1">
      <c r="A436" s="172"/>
      <c r="B436" s="172"/>
      <c r="C436" s="187"/>
      <c r="D436" s="187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</row>
    <row r="437" spans="1:32" ht="12" customHeight="1">
      <c r="A437" s="172"/>
      <c r="B437" s="172"/>
      <c r="C437" s="187"/>
      <c r="D437" s="187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</row>
    <row r="438" spans="1:32" ht="12" customHeight="1">
      <c r="A438" s="172"/>
      <c r="B438" s="172"/>
      <c r="C438" s="187"/>
      <c r="D438" s="187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</row>
    <row r="439" spans="1:32" ht="12" customHeight="1">
      <c r="A439" s="172"/>
      <c r="B439" s="172"/>
      <c r="C439" s="187"/>
      <c r="D439" s="187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</row>
    <row r="440" spans="1:32" ht="12" customHeight="1">
      <c r="A440" s="172"/>
      <c r="B440" s="172"/>
      <c r="C440" s="187"/>
      <c r="D440" s="187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</row>
    <row r="441" spans="1:32" ht="12" customHeight="1">
      <c r="A441" s="172"/>
      <c r="B441" s="172"/>
      <c r="C441" s="187"/>
      <c r="D441" s="187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</row>
    <row r="442" spans="1:32" ht="12" customHeight="1">
      <c r="A442" s="172"/>
      <c r="B442" s="172"/>
      <c r="C442" s="187"/>
      <c r="D442" s="187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</row>
    <row r="443" spans="1:32" ht="12" customHeight="1">
      <c r="A443" s="172"/>
      <c r="B443" s="172"/>
      <c r="C443" s="187"/>
      <c r="D443" s="187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</row>
    <row r="444" spans="1:32" ht="12" customHeight="1">
      <c r="A444" s="172"/>
      <c r="B444" s="172"/>
      <c r="C444" s="187"/>
      <c r="D444" s="187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</row>
    <row r="445" spans="1:32" ht="12" customHeight="1">
      <c r="A445" s="172"/>
      <c r="B445" s="172"/>
      <c r="C445" s="187"/>
      <c r="D445" s="187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</row>
    <row r="446" spans="1:32" ht="12" customHeight="1">
      <c r="A446" s="172"/>
      <c r="B446" s="172"/>
      <c r="C446" s="187"/>
      <c r="D446" s="187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</row>
    <row r="447" spans="1:32" ht="12" customHeight="1">
      <c r="A447" s="172"/>
      <c r="B447" s="172"/>
      <c r="C447" s="187"/>
      <c r="D447" s="187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</row>
    <row r="448" spans="1:32" ht="12" customHeight="1">
      <c r="A448" s="172"/>
      <c r="B448" s="172"/>
      <c r="C448" s="187"/>
      <c r="D448" s="187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</row>
    <row r="449" spans="1:32" ht="12" customHeight="1">
      <c r="A449" s="172"/>
      <c r="B449" s="172"/>
      <c r="C449" s="187"/>
      <c r="D449" s="187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</row>
    <row r="450" spans="1:32" ht="12" customHeight="1">
      <c r="A450" s="172"/>
      <c r="B450" s="172"/>
      <c r="C450" s="187"/>
      <c r="D450" s="187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</row>
    <row r="451" spans="1:32" ht="12" customHeight="1">
      <c r="A451" s="172"/>
      <c r="B451" s="172"/>
      <c r="C451" s="187"/>
      <c r="D451" s="187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</row>
    <row r="452" spans="1:32" ht="12" customHeight="1">
      <c r="A452" s="172"/>
      <c r="B452" s="172"/>
      <c r="C452" s="187"/>
      <c r="D452" s="187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</row>
    <row r="453" spans="1:32" ht="12" customHeight="1">
      <c r="A453" s="172"/>
      <c r="B453" s="172"/>
      <c r="C453" s="187"/>
      <c r="D453" s="187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</row>
    <row r="454" spans="1:32" ht="12" customHeight="1">
      <c r="A454" s="172"/>
      <c r="B454" s="172"/>
      <c r="C454" s="187"/>
      <c r="D454" s="187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</row>
    <row r="455" spans="1:32" ht="12" customHeight="1">
      <c r="A455" s="172"/>
      <c r="B455" s="172"/>
      <c r="C455" s="187"/>
      <c r="D455" s="187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  <c r="AA455" s="172"/>
      <c r="AB455" s="172"/>
      <c r="AC455" s="172"/>
      <c r="AD455" s="172"/>
      <c r="AE455" s="172"/>
      <c r="AF455" s="172"/>
    </row>
    <row r="456" spans="1:32" ht="12" customHeight="1">
      <c r="A456" s="172"/>
      <c r="B456" s="172"/>
      <c r="C456" s="187"/>
      <c r="D456" s="187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</row>
    <row r="457" spans="1:32" ht="12" customHeight="1">
      <c r="A457" s="172"/>
      <c r="B457" s="172"/>
      <c r="C457" s="187"/>
      <c r="D457" s="187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</row>
    <row r="458" spans="1:32" ht="12" customHeight="1">
      <c r="A458" s="172"/>
      <c r="B458" s="172"/>
      <c r="C458" s="187"/>
      <c r="D458" s="187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</row>
    <row r="459" spans="1:32" ht="12" customHeight="1">
      <c r="A459" s="172"/>
      <c r="B459" s="172"/>
      <c r="C459" s="187"/>
      <c r="D459" s="187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</row>
    <row r="460" spans="1:32" ht="12" customHeight="1">
      <c r="A460" s="172"/>
      <c r="B460" s="172"/>
      <c r="C460" s="187"/>
      <c r="D460" s="187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</row>
    <row r="461" spans="1:32" ht="12" customHeight="1">
      <c r="A461" s="172"/>
      <c r="B461" s="172"/>
      <c r="C461" s="187"/>
      <c r="D461" s="187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</row>
    <row r="462" spans="1:32" ht="12" customHeight="1">
      <c r="A462" s="172"/>
      <c r="B462" s="172"/>
      <c r="C462" s="187"/>
      <c r="D462" s="187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</row>
    <row r="463" spans="1:32" ht="12" customHeight="1">
      <c r="A463" s="172"/>
      <c r="B463" s="172"/>
      <c r="C463" s="187"/>
      <c r="D463" s="187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</row>
    <row r="464" spans="1:32" ht="12" customHeight="1">
      <c r="A464" s="172"/>
      <c r="B464" s="172"/>
      <c r="C464" s="187"/>
      <c r="D464" s="187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</row>
    <row r="465" spans="1:32" ht="12" customHeight="1">
      <c r="A465" s="172"/>
      <c r="B465" s="172"/>
      <c r="C465" s="187"/>
      <c r="D465" s="187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</row>
    <row r="466" spans="1:32" ht="12" customHeight="1">
      <c r="A466" s="172"/>
      <c r="B466" s="172"/>
      <c r="C466" s="187"/>
      <c r="D466" s="187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</row>
    <row r="467" spans="1:32" ht="12" customHeight="1">
      <c r="A467" s="172"/>
      <c r="B467" s="172"/>
      <c r="C467" s="187"/>
      <c r="D467" s="187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</row>
    <row r="468" spans="1:32" ht="12" customHeight="1">
      <c r="A468" s="172"/>
      <c r="B468" s="172"/>
      <c r="C468" s="187"/>
      <c r="D468" s="187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</row>
    <row r="469" spans="1:32" ht="12" customHeight="1">
      <c r="A469" s="172"/>
      <c r="B469" s="172"/>
      <c r="C469" s="187"/>
      <c r="D469" s="187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</row>
    <row r="470" spans="1:32" ht="12" customHeight="1">
      <c r="A470" s="172"/>
      <c r="B470" s="172"/>
      <c r="C470" s="187"/>
      <c r="D470" s="187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</row>
    <row r="471" spans="1:32" ht="12" customHeight="1">
      <c r="A471" s="172"/>
      <c r="B471" s="172"/>
      <c r="C471" s="187"/>
      <c r="D471" s="187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</row>
    <row r="472" spans="1:32" ht="12" customHeight="1">
      <c r="A472" s="172"/>
      <c r="B472" s="172"/>
      <c r="C472" s="187"/>
      <c r="D472" s="187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</row>
    <row r="473" spans="1:32" ht="12" customHeight="1">
      <c r="A473" s="172"/>
      <c r="B473" s="172"/>
      <c r="C473" s="187"/>
      <c r="D473" s="187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  <c r="AA473" s="172"/>
      <c r="AB473" s="172"/>
      <c r="AC473" s="172"/>
      <c r="AD473" s="172"/>
      <c r="AE473" s="172"/>
      <c r="AF473" s="172"/>
    </row>
    <row r="474" spans="1:32" ht="12" customHeight="1">
      <c r="A474" s="172"/>
      <c r="B474" s="172"/>
      <c r="C474" s="187"/>
      <c r="D474" s="187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</row>
    <row r="475" spans="1:32" ht="12" customHeight="1">
      <c r="A475" s="172"/>
      <c r="B475" s="172"/>
      <c r="C475" s="187"/>
      <c r="D475" s="187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</row>
    <row r="476" spans="1:32" ht="12" customHeight="1">
      <c r="A476" s="172"/>
      <c r="B476" s="172"/>
      <c r="C476" s="187"/>
      <c r="D476" s="187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</row>
    <row r="477" spans="1:32" ht="12" customHeight="1">
      <c r="A477" s="172"/>
      <c r="B477" s="172"/>
      <c r="C477" s="187"/>
      <c r="D477" s="187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</row>
    <row r="478" spans="1:32" ht="12" customHeight="1">
      <c r="A478" s="172"/>
      <c r="B478" s="172"/>
      <c r="C478" s="187"/>
      <c r="D478" s="187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</row>
    <row r="479" spans="1:32" ht="12" customHeight="1">
      <c r="A479" s="172"/>
      <c r="B479" s="172"/>
      <c r="C479" s="187"/>
      <c r="D479" s="187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</row>
    <row r="480" spans="1:32" ht="12" customHeight="1">
      <c r="A480" s="172"/>
      <c r="B480" s="172"/>
      <c r="C480" s="187"/>
      <c r="D480" s="187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</row>
    <row r="481" spans="1:32" ht="12" customHeight="1">
      <c r="A481" s="172"/>
      <c r="B481" s="172"/>
      <c r="C481" s="187"/>
      <c r="D481" s="187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</row>
    <row r="482" spans="1:32" ht="12" customHeight="1">
      <c r="A482" s="172"/>
      <c r="B482" s="172"/>
      <c r="C482" s="187"/>
      <c r="D482" s="187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</row>
    <row r="483" spans="1:32" ht="12" customHeight="1">
      <c r="A483" s="172"/>
      <c r="B483" s="172"/>
      <c r="C483" s="187"/>
      <c r="D483" s="187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</row>
    <row r="484" spans="1:32" ht="12" customHeight="1">
      <c r="A484" s="172"/>
      <c r="B484" s="172"/>
      <c r="C484" s="187"/>
      <c r="D484" s="187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</row>
    <row r="485" spans="1:32" ht="12" customHeight="1">
      <c r="A485" s="172"/>
      <c r="B485" s="172"/>
      <c r="C485" s="187"/>
      <c r="D485" s="187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</row>
    <row r="486" spans="1:32" ht="12" customHeight="1">
      <c r="A486" s="172"/>
      <c r="B486" s="172"/>
      <c r="C486" s="187"/>
      <c r="D486" s="187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</row>
    <row r="487" spans="1:32" ht="12" customHeight="1">
      <c r="A487" s="172"/>
      <c r="B487" s="172"/>
      <c r="C487" s="187"/>
      <c r="D487" s="187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</row>
    <row r="488" spans="1:32" ht="12" customHeight="1">
      <c r="A488" s="172"/>
      <c r="B488" s="172"/>
      <c r="C488" s="187"/>
      <c r="D488" s="187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</row>
    <row r="489" spans="1:32" ht="12" customHeight="1">
      <c r="A489" s="172"/>
      <c r="B489" s="172"/>
      <c r="C489" s="187"/>
      <c r="D489" s="187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</row>
    <row r="490" spans="1:32" ht="12" customHeight="1">
      <c r="A490" s="172"/>
      <c r="B490" s="172"/>
      <c r="C490" s="187"/>
      <c r="D490" s="187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</row>
    <row r="491" spans="1:32" ht="12" customHeight="1">
      <c r="A491" s="172"/>
      <c r="B491" s="172"/>
      <c r="C491" s="187"/>
      <c r="D491" s="187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</row>
    <row r="492" spans="1:32" ht="12" customHeight="1">
      <c r="A492" s="172"/>
      <c r="B492" s="172"/>
      <c r="C492" s="187"/>
      <c r="D492" s="187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</row>
    <row r="493" spans="1:32" ht="12" customHeight="1">
      <c r="A493" s="172"/>
      <c r="B493" s="172"/>
      <c r="C493" s="187"/>
      <c r="D493" s="187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</row>
    <row r="494" spans="1:32" ht="12" customHeight="1">
      <c r="A494" s="172"/>
      <c r="B494" s="172"/>
      <c r="C494" s="187"/>
      <c r="D494" s="187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</row>
    <row r="495" spans="1:32" ht="12" customHeight="1">
      <c r="A495" s="172"/>
      <c r="B495" s="172"/>
      <c r="C495" s="187"/>
      <c r="D495" s="187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</row>
    <row r="496" spans="1:32" ht="12" customHeight="1">
      <c r="A496" s="172"/>
      <c r="B496" s="172"/>
      <c r="C496" s="187"/>
      <c r="D496" s="187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</row>
    <row r="497" spans="1:32" ht="12" customHeight="1">
      <c r="A497" s="172"/>
      <c r="B497" s="172"/>
      <c r="C497" s="187"/>
      <c r="D497" s="187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</row>
    <row r="498" spans="1:32" ht="12" customHeight="1">
      <c r="A498" s="172"/>
      <c r="B498" s="172"/>
      <c r="C498" s="187"/>
      <c r="D498" s="187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</row>
    <row r="499" spans="1:32" ht="12" customHeight="1">
      <c r="A499" s="172"/>
      <c r="B499" s="172"/>
      <c r="C499" s="187"/>
      <c r="D499" s="187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</row>
    <row r="500" spans="1:32" ht="12" customHeight="1">
      <c r="A500" s="172"/>
      <c r="B500" s="172"/>
      <c r="C500" s="187"/>
      <c r="D500" s="187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</row>
    <row r="501" spans="1:32" ht="12" customHeight="1">
      <c r="A501" s="172"/>
      <c r="B501" s="172"/>
      <c r="C501" s="187"/>
      <c r="D501" s="187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</row>
    <row r="502" spans="1:32" ht="12" customHeight="1">
      <c r="A502" s="172"/>
      <c r="B502" s="172"/>
      <c r="C502" s="187"/>
      <c r="D502" s="187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</row>
    <row r="503" spans="1:32" ht="12" customHeight="1">
      <c r="A503" s="172"/>
      <c r="B503" s="172"/>
      <c r="C503" s="187"/>
      <c r="D503" s="187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</row>
    <row r="504" spans="1:32" ht="12" customHeight="1">
      <c r="A504" s="172"/>
      <c r="B504" s="172"/>
      <c r="C504" s="187"/>
      <c r="D504" s="187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</row>
    <row r="505" spans="1:32" ht="12" customHeight="1">
      <c r="A505" s="172"/>
      <c r="B505" s="172"/>
      <c r="C505" s="187"/>
      <c r="D505" s="187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</row>
    <row r="506" spans="1:32" ht="12" customHeight="1">
      <c r="A506" s="172"/>
      <c r="B506" s="172"/>
      <c r="C506" s="187"/>
      <c r="D506" s="187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</row>
    <row r="507" spans="1:32" ht="12" customHeight="1">
      <c r="A507" s="172"/>
      <c r="B507" s="172"/>
      <c r="C507" s="187"/>
      <c r="D507" s="187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2"/>
      <c r="V507" s="172"/>
      <c r="W507" s="172"/>
      <c r="X507" s="172"/>
      <c r="Y507" s="172"/>
      <c r="Z507" s="172"/>
      <c r="AA507" s="172"/>
      <c r="AB507" s="172"/>
      <c r="AC507" s="172"/>
      <c r="AD507" s="172"/>
      <c r="AE507" s="172"/>
      <c r="AF507" s="172"/>
    </row>
    <row r="508" spans="1:32" ht="12" customHeight="1">
      <c r="A508" s="172"/>
      <c r="B508" s="172"/>
      <c r="C508" s="187"/>
      <c r="D508" s="187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</row>
    <row r="509" spans="1:32" ht="12" customHeight="1">
      <c r="A509" s="172"/>
      <c r="B509" s="172"/>
      <c r="C509" s="187"/>
      <c r="D509" s="187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  <c r="T509" s="172"/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</row>
    <row r="510" spans="1:32" ht="12" customHeight="1">
      <c r="A510" s="172"/>
      <c r="B510" s="172"/>
      <c r="C510" s="187"/>
      <c r="D510" s="187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</row>
    <row r="511" spans="1:32" ht="12" customHeight="1">
      <c r="A511" s="172"/>
      <c r="B511" s="172"/>
      <c r="C511" s="187"/>
      <c r="D511" s="187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</row>
    <row r="512" spans="1:32" ht="12" customHeight="1">
      <c r="A512" s="172"/>
      <c r="B512" s="172"/>
      <c r="C512" s="187"/>
      <c r="D512" s="187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</row>
    <row r="513" spans="1:32" ht="12" customHeight="1">
      <c r="A513" s="172"/>
      <c r="B513" s="172"/>
      <c r="C513" s="187"/>
      <c r="D513" s="187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</row>
    <row r="514" spans="1:32" ht="12" customHeight="1">
      <c r="A514" s="172"/>
      <c r="B514" s="172"/>
      <c r="C514" s="187"/>
      <c r="D514" s="187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</row>
    <row r="515" spans="1:32" ht="12" customHeight="1">
      <c r="A515" s="172"/>
      <c r="B515" s="172"/>
      <c r="C515" s="187"/>
      <c r="D515" s="187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</row>
    <row r="516" spans="1:32" ht="12" customHeight="1">
      <c r="A516" s="172"/>
      <c r="B516" s="172"/>
      <c r="C516" s="187"/>
      <c r="D516" s="187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</row>
    <row r="517" spans="1:32" ht="12" customHeight="1">
      <c r="A517" s="172"/>
      <c r="B517" s="172"/>
      <c r="C517" s="187"/>
      <c r="D517" s="187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</row>
    <row r="518" spans="1:32" ht="12" customHeight="1">
      <c r="A518" s="172"/>
      <c r="B518" s="172"/>
      <c r="C518" s="187"/>
      <c r="D518" s="187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</row>
    <row r="519" spans="1:32" ht="12" customHeight="1">
      <c r="A519" s="172"/>
      <c r="B519" s="172"/>
      <c r="C519" s="187"/>
      <c r="D519" s="187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</row>
    <row r="520" spans="1:32" ht="12" customHeight="1">
      <c r="A520" s="172"/>
      <c r="B520" s="172"/>
      <c r="C520" s="187"/>
      <c r="D520" s="187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</row>
    <row r="521" spans="1:32" ht="12" customHeight="1">
      <c r="A521" s="172"/>
      <c r="B521" s="172"/>
      <c r="C521" s="187"/>
      <c r="D521" s="187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</row>
    <row r="522" spans="1:32" ht="12" customHeight="1">
      <c r="A522" s="172"/>
      <c r="B522" s="172"/>
      <c r="C522" s="187"/>
      <c r="D522" s="187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</row>
    <row r="523" spans="1:32" ht="12" customHeight="1">
      <c r="A523" s="172"/>
      <c r="B523" s="172"/>
      <c r="C523" s="187"/>
      <c r="D523" s="187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</row>
    <row r="524" spans="1:32" ht="12" customHeight="1">
      <c r="A524" s="172"/>
      <c r="B524" s="172"/>
      <c r="C524" s="187"/>
      <c r="D524" s="187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</row>
    <row r="525" spans="1:32" ht="12" customHeight="1">
      <c r="A525" s="172"/>
      <c r="B525" s="172"/>
      <c r="C525" s="187"/>
      <c r="D525" s="187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</row>
    <row r="526" spans="1:32" ht="12" customHeight="1">
      <c r="A526" s="172"/>
      <c r="B526" s="172"/>
      <c r="C526" s="187"/>
      <c r="D526" s="187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</row>
    <row r="527" spans="1:32" ht="12" customHeight="1">
      <c r="A527" s="172"/>
      <c r="B527" s="172"/>
      <c r="C527" s="187"/>
      <c r="D527" s="187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</row>
    <row r="528" spans="1:32" ht="12" customHeight="1">
      <c r="A528" s="172"/>
      <c r="B528" s="172"/>
      <c r="C528" s="187"/>
      <c r="D528" s="187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</row>
    <row r="529" spans="1:32" ht="12" customHeight="1">
      <c r="A529" s="172"/>
      <c r="B529" s="172"/>
      <c r="C529" s="187"/>
      <c r="D529" s="187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</row>
    <row r="530" spans="1:32" ht="12" customHeight="1">
      <c r="A530" s="172"/>
      <c r="B530" s="172"/>
      <c r="C530" s="187"/>
      <c r="D530" s="187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</row>
    <row r="531" spans="1:32" ht="12" customHeight="1">
      <c r="A531" s="172"/>
      <c r="B531" s="172"/>
      <c r="C531" s="187"/>
      <c r="D531" s="187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</row>
    <row r="532" spans="1:32" ht="12" customHeight="1">
      <c r="A532" s="172"/>
      <c r="B532" s="172"/>
      <c r="C532" s="187"/>
      <c r="D532" s="187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</row>
    <row r="533" spans="1:32" ht="12" customHeight="1">
      <c r="A533" s="172"/>
      <c r="B533" s="172"/>
      <c r="C533" s="187"/>
      <c r="D533" s="187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</row>
    <row r="534" spans="1:32" ht="12" customHeight="1">
      <c r="A534" s="172"/>
      <c r="B534" s="172"/>
      <c r="C534" s="187"/>
      <c r="D534" s="187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</row>
    <row r="535" spans="1:32" ht="12" customHeight="1">
      <c r="A535" s="172"/>
      <c r="B535" s="172"/>
      <c r="C535" s="187"/>
      <c r="D535" s="187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</row>
    <row r="536" spans="1:32" ht="12" customHeight="1">
      <c r="A536" s="172"/>
      <c r="B536" s="172"/>
      <c r="C536" s="187"/>
      <c r="D536" s="187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</row>
    <row r="537" spans="1:32" ht="12" customHeight="1">
      <c r="A537" s="172"/>
      <c r="B537" s="172"/>
      <c r="C537" s="187"/>
      <c r="D537" s="187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</row>
    <row r="538" spans="1:32" ht="12" customHeight="1">
      <c r="A538" s="172"/>
      <c r="B538" s="172"/>
      <c r="C538" s="187"/>
      <c r="D538" s="187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</row>
    <row r="539" spans="1:32" ht="12" customHeight="1">
      <c r="A539" s="172"/>
      <c r="B539" s="172"/>
      <c r="C539" s="187"/>
      <c r="D539" s="187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</row>
    <row r="540" spans="1:32" ht="12" customHeight="1">
      <c r="A540" s="172"/>
      <c r="B540" s="172"/>
      <c r="C540" s="187"/>
      <c r="D540" s="187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</row>
    <row r="541" spans="1:32" ht="12" customHeight="1">
      <c r="A541" s="172"/>
      <c r="B541" s="172"/>
      <c r="C541" s="187"/>
      <c r="D541" s="187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  <c r="AA541" s="172"/>
      <c r="AB541" s="172"/>
      <c r="AC541" s="172"/>
      <c r="AD541" s="172"/>
      <c r="AE541" s="172"/>
      <c r="AF541" s="172"/>
    </row>
    <row r="542" spans="1:32" ht="12" customHeight="1">
      <c r="A542" s="172"/>
      <c r="B542" s="172"/>
      <c r="C542" s="187"/>
      <c r="D542" s="187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</row>
    <row r="543" spans="1:32" ht="12" customHeight="1">
      <c r="A543" s="172"/>
      <c r="B543" s="172"/>
      <c r="C543" s="187"/>
      <c r="D543" s="187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  <c r="T543" s="172"/>
      <c r="U543" s="172"/>
      <c r="V543" s="172"/>
      <c r="W543" s="172"/>
      <c r="X543" s="172"/>
      <c r="Y543" s="172"/>
      <c r="Z543" s="172"/>
      <c r="AA543" s="172"/>
      <c r="AB543" s="172"/>
      <c r="AC543" s="172"/>
      <c r="AD543" s="172"/>
      <c r="AE543" s="172"/>
      <c r="AF543" s="172"/>
    </row>
    <row r="544" spans="1:32" ht="12" customHeight="1">
      <c r="A544" s="172"/>
      <c r="B544" s="172"/>
      <c r="C544" s="187"/>
      <c r="D544" s="187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172"/>
      <c r="U544" s="172"/>
      <c r="V544" s="172"/>
      <c r="W544" s="172"/>
      <c r="X544" s="172"/>
      <c r="Y544" s="172"/>
      <c r="Z544" s="172"/>
      <c r="AA544" s="172"/>
      <c r="AB544" s="172"/>
      <c r="AC544" s="172"/>
      <c r="AD544" s="172"/>
      <c r="AE544" s="172"/>
      <c r="AF544" s="172"/>
    </row>
    <row r="545" spans="1:32" ht="12" customHeight="1">
      <c r="A545" s="172"/>
      <c r="B545" s="172"/>
      <c r="C545" s="187"/>
      <c r="D545" s="187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172"/>
      <c r="U545" s="172"/>
      <c r="V545" s="172"/>
      <c r="W545" s="172"/>
      <c r="X545" s="172"/>
      <c r="Y545" s="172"/>
      <c r="Z545" s="172"/>
      <c r="AA545" s="172"/>
      <c r="AB545" s="172"/>
      <c r="AC545" s="172"/>
      <c r="AD545" s="172"/>
      <c r="AE545" s="172"/>
      <c r="AF545" s="172"/>
    </row>
    <row r="546" spans="1:32" ht="12" customHeight="1">
      <c r="A546" s="172"/>
      <c r="B546" s="172"/>
      <c r="C546" s="187"/>
      <c r="D546" s="187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</row>
    <row r="547" spans="1:32" ht="12" customHeight="1">
      <c r="A547" s="172"/>
      <c r="B547" s="172"/>
      <c r="C547" s="187"/>
      <c r="D547" s="187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</row>
    <row r="548" spans="1:32" ht="12" customHeight="1">
      <c r="A548" s="172"/>
      <c r="B548" s="172"/>
      <c r="C548" s="187"/>
      <c r="D548" s="187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</row>
    <row r="549" spans="1:32" ht="12" customHeight="1">
      <c r="A549" s="172"/>
      <c r="B549" s="172"/>
      <c r="C549" s="187"/>
      <c r="D549" s="187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</row>
    <row r="550" spans="1:32" ht="12" customHeight="1">
      <c r="A550" s="172"/>
      <c r="B550" s="172"/>
      <c r="C550" s="187"/>
      <c r="D550" s="187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</row>
    <row r="551" spans="1:32" ht="12" customHeight="1">
      <c r="A551" s="172"/>
      <c r="B551" s="172"/>
      <c r="C551" s="187"/>
      <c r="D551" s="187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</row>
    <row r="552" spans="1:32" ht="12" customHeight="1">
      <c r="A552" s="172"/>
      <c r="B552" s="172"/>
      <c r="C552" s="187"/>
      <c r="D552" s="187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</row>
    <row r="553" spans="1:32" ht="12" customHeight="1">
      <c r="A553" s="172"/>
      <c r="B553" s="172"/>
      <c r="C553" s="187"/>
      <c r="D553" s="187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</row>
    <row r="554" spans="1:32" ht="12" customHeight="1">
      <c r="A554" s="172"/>
      <c r="B554" s="172"/>
      <c r="C554" s="187"/>
      <c r="D554" s="187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</row>
    <row r="555" spans="1:32" ht="12" customHeight="1">
      <c r="A555" s="172"/>
      <c r="B555" s="172"/>
      <c r="C555" s="187"/>
      <c r="D555" s="187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</row>
    <row r="556" spans="1:32" ht="12" customHeight="1">
      <c r="A556" s="172"/>
      <c r="B556" s="172"/>
      <c r="C556" s="187"/>
      <c r="D556" s="187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</row>
    <row r="557" spans="1:32" ht="12" customHeight="1">
      <c r="A557" s="172"/>
      <c r="B557" s="172"/>
      <c r="C557" s="187"/>
      <c r="D557" s="187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  <c r="AA557" s="172"/>
      <c r="AB557" s="172"/>
      <c r="AC557" s="172"/>
      <c r="AD557" s="172"/>
      <c r="AE557" s="172"/>
      <c r="AF557" s="172"/>
    </row>
    <row r="558" spans="1:32" ht="12" customHeight="1">
      <c r="A558" s="172"/>
      <c r="B558" s="172"/>
      <c r="C558" s="187"/>
      <c r="D558" s="187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  <c r="T558" s="172"/>
      <c r="U558" s="172"/>
      <c r="V558" s="172"/>
      <c r="W558" s="172"/>
      <c r="X558" s="172"/>
      <c r="Y558" s="172"/>
      <c r="Z558" s="172"/>
      <c r="AA558" s="172"/>
      <c r="AB558" s="172"/>
      <c r="AC558" s="172"/>
      <c r="AD558" s="172"/>
      <c r="AE558" s="172"/>
      <c r="AF558" s="172"/>
    </row>
    <row r="559" spans="1:32" ht="12" customHeight="1">
      <c r="A559" s="172"/>
      <c r="B559" s="172"/>
      <c r="C559" s="187"/>
      <c r="D559" s="187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  <c r="AA559" s="172"/>
      <c r="AB559" s="172"/>
      <c r="AC559" s="172"/>
      <c r="AD559" s="172"/>
      <c r="AE559" s="172"/>
      <c r="AF559" s="172"/>
    </row>
    <row r="560" spans="1:32" ht="12" customHeight="1">
      <c r="A560" s="172"/>
      <c r="B560" s="172"/>
      <c r="C560" s="187"/>
      <c r="D560" s="187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  <c r="AA560" s="172"/>
      <c r="AB560" s="172"/>
      <c r="AC560" s="172"/>
      <c r="AD560" s="172"/>
      <c r="AE560" s="172"/>
      <c r="AF560" s="172"/>
    </row>
    <row r="561" spans="1:32" ht="12" customHeight="1">
      <c r="A561" s="172"/>
      <c r="B561" s="172"/>
      <c r="C561" s="187"/>
      <c r="D561" s="187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  <c r="AA561" s="172"/>
      <c r="AB561" s="172"/>
      <c r="AC561" s="172"/>
      <c r="AD561" s="172"/>
      <c r="AE561" s="172"/>
      <c r="AF561" s="172"/>
    </row>
    <row r="562" spans="1:32" ht="12" customHeight="1">
      <c r="A562" s="172"/>
      <c r="B562" s="172"/>
      <c r="C562" s="187"/>
      <c r="D562" s="187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  <c r="AA562" s="172"/>
      <c r="AB562" s="172"/>
      <c r="AC562" s="172"/>
      <c r="AD562" s="172"/>
      <c r="AE562" s="172"/>
      <c r="AF562" s="172"/>
    </row>
    <row r="563" spans="1:32" ht="12" customHeight="1">
      <c r="A563" s="172"/>
      <c r="B563" s="172"/>
      <c r="C563" s="187"/>
      <c r="D563" s="187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</row>
    <row r="564" spans="1:32" ht="12" customHeight="1">
      <c r="A564" s="172"/>
      <c r="B564" s="172"/>
      <c r="C564" s="187"/>
      <c r="D564" s="187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</row>
    <row r="565" spans="1:32" ht="12" customHeight="1">
      <c r="A565" s="172"/>
      <c r="B565" s="172"/>
      <c r="C565" s="187"/>
      <c r="D565" s="187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</row>
    <row r="566" spans="1:32" ht="12" customHeight="1">
      <c r="A566" s="172"/>
      <c r="B566" s="172"/>
      <c r="C566" s="187"/>
      <c r="D566" s="187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</row>
    <row r="567" spans="1:32" ht="12" customHeight="1">
      <c r="A567" s="172"/>
      <c r="B567" s="172"/>
      <c r="C567" s="187"/>
      <c r="D567" s="187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</row>
    <row r="568" spans="1:32" ht="12" customHeight="1">
      <c r="A568" s="172"/>
      <c r="B568" s="172"/>
      <c r="C568" s="187"/>
      <c r="D568" s="187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</row>
    <row r="569" spans="1:32" ht="12" customHeight="1">
      <c r="A569" s="172"/>
      <c r="B569" s="172"/>
      <c r="C569" s="187"/>
      <c r="D569" s="187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</row>
    <row r="570" spans="1:32" ht="12" customHeight="1">
      <c r="A570" s="172"/>
      <c r="B570" s="172"/>
      <c r="C570" s="187"/>
      <c r="D570" s="187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</row>
    <row r="571" spans="1:32" ht="12" customHeight="1">
      <c r="A571" s="172"/>
      <c r="B571" s="172"/>
      <c r="C571" s="187"/>
      <c r="D571" s="187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</row>
    <row r="572" spans="1:32" ht="12" customHeight="1">
      <c r="A572" s="172"/>
      <c r="B572" s="172"/>
      <c r="C572" s="187"/>
      <c r="D572" s="187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</row>
    <row r="573" spans="1:32" ht="12" customHeight="1">
      <c r="A573" s="172"/>
      <c r="B573" s="172"/>
      <c r="C573" s="187"/>
      <c r="D573" s="187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172"/>
      <c r="AC573" s="172"/>
      <c r="AD573" s="172"/>
      <c r="AE573" s="172"/>
      <c r="AF573" s="172"/>
    </row>
    <row r="574" spans="1:32" ht="12" customHeight="1">
      <c r="A574" s="172"/>
      <c r="B574" s="172"/>
      <c r="C574" s="187"/>
      <c r="D574" s="187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  <c r="AA574" s="172"/>
      <c r="AB574" s="172"/>
      <c r="AC574" s="172"/>
      <c r="AD574" s="172"/>
      <c r="AE574" s="172"/>
      <c r="AF574" s="172"/>
    </row>
    <row r="575" spans="1:32" ht="12" customHeight="1">
      <c r="A575" s="172"/>
      <c r="B575" s="172"/>
      <c r="C575" s="187"/>
      <c r="D575" s="187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  <c r="AA575" s="172"/>
      <c r="AB575" s="172"/>
      <c r="AC575" s="172"/>
      <c r="AD575" s="172"/>
      <c r="AE575" s="172"/>
      <c r="AF575" s="172"/>
    </row>
    <row r="576" spans="1:32" ht="12" customHeight="1">
      <c r="A576" s="172"/>
      <c r="B576" s="172"/>
      <c r="C576" s="187"/>
      <c r="D576" s="187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  <c r="T576" s="172"/>
      <c r="U576" s="172"/>
      <c r="V576" s="172"/>
      <c r="W576" s="172"/>
      <c r="X576" s="172"/>
      <c r="Y576" s="172"/>
      <c r="Z576" s="172"/>
      <c r="AA576" s="172"/>
      <c r="AB576" s="172"/>
      <c r="AC576" s="172"/>
      <c r="AD576" s="172"/>
      <c r="AE576" s="172"/>
      <c r="AF576" s="172"/>
    </row>
    <row r="577" spans="1:32" ht="12" customHeight="1">
      <c r="A577" s="172"/>
      <c r="B577" s="172"/>
      <c r="C577" s="187"/>
      <c r="D577" s="187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  <c r="T577" s="172"/>
      <c r="U577" s="172"/>
      <c r="V577" s="172"/>
      <c r="W577" s="172"/>
      <c r="X577" s="172"/>
      <c r="Y577" s="172"/>
      <c r="Z577" s="172"/>
      <c r="AA577" s="172"/>
      <c r="AB577" s="172"/>
      <c r="AC577" s="172"/>
      <c r="AD577" s="172"/>
      <c r="AE577" s="172"/>
      <c r="AF577" s="172"/>
    </row>
    <row r="578" spans="1:32" ht="12" customHeight="1">
      <c r="A578" s="172"/>
      <c r="B578" s="172"/>
      <c r="C578" s="187"/>
      <c r="D578" s="187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  <c r="U578" s="172"/>
      <c r="V578" s="172"/>
      <c r="W578" s="172"/>
      <c r="X578" s="172"/>
      <c r="Y578" s="172"/>
      <c r="Z578" s="172"/>
      <c r="AA578" s="172"/>
      <c r="AB578" s="172"/>
      <c r="AC578" s="172"/>
      <c r="AD578" s="172"/>
      <c r="AE578" s="172"/>
      <c r="AF578" s="172"/>
    </row>
    <row r="579" spans="1:32" ht="12" customHeight="1">
      <c r="A579" s="172"/>
      <c r="B579" s="172"/>
      <c r="C579" s="187"/>
      <c r="D579" s="187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  <c r="T579" s="172"/>
      <c r="U579" s="172"/>
      <c r="V579" s="172"/>
      <c r="W579" s="172"/>
      <c r="X579" s="172"/>
      <c r="Y579" s="172"/>
      <c r="Z579" s="172"/>
      <c r="AA579" s="172"/>
      <c r="AB579" s="172"/>
      <c r="AC579" s="172"/>
      <c r="AD579" s="172"/>
      <c r="AE579" s="172"/>
      <c r="AF579" s="172"/>
    </row>
    <row r="580" spans="1:32" ht="12" customHeight="1">
      <c r="A580" s="172"/>
      <c r="B580" s="172"/>
      <c r="C580" s="187"/>
      <c r="D580" s="187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2"/>
      <c r="AF580" s="172"/>
    </row>
    <row r="581" spans="1:32" ht="12" customHeight="1">
      <c r="A581" s="172"/>
      <c r="B581" s="172"/>
      <c r="C581" s="187"/>
      <c r="D581" s="187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  <c r="AA581" s="172"/>
      <c r="AB581" s="172"/>
      <c r="AC581" s="172"/>
      <c r="AD581" s="172"/>
      <c r="AE581" s="172"/>
      <c r="AF581" s="172"/>
    </row>
    <row r="582" spans="1:32" ht="12" customHeight="1">
      <c r="A582" s="172"/>
      <c r="B582" s="172"/>
      <c r="C582" s="187"/>
      <c r="D582" s="187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</row>
    <row r="583" spans="1:32" ht="12" customHeight="1">
      <c r="A583" s="172"/>
      <c r="B583" s="172"/>
      <c r="C583" s="187"/>
      <c r="D583" s="187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</row>
    <row r="584" spans="1:32" ht="12" customHeight="1">
      <c r="A584" s="172"/>
      <c r="B584" s="172"/>
      <c r="C584" s="187"/>
      <c r="D584" s="187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</row>
    <row r="585" spans="1:32" ht="12" customHeight="1">
      <c r="A585" s="172"/>
      <c r="B585" s="172"/>
      <c r="C585" s="187"/>
      <c r="D585" s="187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  <c r="U585" s="172"/>
      <c r="V585" s="172"/>
      <c r="W585" s="172"/>
      <c r="X585" s="172"/>
      <c r="Y585" s="172"/>
      <c r="Z585" s="172"/>
      <c r="AA585" s="172"/>
      <c r="AB585" s="172"/>
      <c r="AC585" s="172"/>
      <c r="AD585" s="172"/>
      <c r="AE585" s="172"/>
      <c r="AF585" s="172"/>
    </row>
    <row r="586" spans="1:32" ht="12" customHeight="1">
      <c r="A586" s="172"/>
      <c r="B586" s="172"/>
      <c r="C586" s="187"/>
      <c r="D586" s="187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  <c r="T586" s="172"/>
      <c r="U586" s="172"/>
      <c r="V586" s="172"/>
      <c r="W586" s="172"/>
      <c r="X586" s="172"/>
      <c r="Y586" s="172"/>
      <c r="Z586" s="172"/>
      <c r="AA586" s="172"/>
      <c r="AB586" s="172"/>
      <c r="AC586" s="172"/>
      <c r="AD586" s="172"/>
      <c r="AE586" s="172"/>
      <c r="AF586" s="172"/>
    </row>
    <row r="587" spans="1:32" ht="12" customHeight="1">
      <c r="A587" s="172"/>
      <c r="B587" s="172"/>
      <c r="C587" s="187"/>
      <c r="D587" s="187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  <c r="T587" s="172"/>
      <c r="U587" s="172"/>
      <c r="V587" s="172"/>
      <c r="W587" s="172"/>
      <c r="X587" s="172"/>
      <c r="Y587" s="172"/>
      <c r="Z587" s="172"/>
      <c r="AA587" s="172"/>
      <c r="AB587" s="172"/>
      <c r="AC587" s="172"/>
      <c r="AD587" s="172"/>
      <c r="AE587" s="172"/>
      <c r="AF587" s="172"/>
    </row>
    <row r="588" spans="1:32" ht="12" customHeight="1">
      <c r="A588" s="172"/>
      <c r="B588" s="172"/>
      <c r="C588" s="187"/>
      <c r="D588" s="187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  <c r="T588" s="172"/>
      <c r="U588" s="172"/>
      <c r="V588" s="172"/>
      <c r="W588" s="172"/>
      <c r="X588" s="172"/>
      <c r="Y588" s="172"/>
      <c r="Z588" s="172"/>
      <c r="AA588" s="172"/>
      <c r="AB588" s="172"/>
      <c r="AC588" s="172"/>
      <c r="AD588" s="172"/>
      <c r="AE588" s="172"/>
      <c r="AF588" s="172"/>
    </row>
    <row r="589" spans="1:32" ht="12" customHeight="1">
      <c r="A589" s="172"/>
      <c r="B589" s="172"/>
      <c r="C589" s="187"/>
      <c r="D589" s="187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72"/>
      <c r="U589" s="172"/>
      <c r="V589" s="172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172"/>
    </row>
    <row r="590" spans="1:32" ht="12" customHeight="1">
      <c r="A590" s="172"/>
      <c r="B590" s="172"/>
      <c r="C590" s="187"/>
      <c r="D590" s="187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  <c r="AA590" s="172"/>
      <c r="AB590" s="172"/>
      <c r="AC590" s="172"/>
      <c r="AD590" s="172"/>
      <c r="AE590" s="172"/>
      <c r="AF590" s="172"/>
    </row>
    <row r="591" spans="1:32" ht="12" customHeight="1">
      <c r="A591" s="172"/>
      <c r="B591" s="172"/>
      <c r="C591" s="187"/>
      <c r="D591" s="187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  <c r="AA591" s="172"/>
      <c r="AB591" s="172"/>
      <c r="AC591" s="172"/>
      <c r="AD591" s="172"/>
      <c r="AE591" s="172"/>
      <c r="AF591" s="172"/>
    </row>
    <row r="592" spans="1:32" ht="12" customHeight="1">
      <c r="A592" s="172"/>
      <c r="B592" s="172"/>
      <c r="C592" s="187"/>
      <c r="D592" s="187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  <c r="AA592" s="172"/>
      <c r="AB592" s="172"/>
      <c r="AC592" s="172"/>
      <c r="AD592" s="172"/>
      <c r="AE592" s="172"/>
      <c r="AF592" s="172"/>
    </row>
    <row r="593" spans="3:32" ht="12" customHeight="1">
      <c r="C593" s="187"/>
      <c r="D593" s="187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  <c r="AA593" s="172"/>
      <c r="AB593" s="172"/>
      <c r="AC593" s="172"/>
      <c r="AD593" s="172"/>
      <c r="AE593" s="172"/>
      <c r="AF593" s="172"/>
    </row>
    <row r="594" spans="3:32" ht="12" customHeight="1">
      <c r="C594" s="187"/>
      <c r="D594" s="187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  <c r="AA594" s="172"/>
      <c r="AB594" s="172"/>
      <c r="AC594" s="172"/>
      <c r="AD594" s="172"/>
      <c r="AE594" s="172"/>
      <c r="AF594" s="172"/>
    </row>
    <row r="595" spans="3:32" ht="12" customHeight="1">
      <c r="C595" s="187"/>
      <c r="D595" s="187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  <c r="AA595" s="172"/>
      <c r="AB595" s="172"/>
      <c r="AC595" s="172"/>
      <c r="AD595" s="172"/>
      <c r="AE595" s="172"/>
      <c r="AF595" s="172"/>
    </row>
    <row r="596" spans="3:32" ht="12" customHeight="1">
      <c r="C596" s="187"/>
      <c r="D596" s="187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2"/>
      <c r="Z596" s="172"/>
      <c r="AA596" s="172"/>
      <c r="AB596" s="172"/>
      <c r="AC596" s="172"/>
      <c r="AD596" s="172"/>
      <c r="AE596" s="172"/>
      <c r="AF596" s="172"/>
    </row>
    <row r="597" spans="3:32" ht="12" customHeight="1">
      <c r="C597" s="187"/>
      <c r="D597" s="187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  <c r="AA597" s="172"/>
      <c r="AB597" s="172"/>
      <c r="AC597" s="172"/>
      <c r="AD597" s="172"/>
      <c r="AE597" s="172"/>
      <c r="AF597" s="172"/>
    </row>
    <row r="598" spans="3:32" ht="12" customHeight="1">
      <c r="C598" s="187"/>
      <c r="D598" s="187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  <c r="AA598" s="172"/>
      <c r="AB598" s="172"/>
      <c r="AC598" s="172"/>
      <c r="AD598" s="172"/>
      <c r="AE598" s="172"/>
      <c r="AF598" s="172"/>
    </row>
    <row r="599" spans="3:32" ht="12" customHeight="1">
      <c r="C599" s="187"/>
      <c r="D599" s="187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2"/>
      <c r="Z599" s="172"/>
      <c r="AA599" s="172"/>
      <c r="AB599" s="172"/>
      <c r="AC599" s="172"/>
      <c r="AD599" s="172"/>
      <c r="AE599" s="172"/>
      <c r="AF599" s="172"/>
    </row>
    <row r="600" spans="3:32" ht="12" customHeight="1">
      <c r="C600" s="187"/>
      <c r="D600" s="187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72"/>
      <c r="V600" s="172"/>
      <c r="W600" s="172"/>
      <c r="X600" s="172"/>
      <c r="Y600" s="172"/>
      <c r="Z600" s="172"/>
      <c r="AA600" s="172"/>
      <c r="AB600" s="172"/>
      <c r="AC600" s="172"/>
      <c r="AD600" s="172"/>
      <c r="AE600" s="172"/>
      <c r="AF600" s="172"/>
    </row>
    <row r="601" spans="3:32" ht="12" customHeight="1">
      <c r="C601" s="187"/>
      <c r="D601" s="187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</row>
    <row r="602" spans="3:32" ht="12" customHeight="1">
      <c r="C602" s="187"/>
      <c r="D602" s="187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  <c r="AA602" s="172"/>
      <c r="AB602" s="172"/>
      <c r="AC602" s="172"/>
      <c r="AD602" s="172"/>
      <c r="AE602" s="172"/>
      <c r="AF602" s="172"/>
    </row>
  </sheetData>
  <sheetProtection/>
  <autoFilter ref="A6:A73">
    <sortState ref="A7:A602">
      <sortCondition sortBy="value" ref="A7:A602"/>
    </sortState>
  </autoFilter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2017-08-01T11:15:40Z</cp:lastPrinted>
  <dcterms:created xsi:type="dcterms:W3CDTF">1996-10-14T23:33:28Z</dcterms:created>
  <dcterms:modified xsi:type="dcterms:W3CDTF">2017-08-01T11:43:26Z</dcterms:modified>
  <cp:category/>
  <cp:version/>
  <cp:contentType/>
  <cp:contentStatus/>
</cp:coreProperties>
</file>