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<sst xmlns="http://schemas.openxmlformats.org/spreadsheetml/2006/main" count="57" uniqueCount="52">
  <si>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</si>
  <si>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</si>
  <si>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</si>
  <si>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1.01.-30.09.2020
</t>
  </si>
  <si>
    <t xml:space="preserve">
Realizări 1.01.-30.09.2021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</si>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</sst>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33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septembrie%20%202021%20-%20i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1 "/>
      <sheetName val="UAT septembrie 2021"/>
      <sheetName val="consolidari septembrie"/>
      <sheetName val="august 2021  (valori)"/>
      <sheetName val="UAT august 2021 (valori)"/>
      <sheetName val="iulie 2021  (valori)"/>
      <sheetName val="UAT iulie 2021 (valori)"/>
      <sheetName val="Sinteza - An 2"/>
      <sheetName val="Sinteza - An 2 (engleza)"/>
      <sheetName val="2021 Engl"/>
      <sheetName val="2020 - 2021"/>
      <sheetName val="Progr.15.09.2021.(Liliana)"/>
      <sheetName val="Sinteza-anexa program 9 luni "/>
      <sheetName val="program 9 luni .%.exec "/>
      <sheetName val="Sinteza - Anexa program anual"/>
      <sheetName val="program %.exec"/>
      <sheetName val="dob_trez"/>
      <sheetName val="SPECIAL_CNAIR"/>
      <sheetName val="CNAIR_ex"/>
      <sheetName val="septembrie 2020 "/>
      <sheetName val="sept 2020 leg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5"/>
  <sheetViews>
    <sheetView showZeros="0" tabSelected="1" view="pageBreakPreview" zoomScale="75" zoomScaleNormal="75" zoomScaleSheetLayoutView="75" zoomScalePageLayoutView="0" workbookViewId="0" topLeftCell="A1">
      <selection activeCell="B10" sqref="B10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1055548.8</v>
      </c>
      <c r="C10" s="24"/>
      <c r="D10" s="24"/>
      <c r="E10" s="24"/>
      <c r="F10" s="24"/>
      <c r="G10" s="24">
        <v>1174879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227722.12208529998</v>
      </c>
      <c r="C12" s="44">
        <f>B12/$B$10*100</f>
        <v>21.57381279627242</v>
      </c>
      <c r="D12" s="44">
        <f>B12/B$12*100</f>
        <v>100</v>
      </c>
      <c r="E12" s="44"/>
      <c r="F12" s="44"/>
      <c r="G12" s="43">
        <f>G13+G30+G31+G33+G34+G37+G32+G35+G36</f>
        <v>270359.16729121</v>
      </c>
      <c r="H12" s="44">
        <f>G12/$G$10*100</f>
        <v>23.011660544720776</v>
      </c>
      <c r="I12" s="44">
        <f aca="true" t="shared" si="0" ref="I12:I32">G12/G$12*100</f>
        <v>100</v>
      </c>
      <c r="J12" s="44"/>
      <c r="K12" s="44">
        <f>G12-B12</f>
        <v>42637.04520590999</v>
      </c>
      <c r="L12" s="45">
        <f>G12/B12-1</f>
        <v>0.187232776576441</v>
      </c>
    </row>
    <row r="13" spans="1:12" s="50" customFormat="1" ht="24.75" customHeight="1">
      <c r="A13" s="46" t="s">
        <v>12</v>
      </c>
      <c r="B13" s="47">
        <f>B14+B27+B28</f>
        <v>211012.1744393</v>
      </c>
      <c r="C13" s="48">
        <f aca="true" t="shared" si="1" ref="C13:C28">B13/$B$10*100</f>
        <v>19.990754992976164</v>
      </c>
      <c r="D13" s="48">
        <f>B13/B$12*100</f>
        <v>92.66213247400673</v>
      </c>
      <c r="E13" s="48"/>
      <c r="F13" s="48"/>
      <c r="G13" s="47">
        <f>G14+G27+G28</f>
        <v>250454.04566021</v>
      </c>
      <c r="H13" s="48">
        <f aca="true" t="shared" si="2" ref="H13:H28">G13/$G$10*100</f>
        <v>21.31743317058267</v>
      </c>
      <c r="I13" s="48">
        <f t="shared" si="0"/>
        <v>92.63752665373475</v>
      </c>
      <c r="J13" s="48"/>
      <c r="K13" s="48">
        <f>G13-B13</f>
        <v>39441.87122090999</v>
      </c>
      <c r="L13" s="49">
        <f>G13/B13-1</f>
        <v>0.18691751471551177</v>
      </c>
    </row>
    <row r="14" spans="1:12" s="50" customFormat="1" ht="25.5" customHeight="1">
      <c r="A14" s="51" t="s">
        <v>13</v>
      </c>
      <c r="B14" s="47">
        <f>B15+B19+B20+B25+B26</f>
        <v>107440.34344999999</v>
      </c>
      <c r="C14" s="48">
        <f t="shared" si="1"/>
        <v>10.17862399635147</v>
      </c>
      <c r="D14" s="48">
        <f aca="true" t="shared" si="3" ref="D14:D34">B14/B$12*100</f>
        <v>47.18045944159745</v>
      </c>
      <c r="E14" s="48"/>
      <c r="F14" s="48"/>
      <c r="G14" s="47">
        <f>G15+G19+G20+G25+G26</f>
        <v>135021.001808</v>
      </c>
      <c r="H14" s="48">
        <f t="shared" si="2"/>
        <v>11.492332555778084</v>
      </c>
      <c r="I14" s="48">
        <f t="shared" si="0"/>
        <v>49.94134401315337</v>
      </c>
      <c r="J14" s="48"/>
      <c r="K14" s="48">
        <f>G14-B14</f>
        <v>27580.658358000015</v>
      </c>
      <c r="L14" s="49">
        <f>G14/B14-1</f>
        <v>0.2567067218175392</v>
      </c>
    </row>
    <row r="15" spans="1:12" s="50" customFormat="1" ht="40.5" customHeight="1">
      <c r="A15" s="52" t="s">
        <v>14</v>
      </c>
      <c r="B15" s="47">
        <f>B16+B17+B18</f>
        <v>31195.068412000004</v>
      </c>
      <c r="C15" s="48">
        <f t="shared" si="1"/>
        <v>2.9553411847941096</v>
      </c>
      <c r="D15" s="48">
        <f t="shared" si="3"/>
        <v>13.69874306735776</v>
      </c>
      <c r="E15" s="48"/>
      <c r="F15" s="48"/>
      <c r="G15" s="47">
        <f>G16+G17+G18</f>
        <v>37555.680522</v>
      </c>
      <c r="H15" s="48">
        <f t="shared" si="2"/>
        <v>3.1965573069226707</v>
      </c>
      <c r="I15" s="48">
        <f t="shared" si="0"/>
        <v>13.891032768845573</v>
      </c>
      <c r="J15" s="48"/>
      <c r="K15" s="48">
        <f>G15-B15</f>
        <v>6360.612109999998</v>
      </c>
      <c r="L15" s="49">
        <f>G15/B15-1</f>
        <v>0.2038980016326306</v>
      </c>
    </row>
    <row r="16" spans="1:12" ht="25.5" customHeight="1">
      <c r="A16" s="53" t="s">
        <v>15</v>
      </c>
      <c r="B16" s="54">
        <v>10814.335000000001</v>
      </c>
      <c r="C16" s="54">
        <f t="shared" si="1"/>
        <v>1.0245225043124486</v>
      </c>
      <c r="D16" s="54">
        <f t="shared" si="3"/>
        <v>4.748917189498688</v>
      </c>
      <c r="E16" s="54"/>
      <c r="F16" s="54"/>
      <c r="G16" s="54">
        <v>13671.09</v>
      </c>
      <c r="H16" s="54">
        <f t="shared" si="2"/>
        <v>1.1636168490542431</v>
      </c>
      <c r="I16" s="54">
        <f t="shared" si="0"/>
        <v>5.056640075117024</v>
      </c>
      <c r="J16" s="54"/>
      <c r="K16" s="54">
        <f>G16-B16</f>
        <v>2856.754999999999</v>
      </c>
      <c r="L16" s="55">
        <f>G16/B16-1</f>
        <v>0.2641637234282088</v>
      </c>
    </row>
    <row r="17" spans="1:12" ht="18" customHeight="1">
      <c r="A17" s="53" t="s">
        <v>16</v>
      </c>
      <c r="B17" s="54">
        <v>18081.897412000002</v>
      </c>
      <c r="C17" s="54">
        <f t="shared" si="1"/>
        <v>1.7130328234942809</v>
      </c>
      <c r="D17" s="54">
        <f t="shared" si="3"/>
        <v>7.940334143393807</v>
      </c>
      <c r="E17" s="54"/>
      <c r="F17" s="54"/>
      <c r="G17" s="54">
        <v>20976.014522</v>
      </c>
      <c r="H17" s="54">
        <f t="shared" si="2"/>
        <v>1.785376581077711</v>
      </c>
      <c r="I17" s="54">
        <f t="shared" si="0"/>
        <v>7.758573431100363</v>
      </c>
      <c r="J17" s="54"/>
      <c r="K17" s="54">
        <f>G17-B17</f>
        <v>2894.1171099999992</v>
      </c>
      <c r="L17" s="55">
        <f>G17/B17-1</f>
        <v>0.1600560518654046</v>
      </c>
    </row>
    <row r="18" spans="1:12" ht="36.75" customHeight="1">
      <c r="A18" s="56" t="s">
        <v>17</v>
      </c>
      <c r="B18" s="54">
        <v>2298.836</v>
      </c>
      <c r="C18" s="54">
        <f t="shared" si="1"/>
        <v>0.21778585698737943</v>
      </c>
      <c r="D18" s="54">
        <f t="shared" si="3"/>
        <v>1.0094917344652634</v>
      </c>
      <c r="E18" s="54"/>
      <c r="F18" s="54"/>
      <c r="G18" s="54">
        <v>2908.5759999999996</v>
      </c>
      <c r="H18" s="54">
        <f t="shared" si="2"/>
        <v>0.2475638767907163</v>
      </c>
      <c r="I18" s="54">
        <f t="shared" si="0"/>
        <v>1.0758192626281864</v>
      </c>
      <c r="J18" s="54"/>
      <c r="K18" s="54">
        <f>G18-B18</f>
        <v>609.7399999999998</v>
      </c>
      <c r="L18" s="55">
        <f>G18/B18-1</f>
        <v>0.26523858161260727</v>
      </c>
    </row>
    <row r="19" spans="1:12" ht="24" customHeight="1">
      <c r="A19" s="52" t="s">
        <v>18</v>
      </c>
      <c r="B19" s="48">
        <v>5224.57</v>
      </c>
      <c r="C19" s="48">
        <f t="shared" si="1"/>
        <v>0.4949624309174526</v>
      </c>
      <c r="D19" s="48">
        <f t="shared" si="3"/>
        <v>2.294274246242525</v>
      </c>
      <c r="E19" s="48"/>
      <c r="F19" s="48"/>
      <c r="G19" s="48">
        <v>5827.82</v>
      </c>
      <c r="H19" s="48">
        <f t="shared" si="2"/>
        <v>0.4960357619805954</v>
      </c>
      <c r="I19" s="48">
        <f t="shared" si="0"/>
        <v>2.155584387387435</v>
      </c>
      <c r="J19" s="48"/>
      <c r="K19" s="48">
        <f>G19-B19</f>
        <v>603.25</v>
      </c>
      <c r="L19" s="49">
        <f>G19/B19-1</f>
        <v>0.11546404775895436</v>
      </c>
    </row>
    <row r="20" spans="1:12" ht="23.25" customHeight="1">
      <c r="A20" s="57" t="s">
        <v>19</v>
      </c>
      <c r="B20" s="47">
        <f>B21+B22+B23+B24</f>
        <v>69498.667038</v>
      </c>
      <c r="C20" s="48">
        <f>B20/$B$10*100</f>
        <v>6.584126384114121</v>
      </c>
      <c r="D20" s="48">
        <f t="shared" si="3"/>
        <v>30.51906701096314</v>
      </c>
      <c r="E20" s="48"/>
      <c r="F20" s="48"/>
      <c r="G20" s="47">
        <f>G21+G22+G23+G24</f>
        <v>89741.409286</v>
      </c>
      <c r="H20" s="48">
        <f t="shared" si="2"/>
        <v>7.638353335620093</v>
      </c>
      <c r="I20" s="48">
        <f t="shared" si="0"/>
        <v>33.19340349548329</v>
      </c>
      <c r="J20" s="48"/>
      <c r="K20" s="48">
        <f>G20-B20</f>
        <v>20242.742247999995</v>
      </c>
      <c r="L20" s="49">
        <f>G20/B20-1</f>
        <v>0.2912680647088066</v>
      </c>
    </row>
    <row r="21" spans="1:12" ht="20.25" customHeight="1">
      <c r="A21" s="53" t="s">
        <v>20</v>
      </c>
      <c r="B21" s="40">
        <v>40721.575</v>
      </c>
      <c r="C21" s="54">
        <f t="shared" si="1"/>
        <v>3.8578581113445436</v>
      </c>
      <c r="D21" s="54">
        <f t="shared" si="3"/>
        <v>17.882133991684192</v>
      </c>
      <c r="E21" s="54"/>
      <c r="F21" s="54"/>
      <c r="G21" s="54">
        <v>56561.359</v>
      </c>
      <c r="H21" s="54">
        <f t="shared" si="2"/>
        <v>4.814228443950398</v>
      </c>
      <c r="I21" s="54">
        <f>G21/G$12*100</f>
        <v>20.92082157475965</v>
      </c>
      <c r="J21" s="54"/>
      <c r="K21" s="54">
        <f>G21-B21</f>
        <v>15839.784</v>
      </c>
      <c r="L21" s="55">
        <f>G21/B21-1</f>
        <v>0.3889776856617162</v>
      </c>
    </row>
    <row r="22" spans="1:12" ht="18" customHeight="1">
      <c r="A22" s="53" t="s">
        <v>21</v>
      </c>
      <c r="B22" s="40">
        <v>22158.201</v>
      </c>
      <c r="C22" s="54">
        <f t="shared" si="1"/>
        <v>2.0992114244268003</v>
      </c>
      <c r="D22" s="54">
        <f t="shared" si="3"/>
        <v>9.730368221186696</v>
      </c>
      <c r="E22" s="54"/>
      <c r="F22" s="54"/>
      <c r="G22" s="54">
        <v>25962.236</v>
      </c>
      <c r="H22" s="54">
        <f t="shared" si="2"/>
        <v>2.2097795602781223</v>
      </c>
      <c r="I22" s="54">
        <f t="shared" si="0"/>
        <v>9.602868754228515</v>
      </c>
      <c r="J22" s="54"/>
      <c r="K22" s="54">
        <f>G22-B22</f>
        <v>3804.035</v>
      </c>
      <c r="L22" s="55">
        <f>G22/B22-1</f>
        <v>0.17167616630971083</v>
      </c>
    </row>
    <row r="23" spans="1:12" s="59" customFormat="1" ht="30" customHeight="1">
      <c r="A23" s="58" t="s">
        <v>22</v>
      </c>
      <c r="B23" s="40">
        <v>3681.864038</v>
      </c>
      <c r="C23" s="54">
        <f t="shared" si="1"/>
        <v>0.34881040440764083</v>
      </c>
      <c r="D23" s="54">
        <f t="shared" si="3"/>
        <v>1.6168231721557778</v>
      </c>
      <c r="E23" s="54"/>
      <c r="F23" s="54"/>
      <c r="G23" s="54">
        <v>3426.842286</v>
      </c>
      <c r="H23" s="54">
        <f t="shared" si="2"/>
        <v>0.29167618844153315</v>
      </c>
      <c r="I23" s="54">
        <f t="shared" si="0"/>
        <v>1.2675147361690424</v>
      </c>
      <c r="J23" s="54"/>
      <c r="K23" s="54">
        <f>G23-B23</f>
        <v>-255.0217520000001</v>
      </c>
      <c r="L23" s="55">
        <f>G23/B23-1</f>
        <v>-0.06926430453921073</v>
      </c>
    </row>
    <row r="24" spans="1:12" ht="52.5" customHeight="1">
      <c r="A24" s="58" t="s">
        <v>23</v>
      </c>
      <c r="B24" s="40">
        <v>2937.027</v>
      </c>
      <c r="C24" s="54">
        <f t="shared" si="1"/>
        <v>0.2782464439351359</v>
      </c>
      <c r="D24" s="54">
        <f t="shared" si="3"/>
        <v>1.2897416259364782</v>
      </c>
      <c r="E24" s="54"/>
      <c r="F24" s="54"/>
      <c r="G24" s="54">
        <v>3790.9719999999998</v>
      </c>
      <c r="H24" s="54">
        <f t="shared" si="2"/>
        <v>0.32266914295003996</v>
      </c>
      <c r="I24" s="54">
        <f t="shared" si="0"/>
        <v>1.4021984303260773</v>
      </c>
      <c r="J24" s="54"/>
      <c r="K24" s="54">
        <f>G24-B24</f>
        <v>853.9449999999997</v>
      </c>
      <c r="L24" s="55">
        <f>G24/B24-1</f>
        <v>0.29075149802844846</v>
      </c>
    </row>
    <row r="25" spans="1:12" s="50" customFormat="1" ht="35.25" customHeight="1">
      <c r="A25" s="57" t="s">
        <v>24</v>
      </c>
      <c r="B25" s="60">
        <v>843.161</v>
      </c>
      <c r="C25" s="48">
        <f t="shared" si="1"/>
        <v>0.07987892175141499</v>
      </c>
      <c r="D25" s="48">
        <f t="shared" si="3"/>
        <v>0.3702587136809525</v>
      </c>
      <c r="E25" s="48"/>
      <c r="F25" s="48"/>
      <c r="G25" s="48">
        <v>1058.388</v>
      </c>
      <c r="H25" s="48">
        <f t="shared" si="2"/>
        <v>0.0900848512910691</v>
      </c>
      <c r="I25" s="48">
        <f t="shared" si="0"/>
        <v>0.3914747965102238</v>
      </c>
      <c r="J25" s="48"/>
      <c r="K25" s="48">
        <f>G25-B25</f>
        <v>215.22699999999998</v>
      </c>
      <c r="L25" s="49">
        <f>G25/B25-1</f>
        <v>0.25526204366663063</v>
      </c>
    </row>
    <row r="26" spans="1:12" s="50" customFormat="1" ht="17.25" customHeight="1">
      <c r="A26" s="61" t="s">
        <v>25</v>
      </c>
      <c r="B26" s="60">
        <v>678.877</v>
      </c>
      <c r="C26" s="48">
        <f t="shared" si="1"/>
        <v>0.06431507477437329</v>
      </c>
      <c r="D26" s="48">
        <f t="shared" si="3"/>
        <v>0.29811640335307726</v>
      </c>
      <c r="E26" s="48"/>
      <c r="F26" s="48"/>
      <c r="G26" s="48">
        <v>837.704</v>
      </c>
      <c r="H26" s="48">
        <f t="shared" si="2"/>
        <v>0.07130129996365583</v>
      </c>
      <c r="I26" s="48">
        <f t="shared" si="0"/>
        <v>0.30984856492685153</v>
      </c>
      <c r="J26" s="48"/>
      <c r="K26" s="48">
        <f>G26-B26</f>
        <v>158.827</v>
      </c>
      <c r="L26" s="49">
        <f>G26/B26-1</f>
        <v>0.233955488254868</v>
      </c>
    </row>
    <row r="27" spans="1:12" s="50" customFormat="1" ht="18" customHeight="1">
      <c r="A27" s="62" t="s">
        <v>26</v>
      </c>
      <c r="B27" s="60">
        <v>82922.04089</v>
      </c>
      <c r="C27" s="48">
        <f>B27/$B$10*100</f>
        <v>7.855822572106566</v>
      </c>
      <c r="D27" s="48">
        <f t="shared" si="3"/>
        <v>36.41369583713045</v>
      </c>
      <c r="E27" s="48"/>
      <c r="F27" s="48"/>
      <c r="G27" s="48">
        <v>94329.644627</v>
      </c>
      <c r="H27" s="48">
        <f t="shared" si="2"/>
        <v>8.028881665856655</v>
      </c>
      <c r="I27" s="48">
        <f>G27/G$12*100</f>
        <v>34.89049236691701</v>
      </c>
      <c r="J27" s="48"/>
      <c r="K27" s="48">
        <f>G27-B27</f>
        <v>11407.603736999998</v>
      </c>
      <c r="L27" s="49">
        <f>G27/B27-1</f>
        <v>0.13757022396654128</v>
      </c>
    </row>
    <row r="28" spans="1:12" s="50" customFormat="1" ht="16.5" customHeight="1">
      <c r="A28" s="64" t="s">
        <v>27</v>
      </c>
      <c r="B28" s="60">
        <v>20649.7900993</v>
      </c>
      <c r="C28" s="48">
        <f t="shared" si="1"/>
        <v>1.9563084245181273</v>
      </c>
      <c r="D28" s="48">
        <f t="shared" si="3"/>
        <v>9.067977195278822</v>
      </c>
      <c r="E28" s="48"/>
      <c r="F28" s="48"/>
      <c r="G28" s="48">
        <v>21103.39922520999</v>
      </c>
      <c r="H28" s="48">
        <f t="shared" si="2"/>
        <v>1.7962189489479332</v>
      </c>
      <c r="I28" s="48">
        <f>G28/G$12*100</f>
        <v>7.805690273664381</v>
      </c>
      <c r="J28" s="48"/>
      <c r="K28" s="48">
        <f>G28-B28</f>
        <v>453.6091259099885</v>
      </c>
      <c r="L28" s="49">
        <f>G28/B28-1</f>
        <v>0.02196676691282029</v>
      </c>
    </row>
    <row r="29" spans="1:12" s="50" customFormat="1" ht="1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592.517</v>
      </c>
      <c r="C30" s="48">
        <f>B30/$B$10*100</f>
        <v>0.05613354872839607</v>
      </c>
      <c r="D30" s="48">
        <f t="shared" si="3"/>
        <v>0.2601929907266785</v>
      </c>
      <c r="E30" s="48"/>
      <c r="F30" s="48"/>
      <c r="G30" s="48">
        <v>1062.827</v>
      </c>
      <c r="H30" s="48">
        <f>G30/$G$10*100</f>
        <v>0.09046267743316547</v>
      </c>
      <c r="I30" s="48">
        <f t="shared" si="0"/>
        <v>0.39311668646146003</v>
      </c>
      <c r="J30" s="48"/>
      <c r="K30" s="48">
        <f>G30-B30</f>
        <v>470.30999999999995</v>
      </c>
      <c r="L30" s="49">
        <f>G30/B30-1</f>
        <v>0.7937493776549869</v>
      </c>
    </row>
    <row r="31" spans="1:12" s="50" customFormat="1" ht="18" customHeight="1">
      <c r="A31" s="66" t="s">
        <v>29</v>
      </c>
      <c r="B31" s="60">
        <v>0.454772</v>
      </c>
      <c r="C31" s="48">
        <f>B31/$B$10*100</f>
        <v>4.3083938895103666E-05</v>
      </c>
      <c r="D31" s="48">
        <f t="shared" si="3"/>
        <v>0.00019970479628222146</v>
      </c>
      <c r="E31" s="48"/>
      <c r="F31" s="48"/>
      <c r="G31" s="48">
        <v>0.086094</v>
      </c>
      <c r="H31" s="48">
        <f>G31/$G$10*100</f>
        <v>7.327903554323466E-06</v>
      </c>
      <c r="I31" s="48">
        <f t="shared" si="0"/>
        <v>3.1844305803496656E-05</v>
      </c>
      <c r="J31" s="48"/>
      <c r="K31" s="48">
        <f>G31-B31</f>
        <v>-0.368678</v>
      </c>
      <c r="L31" s="49">
        <f>G31/B31-1</f>
        <v>-0.8106875533234236</v>
      </c>
    </row>
    <row r="32" spans="1:12" s="50" customFormat="1" ht="34.5" customHeight="1">
      <c r="A32" s="67" t="s">
        <v>30</v>
      </c>
      <c r="B32" s="60">
        <v>24.808217</v>
      </c>
      <c r="C32" s="48">
        <f>B32/$B$10*100</f>
        <v>0.0023502671785520478</v>
      </c>
      <c r="D32" s="48">
        <f t="shared" si="3"/>
        <v>0.010894074222050045</v>
      </c>
      <c r="E32" s="48"/>
      <c r="F32" s="48"/>
      <c r="G32" s="48">
        <v>13.582925999999999</v>
      </c>
      <c r="H32" s="48">
        <f>G32/$G$10*100</f>
        <v>0.0011561127571435015</v>
      </c>
      <c r="I32" s="48">
        <f t="shared" si="0"/>
        <v>0.0050240301211497375</v>
      </c>
      <c r="J32" s="48"/>
      <c r="K32" s="48">
        <f>G32-B32</f>
        <v>-11.225291</v>
      </c>
      <c r="L32" s="49">
        <f>G32/B32-1</f>
        <v>-0.45248278020141475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76.19582299999999</v>
      </c>
      <c r="C34" s="68">
        <f>B34/$B$10*100</f>
        <v>0.007218597851657829</v>
      </c>
      <c r="D34" s="68">
        <f t="shared" si="3"/>
        <v>0.03346000041728867</v>
      </c>
      <c r="E34" s="68"/>
      <c r="F34" s="68"/>
      <c r="G34" s="68">
        <v>-155.672681</v>
      </c>
      <c r="H34" s="68">
        <f>G34/$G$10*100</f>
        <v>-0.013250103287232133</v>
      </c>
      <c r="I34" s="68">
        <f>G34/G$12*100</f>
        <v>-0.057579952830791724</v>
      </c>
      <c r="J34" s="68"/>
      <c r="K34" s="68">
        <f>G34-B34</f>
        <v>-231.868504</v>
      </c>
      <c r="L34" s="49"/>
    </row>
    <row r="35" spans="1:12" ht="18.75" customHeight="1">
      <c r="A35" s="69" t="s">
        <v>33</v>
      </c>
      <c r="B35" s="60">
        <v>1236.8210000000001</v>
      </c>
      <c r="C35" s="60">
        <f>B35/$B$10*100</f>
        <v>0.11717326569837416</v>
      </c>
      <c r="D35" s="60">
        <f>B35/B$12*100</f>
        <v>0.5431272942102273</v>
      </c>
      <c r="E35" s="47"/>
      <c r="F35" s="48"/>
      <c r="G35" s="60">
        <v>184.65499999999997</v>
      </c>
      <c r="H35" s="60">
        <f>G35/$G$10*100</f>
        <v>0.015716937659112126</v>
      </c>
      <c r="I35" s="60">
        <f>G35/G$12*100</f>
        <v>0.0682998848717062</v>
      </c>
      <c r="J35" s="60"/>
      <c r="K35" s="60">
        <f>G35-B35</f>
        <v>-1052.1660000000002</v>
      </c>
      <c r="L35" s="49">
        <f>G35/B35-1</f>
        <v>-0.8507019204880901</v>
      </c>
    </row>
    <row r="36" spans="1:12" ht="48" customHeight="1">
      <c r="A36" s="71" t="s">
        <v>34</v>
      </c>
      <c r="B36" s="60">
        <v>14779.150834</v>
      </c>
      <c r="C36" s="60">
        <f>B36/$B$10*100</f>
        <v>1.4001390399003817</v>
      </c>
      <c r="D36" s="60">
        <f>B36/B$12*100</f>
        <v>6.489993461620753</v>
      </c>
      <c r="E36" s="60"/>
      <c r="F36" s="60"/>
      <c r="G36" s="60">
        <v>18799.643291999997</v>
      </c>
      <c r="H36" s="60">
        <f>G36/$G$10*100</f>
        <v>1.6001344216723592</v>
      </c>
      <c r="I36" s="60">
        <f>G36/G$12*100</f>
        <v>6.953580853335916</v>
      </c>
      <c r="J36" s="60"/>
      <c r="K36" s="60">
        <f>G36-B36</f>
        <v>4020.492457999997</v>
      </c>
      <c r="L36" s="49">
        <f>G36/B36-1</f>
        <v>0.27203812337788036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294989.34447317995</v>
      </c>
      <c r="C38" s="44">
        <f>B38/$B$10*100</f>
        <v>27.946537807932703</v>
      </c>
      <c r="D38" s="44">
        <f>B38/B$38*100</f>
        <v>100</v>
      </c>
      <c r="E38" s="44"/>
      <c r="F38" s="44"/>
      <c r="G38" s="73">
        <f>G39+G52+G53+G54+G55</f>
        <v>314648.21596258995</v>
      </c>
      <c r="H38" s="44">
        <f aca="true" t="shared" si="4" ref="H38:H50">G38/$G$10*100</f>
        <v>26.78132947840501</v>
      </c>
      <c r="I38" s="44">
        <f aca="true" t="shared" si="5" ref="I38:I54">G38/G$38*100</f>
        <v>100</v>
      </c>
      <c r="J38" s="44"/>
      <c r="K38" s="44">
        <f>G38-B38</f>
        <v>19658.871489409998</v>
      </c>
      <c r="L38" s="45">
        <f>G38/B38-1</f>
        <v>0.06664264949813248</v>
      </c>
    </row>
    <row r="39" spans="1:12" s="50" customFormat="1" ht="19.5" customHeight="1">
      <c r="A39" s="74" t="s">
        <v>36</v>
      </c>
      <c r="B39" s="63">
        <f>B40+B41+B42+B43+B44+B51</f>
        <v>278308.44928018</v>
      </c>
      <c r="C39" s="48">
        <f aca="true" t="shared" si="6" ref="C39:C53">B39/$B$10*100</f>
        <v>26.366232359904153</v>
      </c>
      <c r="D39" s="48">
        <f aca="true" t="shared" si="7" ref="D39:D54">B39/B$38*100</f>
        <v>94.34525500478999</v>
      </c>
      <c r="E39" s="48"/>
      <c r="F39" s="48"/>
      <c r="G39" s="63">
        <f>G40+G41+G42+G43+G44+G51</f>
        <v>299106.80497358995</v>
      </c>
      <c r="H39" s="48">
        <f t="shared" si="4"/>
        <v>25.458519981512133</v>
      </c>
      <c r="I39" s="48">
        <f t="shared" si="5"/>
        <v>95.06070265122756</v>
      </c>
      <c r="J39" s="48"/>
      <c r="K39" s="48">
        <f>G39-B39</f>
        <v>20798.355693409976</v>
      </c>
      <c r="L39" s="49">
        <f>G39/B39-1</f>
        <v>0.07473131249591258</v>
      </c>
    </row>
    <row r="40" spans="1:12" ht="19.5" customHeight="1">
      <c r="A40" s="75" t="s">
        <v>37</v>
      </c>
      <c r="B40" s="68">
        <v>80986.794419</v>
      </c>
      <c r="C40" s="68">
        <f>B40/$B$10*100</f>
        <v>7.672482259370669</v>
      </c>
      <c r="D40" s="68">
        <f t="shared" si="7"/>
        <v>27.454142305931057</v>
      </c>
      <c r="E40" s="68"/>
      <c r="F40" s="68"/>
      <c r="G40" s="76">
        <v>82728.37597299999</v>
      </c>
      <c r="H40" s="68">
        <f t="shared" si="4"/>
        <v>7.041437967058735</v>
      </c>
      <c r="I40" s="68">
        <f t="shared" si="5"/>
        <v>26.292339119073844</v>
      </c>
      <c r="J40" s="68"/>
      <c r="K40" s="68">
        <f>G40-B40</f>
        <v>1741.5815539999894</v>
      </c>
      <c r="L40" s="77">
        <f>G40/B40-1</f>
        <v>0.021504512760309957</v>
      </c>
    </row>
    <row r="41" spans="1:12" ht="17.25" customHeight="1">
      <c r="A41" s="75" t="s">
        <v>38</v>
      </c>
      <c r="B41" s="68">
        <v>39609.309046</v>
      </c>
      <c r="C41" s="68">
        <f t="shared" si="6"/>
        <v>3.75248487289266</v>
      </c>
      <c r="D41" s="68">
        <f t="shared" si="7"/>
        <v>13.427369424728909</v>
      </c>
      <c r="E41" s="68"/>
      <c r="F41" s="68"/>
      <c r="G41" s="76">
        <v>42461.082078</v>
      </c>
      <c r="H41" s="68">
        <f t="shared" si="4"/>
        <v>3.6140812864984393</v>
      </c>
      <c r="I41" s="68">
        <f t="shared" si="5"/>
        <v>13.49477922450652</v>
      </c>
      <c r="J41" s="68"/>
      <c r="K41" s="68">
        <f>G41-B41</f>
        <v>2851.7730319999973</v>
      </c>
      <c r="L41" s="77">
        <f>G41/B41-1</f>
        <v>0.07199754554385462</v>
      </c>
    </row>
    <row r="42" spans="1:12" ht="19.5" customHeight="1">
      <c r="A42" s="75" t="s">
        <v>39</v>
      </c>
      <c r="B42" s="68">
        <v>12218.139262939996</v>
      </c>
      <c r="C42" s="68">
        <f t="shared" si="6"/>
        <v>1.1575153382714276</v>
      </c>
      <c r="D42" s="68">
        <f t="shared" si="7"/>
        <v>4.141891729940386</v>
      </c>
      <c r="E42" s="68"/>
      <c r="F42" s="68"/>
      <c r="G42" s="76">
        <v>12812.374415590002</v>
      </c>
      <c r="H42" s="68">
        <f t="shared" si="4"/>
        <v>1.0905271449732272</v>
      </c>
      <c r="I42" s="68">
        <f t="shared" si="5"/>
        <v>4.071967920235507</v>
      </c>
      <c r="J42" s="68"/>
      <c r="K42" s="68">
        <f>G42-B42</f>
        <v>594.2351526500061</v>
      </c>
      <c r="L42" s="77">
        <f>G42/B42-1</f>
        <v>0.04863548694787245</v>
      </c>
    </row>
    <row r="43" spans="1:12" ht="19.5" customHeight="1">
      <c r="A43" s="75" t="s">
        <v>40</v>
      </c>
      <c r="B43" s="68">
        <v>5594.105083239999</v>
      </c>
      <c r="C43" s="68">
        <f t="shared" si="6"/>
        <v>0.5299712418071053</v>
      </c>
      <c r="D43" s="68">
        <f t="shared" si="7"/>
        <v>1.896375305769259</v>
      </c>
      <c r="E43" s="68"/>
      <c r="F43" s="68"/>
      <c r="G43" s="76">
        <v>4974.865</v>
      </c>
      <c r="H43" s="68">
        <f t="shared" si="4"/>
        <v>0.42343637089436437</v>
      </c>
      <c r="I43" s="68">
        <f t="shared" si="5"/>
        <v>1.5810879412681893</v>
      </c>
      <c r="J43" s="68"/>
      <c r="K43" s="68">
        <f>G43-B43</f>
        <v>-619.240083239999</v>
      </c>
      <c r="L43" s="77">
        <f>G43/B43-1</f>
        <v>-0.1106951110187846</v>
      </c>
    </row>
    <row r="44" spans="1:12" s="50" customFormat="1" ht="19.5" customHeight="1">
      <c r="A44" s="75" t="s">
        <v>41</v>
      </c>
      <c r="B44" s="76">
        <f>B45+B46+B47+B48+B50+B49</f>
        <v>139520.932944</v>
      </c>
      <c r="C44" s="68">
        <f t="shared" si="6"/>
        <v>13.217857188980744</v>
      </c>
      <c r="D44" s="68">
        <f t="shared" si="7"/>
        <v>47.29693989224247</v>
      </c>
      <c r="E44" s="68"/>
      <c r="F44" s="68"/>
      <c r="G44" s="76">
        <f>G45+G46+G47+G48+G50+G49</f>
        <v>155673.64498699998</v>
      </c>
      <c r="H44" s="68">
        <f t="shared" si="4"/>
        <v>13.25018533712833</v>
      </c>
      <c r="I44" s="68">
        <f t="shared" si="5"/>
        <v>49.47545769829147</v>
      </c>
      <c r="J44" s="68"/>
      <c r="K44" s="68">
        <f>G44-B44</f>
        <v>16152.712042999978</v>
      </c>
      <c r="L44" s="77">
        <f>G44/B44-1</f>
        <v>0.11577267799293778</v>
      </c>
    </row>
    <row r="45" spans="1:12" ht="31.5" customHeight="1">
      <c r="A45" s="78" t="s">
        <v>42</v>
      </c>
      <c r="B45" s="54">
        <v>667.6939199999906</v>
      </c>
      <c r="C45" s="54">
        <f t="shared" si="6"/>
        <v>0.0632556183096405</v>
      </c>
      <c r="D45" s="54">
        <f>B45/B$38*100</f>
        <v>0.22634509771613004</v>
      </c>
      <c r="E45" s="54"/>
      <c r="F45" s="54"/>
      <c r="G45" s="79">
        <v>995.1309610000026</v>
      </c>
      <c r="H45" s="54">
        <f t="shared" si="4"/>
        <v>0.08470071905277077</v>
      </c>
      <c r="I45" s="54">
        <f t="shared" si="5"/>
        <v>0.316267790667632</v>
      </c>
      <c r="J45" s="54"/>
      <c r="K45" s="54">
        <f>G45-B45</f>
        <v>327.43704100001196</v>
      </c>
      <c r="L45" s="55">
        <f>G45/B45-1</f>
        <v>0.4903999140804167</v>
      </c>
    </row>
    <row r="46" spans="1:12" ht="15.75" customHeight="1">
      <c r="A46" s="80" t="s">
        <v>43</v>
      </c>
      <c r="B46" s="54">
        <v>12521.209862999998</v>
      </c>
      <c r="C46" s="81">
        <f t="shared" si="6"/>
        <v>1.1862274736137257</v>
      </c>
      <c r="D46" s="81">
        <f t="shared" si="7"/>
        <v>4.244631237566078</v>
      </c>
      <c r="E46" s="81"/>
      <c r="F46" s="81"/>
      <c r="G46" s="82">
        <v>16511.136034000003</v>
      </c>
      <c r="H46" s="81">
        <f t="shared" si="4"/>
        <v>1.405347787644515</v>
      </c>
      <c r="I46" s="81">
        <f t="shared" si="5"/>
        <v>5.247490752009568</v>
      </c>
      <c r="J46" s="81"/>
      <c r="K46" s="81">
        <f>G46-B46</f>
        <v>3989.9261710000046</v>
      </c>
      <c r="L46" s="83">
        <f>G46/B46-1</f>
        <v>0.31865340607301706</v>
      </c>
    </row>
    <row r="47" spans="1:12" ht="33" customHeight="1">
      <c r="A47" s="78" t="s">
        <v>44</v>
      </c>
      <c r="B47" s="54">
        <v>271.270629</v>
      </c>
      <c r="C47" s="54">
        <f t="shared" si="6"/>
        <v>0.025699487224086652</v>
      </c>
      <c r="D47" s="54">
        <f t="shared" si="7"/>
        <v>0.0919594670392115</v>
      </c>
      <c r="E47" s="48"/>
      <c r="F47" s="48"/>
      <c r="G47" s="79">
        <v>159.13489600000003</v>
      </c>
      <c r="H47" s="54">
        <f t="shared" si="4"/>
        <v>0.01354479022946193</v>
      </c>
      <c r="I47" s="54">
        <f t="shared" si="5"/>
        <v>0.050575496038700034</v>
      </c>
      <c r="J47" s="54"/>
      <c r="K47" s="54">
        <f>G47-B47</f>
        <v>-112.13573299999996</v>
      </c>
      <c r="L47" s="55">
        <f>G47/B47-1</f>
        <v>-0.41337218634163286</v>
      </c>
    </row>
    <row r="48" spans="1:12" ht="17.25" customHeight="1">
      <c r="A48" s="80" t="s">
        <v>45</v>
      </c>
      <c r="B48" s="54">
        <v>104006.20512900001</v>
      </c>
      <c r="C48" s="81">
        <f>B48/$B$10*100</f>
        <v>9.853282494281649</v>
      </c>
      <c r="D48" s="81">
        <f t="shared" si="7"/>
        <v>35.25761424187853</v>
      </c>
      <c r="E48" s="81"/>
      <c r="F48" s="81"/>
      <c r="G48" s="82">
        <v>111849.26242199999</v>
      </c>
      <c r="H48" s="81">
        <f>G48/$G$10*100</f>
        <v>9.520066527872231</v>
      </c>
      <c r="I48" s="81">
        <f t="shared" si="5"/>
        <v>35.54740079482869</v>
      </c>
      <c r="J48" s="81"/>
      <c r="K48" s="81">
        <f>G48-B48</f>
        <v>7843.057292999976</v>
      </c>
      <c r="L48" s="83">
        <f>G48/B48-1</f>
        <v>0.07540951314656796</v>
      </c>
    </row>
    <row r="49" spans="1:12" ht="48" customHeight="1">
      <c r="A49" s="84" t="s">
        <v>46</v>
      </c>
      <c r="B49" s="82">
        <v>16455.559431</v>
      </c>
      <c r="C49" s="81">
        <f>B49/$B$10*100</f>
        <v>1.5589577128977838</v>
      </c>
      <c r="D49" s="81">
        <f>B49/B$38*100</f>
        <v>5.5783572319833805</v>
      </c>
      <c r="E49" s="81"/>
      <c r="F49" s="81"/>
      <c r="G49" s="82">
        <v>20945.423673999998</v>
      </c>
      <c r="H49" s="81">
        <f t="shared" si="4"/>
        <v>1.7827728365218884</v>
      </c>
      <c r="I49" s="81">
        <f t="shared" si="5"/>
        <v>6.656774966901545</v>
      </c>
      <c r="J49" s="81"/>
      <c r="K49" s="81">
        <f>G49-B49</f>
        <v>4489.864242999996</v>
      </c>
      <c r="L49" s="83">
        <f>G49/B49-1</f>
        <v>0.27284786408061645</v>
      </c>
    </row>
    <row r="50" spans="1:12" ht="19.5" customHeight="1">
      <c r="A50" s="85" t="s">
        <v>47</v>
      </c>
      <c r="B50" s="54">
        <v>5598.993971999999</v>
      </c>
      <c r="C50" s="54">
        <f t="shared" si="6"/>
        <v>0.5304344026538611</v>
      </c>
      <c r="D50" s="54">
        <f t="shared" si="7"/>
        <v>1.8980326160591379</v>
      </c>
      <c r="E50" s="54"/>
      <c r="F50" s="54"/>
      <c r="G50" s="79">
        <v>5213.556999999999</v>
      </c>
      <c r="H50" s="54">
        <f t="shared" si="4"/>
        <v>0.443752675807466</v>
      </c>
      <c r="I50" s="54">
        <f t="shared" si="5"/>
        <v>1.6569478978453396</v>
      </c>
      <c r="J50" s="54"/>
      <c r="K50" s="54">
        <f>G50-B50</f>
        <v>-385.4369720000004</v>
      </c>
      <c r="L50" s="55">
        <f>G50/B50-1</f>
        <v>-0.06884039774422546</v>
      </c>
    </row>
    <row r="51" spans="1:12" ht="31.5" customHeight="1">
      <c r="A51" s="86" t="s">
        <v>48</v>
      </c>
      <c r="B51" s="87">
        <v>379.168525</v>
      </c>
      <c r="C51" s="87">
        <f>B51/$B$10*100</f>
        <v>0.03592145858154545</v>
      </c>
      <c r="D51" s="68">
        <f t="shared" si="7"/>
        <v>0.12853634617791201</v>
      </c>
      <c r="E51" s="68"/>
      <c r="F51" s="68"/>
      <c r="G51" s="76">
        <v>456.46252</v>
      </c>
      <c r="H51" s="68">
        <f>G51/$G$10*100</f>
        <v>0.038851874959038336</v>
      </c>
      <c r="I51" s="68">
        <f t="shared" si="5"/>
        <v>0.14507074785203009</v>
      </c>
      <c r="J51" s="68"/>
      <c r="K51" s="68">
        <f>G51-B51</f>
        <v>77.293995</v>
      </c>
      <c r="L51" s="88">
        <f>G51/B51-1</f>
        <v>0.20385129541013458</v>
      </c>
    </row>
    <row r="52" spans="1:12" s="50" customFormat="1" ht="19.5" customHeight="1">
      <c r="A52" s="74" t="s">
        <v>49</v>
      </c>
      <c r="B52" s="89">
        <v>18140.105617999998</v>
      </c>
      <c r="C52" s="68">
        <f>B52/$B$10*100</f>
        <v>1.7185473204081134</v>
      </c>
      <c r="D52" s="68">
        <f t="shared" si="7"/>
        <v>6.149410464434343</v>
      </c>
      <c r="E52" s="68"/>
      <c r="F52" s="68"/>
      <c r="G52" s="76">
        <v>16898.575636</v>
      </c>
      <c r="H52" s="68">
        <f>G52/$G$10*100</f>
        <v>1.4383247667206582</v>
      </c>
      <c r="I52" s="68">
        <f t="shared" si="5"/>
        <v>5.370624964232803</v>
      </c>
      <c r="J52" s="68"/>
      <c r="K52" s="68">
        <f>G52-B52</f>
        <v>-1241.5299819999964</v>
      </c>
      <c r="L52" s="77">
        <f>G52/B52-1</f>
        <v>-0.06844116611802165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-1459.2104249999995</v>
      </c>
      <c r="C54" s="68">
        <f>B54/$B$10*100</f>
        <v>-0.13824187237956215</v>
      </c>
      <c r="D54" s="68">
        <f t="shared" si="7"/>
        <v>-0.4946654692243194</v>
      </c>
      <c r="E54" s="68"/>
      <c r="F54" s="68"/>
      <c r="G54" s="76">
        <v>-1357.164647</v>
      </c>
      <c r="H54" s="68">
        <f>G54/$G$10*100</f>
        <v>-0.11551526982778652</v>
      </c>
      <c r="I54" s="68">
        <f t="shared" si="5"/>
        <v>-0.4313276154603591</v>
      </c>
      <c r="J54" s="68"/>
      <c r="K54" s="68">
        <f>G54-B54</f>
        <v>102.04577799999947</v>
      </c>
      <c r="L54" s="77">
        <f>G54/B54-1</f>
        <v>-0.06993218815579627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-67267.22238787997</v>
      </c>
      <c r="C56" s="95">
        <f>B56/$B$10*100</f>
        <v>-6.3727250116602825</v>
      </c>
      <c r="D56" s="94">
        <v>0</v>
      </c>
      <c r="E56" s="94"/>
      <c r="F56" s="96"/>
      <c r="G56" s="94">
        <f>G12-G38</f>
        <v>-44289.04867137998</v>
      </c>
      <c r="H56" s="95">
        <f>G56/$G$10*100</f>
        <v>-3.769668933684233</v>
      </c>
      <c r="I56" s="97">
        <v>0</v>
      </c>
      <c r="J56" s="96"/>
      <c r="K56" s="94">
        <f>G56-B56</f>
        <v>22978.173716499994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  <row r="64" spans="7:11" ht="19.5" customHeight="1">
      <c r="G64" s="101"/>
      <c r="H64" s="101"/>
      <c r="I64" s="101"/>
      <c r="J64" s="101"/>
      <c r="K64" s="101"/>
    </row>
    <row r="65" spans="7:11" ht="19.5" customHeight="1">
      <c r="G65" s="101"/>
      <c r="H65" s="101"/>
      <c r="I65" s="101"/>
      <c r="J65" s="101"/>
      <c r="K65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2021-10-22T11:25:48Z</dcterms:created>
  <dcterms:modified xsi:type="dcterms:W3CDTF">2021-10-22T11:30:16Z</dcterms:modified>
  <cp:category/>
  <cp:version/>
  <cp:contentType/>
  <cp:contentStatus/>
</cp:coreProperties>
</file>