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'[1]data input'!#REF!</definedName>
    <definedName name="______bas2">'[1]data input'!#REF!</definedName>
    <definedName name="______bas3">'[1]data input'!#REF!</definedName>
    <definedName name="______BOP1">#REF!</definedName>
    <definedName name="______BOP2">'[3]BoP'!#REF!</definedName>
    <definedName name="______CPI98">'[4]REER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'[5]Annual Tables'!#REF!</definedName>
    <definedName name="______PAG2">'[5]Index'!#REF!</definedName>
    <definedName name="______PAG3">'[5]Index'!#REF!</definedName>
    <definedName name="______PAG4">'[5]Index'!#REF!</definedName>
    <definedName name="______PAG5">'[5]Index'!#REF!</definedName>
    <definedName name="______PAG6">'[5]Index'!#REF!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'[4]REER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'[3]RES'!#REF!</definedName>
    <definedName name="______rge1">#REF!</definedName>
    <definedName name="______s92">#N/A</definedName>
    <definedName name="______som1">'[1]data input'!#REF!</definedName>
    <definedName name="______som2">'[1]data input'!#REF!</definedName>
    <definedName name="______som3">'[1]data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'[6]INT_RATES_old'!$A$1:$I$34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'[7]EU2DBase'!$C$1:$F$196</definedName>
    <definedName name="______UKR2">'[7]EU2DBase'!$G$1:$U$196</definedName>
    <definedName name="______UKR3">'[7]EU2DBase'!#REF!</definedName>
    <definedName name="______WEO1">#REF!</definedName>
    <definedName name="______WEO2">#REF!</definedName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'[3]BoP'!#REF!</definedName>
    <definedName name="_____CPI98">'[4]REER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'[5]Annual Tables'!#REF!</definedName>
    <definedName name="_____PAG2">'[5]Index'!#REF!</definedName>
    <definedName name="_____PAG3">'[5]Index'!#REF!</definedName>
    <definedName name="_____PAG4">'[5]Index'!#REF!</definedName>
    <definedName name="_____PAG5">'[5]Index'!#REF!</definedName>
    <definedName name="_____PAG6">'[5]Index'!#REF!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'[4]REER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'[3]RES'!#REF!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'[6]INT_RATES_old'!$A$1:$I$34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'[7]EU2DBase'!$C$1:$F$196</definedName>
    <definedName name="_____UKR2">'[7]EU2DBase'!$G$1:$U$196</definedName>
    <definedName name="_____UKR3">'[7]EU2DBase'!#REF!</definedName>
    <definedName name="_____WEO1">#REF!</definedName>
    <definedName name="_____WEO2">#REF!</definedName>
    <definedName name="____a47">[0]!___BOP2 '[9]LINK'!$A$1:$A$42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'[9]LINK'!$A$1:$A$42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'[9]LINK'!$A$1:$A$42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'[9]LINK'!$A$1:$A$42</definedName>
    <definedName name="a_11">___BOP2 '[9]LINK'!$A$1:$A$42</definedName>
    <definedName name="a_14">#REF!</definedName>
    <definedName name="a_15">___BOP2 '[9]LINK'!$A$1:$A$42</definedName>
    <definedName name="a_17">___BOP2 '[9]LINK'!$A$1:$A$42</definedName>
    <definedName name="a_2">#REF!</definedName>
    <definedName name="a_20">___BOP2 '[9]LINK'!$A$1:$A$42</definedName>
    <definedName name="a_22">___BOP2 '[9]LINK'!$A$1:$A$42</definedName>
    <definedName name="a_24">___BOP2 '[9]LINK'!$A$1:$A$42</definedName>
    <definedName name="a_25">#REF!</definedName>
    <definedName name="a_28">___BOP2 '[9]LINK'!$A$1:$A$42</definedName>
    <definedName name="a_37">___BOP2 '[9]LINK'!$A$1:$A$42</definedName>
    <definedName name="a_38">___BOP2 '[9]LINK'!$A$1:$A$42</definedName>
    <definedName name="a_46">___BOP2 '[9]LINK'!$A$1:$A$42</definedName>
    <definedName name="a_47">___BOP2 '[9]LINK'!$A$1:$A$42</definedName>
    <definedName name="a_49">___BOP2 '[9]LINK'!$A$1:$A$42</definedName>
    <definedName name="a_54">___BOP2 '[9]LINK'!$A$1:$A$42</definedName>
    <definedName name="a_55">___BOP2 '[9]LINK'!$A$1:$A$42</definedName>
    <definedName name="a_56">___BOP2 '[9]LINK'!$A$1:$A$42</definedName>
    <definedName name="a_57">___BOP2 '[9]LINK'!$A$1:$A$42</definedName>
    <definedName name="a_61">___BOP2 '[9]LINK'!$A$1:$A$42</definedName>
    <definedName name="a_64">___BOP2 '[9]LINK'!$A$1:$A$42</definedName>
    <definedName name="a_65">___BOP2 '[9]LINK'!$A$1:$A$42</definedName>
    <definedName name="a_66">___BOP2 '[9]LINK'!$A$1:$A$42</definedName>
    <definedName name="a47">[0]!___BOP2 '[9]LINK'!$A$1:$A$42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'[9]LINK'!$A$1:$A$42</definedName>
    <definedName name="CHART2_11">#REF!</definedName>
    <definedName name="chart2_15">___BOP2 '[9]LINK'!$A$1:$A$42</definedName>
    <definedName name="chart2_17">___BOP2 '[9]LINK'!$A$1:$A$42</definedName>
    <definedName name="chart2_20">___BOP2 '[9]LINK'!$A$1:$A$42</definedName>
    <definedName name="chart2_22">___BOP2 '[9]LINK'!$A$1:$A$42</definedName>
    <definedName name="chart2_24">___BOP2 '[9]LINK'!$A$1:$A$42</definedName>
    <definedName name="chart2_28">___BOP2 '[9]LINK'!$A$1:$A$42</definedName>
    <definedName name="chart2_37">___BOP2 '[9]LINK'!$A$1:$A$42</definedName>
    <definedName name="chart2_38">___BOP2 '[9]LINK'!$A$1:$A$42</definedName>
    <definedName name="chart2_46">___BOP2 '[9]LINK'!$A$1:$A$42</definedName>
    <definedName name="chart2_47">___BOP2 '[9]LINK'!$A$1:$A$42</definedName>
    <definedName name="chart2_49">___BOP2 '[9]LINK'!$A$1:$A$42</definedName>
    <definedName name="chart2_54">___BOP2 '[9]LINK'!$A$1:$A$42</definedName>
    <definedName name="chart2_55">___BOP2 '[9]LINK'!$A$1:$A$42</definedName>
    <definedName name="chart2_56">___BOP2 '[9]LINK'!$A$1:$A$42</definedName>
    <definedName name="chart2_57">___BOP2 '[9]LINK'!$A$1:$A$42</definedName>
    <definedName name="chart2_61">___BOP2 '[9]LINK'!$A$1:$A$42</definedName>
    <definedName name="chart2_64">___BOP2 '[9]LINK'!$A$1:$A$42</definedName>
    <definedName name="chart2_65">___BOP2 '[9]LINK'!$A$1:$A$42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'[9]LINK'!$A$1:$A$42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'[3]OUTPUT'!#REF!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'[7]EU2DBase'!$C$12:$U$156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'[9]LINK'!$A$1:$A$42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'[9]LINK'!$A$1:$A$42</definedName>
    <definedName name="xxWRS_1_15">___BOP2 '[9]LINK'!$A$1:$A$42</definedName>
    <definedName name="xxWRS_1_17">___BOP2 '[9]LINK'!$A$1:$A$42</definedName>
    <definedName name="xxWRS_1_2">#REF!</definedName>
    <definedName name="xxWRS_1_20">___BOP2 '[9]LINK'!$A$1:$A$42</definedName>
    <definedName name="xxWRS_1_22">___BOP2 '[9]LINK'!$A$1:$A$42</definedName>
    <definedName name="xxWRS_1_24">___BOP2 '[9]LINK'!$A$1:$A$42</definedName>
    <definedName name="xxWRS_1_28">___BOP2 '[9]LINK'!$A$1:$A$42</definedName>
    <definedName name="xxWRS_1_37">___BOP2 '[9]LINK'!$A$1:$A$42</definedName>
    <definedName name="xxWRS_1_38">___BOP2 '[9]LINK'!$A$1:$A$42</definedName>
    <definedName name="xxWRS_1_46">___BOP2 '[9]LINK'!$A$1:$A$42</definedName>
    <definedName name="xxWRS_1_47">___BOP2 '[9]LINK'!$A$1:$A$42</definedName>
    <definedName name="xxWRS_1_49">___BOP2 '[9]LINK'!$A$1:$A$42</definedName>
    <definedName name="xxWRS_1_54">___BOP2 '[9]LINK'!$A$1:$A$42</definedName>
    <definedName name="xxWRS_1_55">___BOP2 '[9]LINK'!$A$1:$A$42</definedName>
    <definedName name="xxWRS_1_56">___BOP2 '[9]LINK'!$A$1:$A$42</definedName>
    <definedName name="xxWRS_1_57">___BOP2 '[9]LINK'!$A$1:$A$42</definedName>
    <definedName name="xxWRS_1_61">___BOP2 '[9]LINK'!$A$1:$A$42</definedName>
    <definedName name="xxWRS_1_63">___BOP2 '[9]LINK'!$A$1:$A$42</definedName>
    <definedName name="xxWRS_1_64">___BOP2 '[9]LINK'!$A$1:$A$42</definedName>
    <definedName name="xxWRS_1_65">___BOP2 '[9]LINK'!$A$1:$A$42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<sst xmlns="http://schemas.openxmlformats.org/spreadsheetml/2006/main" count="57" uniqueCount="52">
  <si>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>Anexa nr.2</t>
  </si>
  <si>
    <t xml:space="preserve"> EXECUŢIA BUGETULUI GENERAL CONSOLIDAT </t>
  </si>
  <si>
    <t xml:space="preserve">    </t>
  </si>
  <si>
    <t xml:space="preserve">
 Realizări 1.01.-31.05.2020
</t>
  </si>
  <si>
    <t xml:space="preserve">
Realizări 1.01.-31.05.2021
</t>
  </si>
  <si>
    <t xml:space="preserve"> Diferenţe    2021
   faţă de      2020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</si>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</sst>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justify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mai%202021%20-%20in%20lucru%20-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i in luna"/>
      <sheetName val=" mai 2021 "/>
      <sheetName val="UAT mai 2021"/>
      <sheetName val="consolidari mai"/>
      <sheetName val="aprilie 2021  (valori)"/>
      <sheetName val="UAT aprilie 2021 (valori)"/>
      <sheetName val="Sinteza - An 2"/>
      <sheetName val="Sinteza - An 2 (engleza)"/>
      <sheetName val="2021 Engl"/>
      <sheetName val="2020 - 2021"/>
      <sheetName val="Progr.15.06.2021.(Liliana)"/>
      <sheetName val="Sinteza-Anexa program 6 luni"/>
      <sheetName val="progr 6 luni % execuție  "/>
      <sheetName val="Sinteza - Anexa program anual"/>
      <sheetName val="program %.exec"/>
      <sheetName val="dob_trez"/>
      <sheetName val="SPECIAL_CNAIR"/>
      <sheetName val="CNAIR_ex"/>
      <sheetName val="Sinteza - program 3 luni "/>
      <sheetName val="program trim I _%.exec"/>
      <sheetName val="mai 2020 "/>
      <sheetName val="mai 2020 leg"/>
      <sheetName val="Sinteza-anexa program 9 luni "/>
      <sheetName val="program 9 luni .%.exec "/>
      <sheetName val="bgc desfasurat"/>
      <sheetName val="pres (DS)"/>
      <sheetName val="progr 6 luni % execuție   (VA)"/>
      <sheetName val="decembrie 2020  (valori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34"/>
  <sheetViews>
    <sheetView showZeros="0" tabSelected="1" view="pageBreakPreview" zoomScale="75" zoomScaleNormal="75" zoomScaleSheetLayoutView="75" zoomScalePageLayoutView="0" workbookViewId="0" topLeftCell="A37">
      <selection activeCell="G59" sqref="G59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6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4.2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1" ht="16.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7.25" customHeight="1">
      <c r="A7" s="14"/>
      <c r="B7" s="98" t="s">
        <v>3</v>
      </c>
      <c r="C7" s="98"/>
      <c r="D7" s="98"/>
      <c r="E7" s="15"/>
      <c r="F7" s="16"/>
      <c r="G7" s="99" t="s">
        <v>4</v>
      </c>
      <c r="H7" s="99"/>
      <c r="I7" s="99"/>
      <c r="J7" s="17"/>
      <c r="K7" s="100" t="s">
        <v>5</v>
      </c>
      <c r="L7" s="101"/>
    </row>
    <row r="8" spans="1:12" s="25" customFormat="1" ht="33" customHeight="1">
      <c r="A8" s="19"/>
      <c r="B8" s="20" t="s">
        <v>6</v>
      </c>
      <c r="C8" s="21" t="s">
        <v>7</v>
      </c>
      <c r="D8" s="21" t="s">
        <v>8</v>
      </c>
      <c r="E8" s="22"/>
      <c r="F8" s="22"/>
      <c r="G8" s="20" t="s">
        <v>6</v>
      </c>
      <c r="H8" s="21" t="s">
        <v>7</v>
      </c>
      <c r="I8" s="21" t="s">
        <v>8</v>
      </c>
      <c r="J8" s="22"/>
      <c r="K8" s="23" t="s">
        <v>6</v>
      </c>
      <c r="L8" s="24" t="s">
        <v>9</v>
      </c>
    </row>
    <row r="9" spans="1:12" s="30" customFormat="1" ht="13.5" customHeight="1">
      <c r="A9" s="26"/>
      <c r="B9" s="26"/>
      <c r="C9" s="26"/>
      <c r="D9" s="26"/>
      <c r="E9" s="26"/>
      <c r="F9" s="26"/>
      <c r="G9" s="27"/>
      <c r="H9" s="27"/>
      <c r="I9" s="27"/>
      <c r="J9" s="27"/>
      <c r="K9" s="27"/>
      <c r="L9" s="28"/>
    </row>
    <row r="10" spans="1:12" s="30" customFormat="1" ht="18" customHeight="1">
      <c r="A10" s="31" t="s">
        <v>10</v>
      </c>
      <c r="B10" s="18">
        <v>1055548.8</v>
      </c>
      <c r="C10" s="18"/>
      <c r="D10" s="18"/>
      <c r="E10" s="18"/>
      <c r="F10" s="18"/>
      <c r="G10" s="18">
        <v>1142855</v>
      </c>
      <c r="H10" s="18"/>
      <c r="I10" s="18"/>
      <c r="J10" s="18"/>
      <c r="K10" s="18"/>
      <c r="L10" s="32"/>
    </row>
    <row r="11" spans="2:12" s="30" customFormat="1" ht="8.25" customHeight="1">
      <c r="B11" s="33"/>
      <c r="G11" s="35"/>
      <c r="H11" s="35"/>
      <c r="I11" s="35"/>
      <c r="J11" s="35"/>
      <c r="K11" s="35"/>
      <c r="L11" s="29"/>
    </row>
    <row r="12" spans="1:12" s="35" customFormat="1" ht="35.25" customHeight="1">
      <c r="A12" s="36" t="s">
        <v>11</v>
      </c>
      <c r="B12" s="37">
        <f>B13+B30+B31+B33+B34++B37+B32+B35+B36</f>
        <v>119590.02961177</v>
      </c>
      <c r="C12" s="38">
        <f>B12/$B$10*100</f>
        <v>11.329654262481279</v>
      </c>
      <c r="D12" s="38">
        <f>B12/B$12*100</f>
        <v>100</v>
      </c>
      <c r="E12" s="38"/>
      <c r="F12" s="38"/>
      <c r="G12" s="37">
        <f>G13+G30+G31+G33+G34+G37+G32+G35+G36</f>
        <v>147361.41123793</v>
      </c>
      <c r="H12" s="38">
        <f>G12/$G$10*100</f>
        <v>12.894147659845737</v>
      </c>
      <c r="I12" s="38">
        <f aca="true" t="shared" si="0" ref="I12:I32">G12/G$12*100</f>
        <v>100</v>
      </c>
      <c r="J12" s="38"/>
      <c r="K12" s="38">
        <f aca="true" t="shared" si="1" ref="K12:K32">G12-B12</f>
        <v>27771.38162616</v>
      </c>
      <c r="L12" s="39">
        <f aca="true" t="shared" si="2" ref="L12:L28">G12/B12-1</f>
        <v>0.23222154653122318</v>
      </c>
    </row>
    <row r="13" spans="1:12" s="44" customFormat="1" ht="24.75" customHeight="1">
      <c r="A13" s="40" t="s">
        <v>12</v>
      </c>
      <c r="B13" s="41">
        <f>B14+B27+B28</f>
        <v>111709.84601377</v>
      </c>
      <c r="C13" s="42">
        <f aca="true" t="shared" si="3" ref="C13:C28">B13/$B$10*100</f>
        <v>10.583105775286752</v>
      </c>
      <c r="D13" s="42">
        <f>B13/B$12*100</f>
        <v>93.41066841142045</v>
      </c>
      <c r="E13" s="42"/>
      <c r="F13" s="42"/>
      <c r="G13" s="41">
        <f>G14+G27+G28</f>
        <v>136790.59706193</v>
      </c>
      <c r="H13" s="42">
        <f aca="true" t="shared" si="4" ref="H13:H28">G13/$G$10*100</f>
        <v>11.969199685168284</v>
      </c>
      <c r="I13" s="42">
        <f t="shared" si="0"/>
        <v>92.82660630948196</v>
      </c>
      <c r="J13" s="42"/>
      <c r="K13" s="42">
        <f t="shared" si="1"/>
        <v>25080.75104815999</v>
      </c>
      <c r="L13" s="43">
        <f t="shared" si="2"/>
        <v>0.22451692436375215</v>
      </c>
    </row>
    <row r="14" spans="1:12" s="44" customFormat="1" ht="25.5" customHeight="1">
      <c r="A14" s="45" t="s">
        <v>13</v>
      </c>
      <c r="B14" s="41">
        <f>B15+B19+B20+B25+B26</f>
        <v>58024.122619</v>
      </c>
      <c r="C14" s="42">
        <f t="shared" si="3"/>
        <v>5.497057324019505</v>
      </c>
      <c r="D14" s="42">
        <f aca="true" t="shared" si="5" ref="D14:D34">B14/B$12*100</f>
        <v>48.519197467686965</v>
      </c>
      <c r="E14" s="42"/>
      <c r="F14" s="42"/>
      <c r="G14" s="41">
        <f>G15+G19+G20+G25+G26</f>
        <v>75152.05812300001</v>
      </c>
      <c r="H14" s="42">
        <f t="shared" si="4"/>
        <v>6.575817415420154</v>
      </c>
      <c r="I14" s="42">
        <f t="shared" si="0"/>
        <v>50.99846526419278</v>
      </c>
      <c r="J14" s="42"/>
      <c r="K14" s="42">
        <f t="shared" si="1"/>
        <v>17127.93550400001</v>
      </c>
      <c r="L14" s="43">
        <f t="shared" si="2"/>
        <v>0.29518646264530446</v>
      </c>
    </row>
    <row r="15" spans="1:12" s="44" customFormat="1" ht="40.5" customHeight="1">
      <c r="A15" s="46" t="s">
        <v>14</v>
      </c>
      <c r="B15" s="41">
        <f>B16+B17+B18</f>
        <v>17958.190698</v>
      </c>
      <c r="C15" s="42">
        <f t="shared" si="3"/>
        <v>1.7013131650568878</v>
      </c>
      <c r="D15" s="42">
        <f t="shared" si="5"/>
        <v>15.016461452763586</v>
      </c>
      <c r="E15" s="42"/>
      <c r="F15" s="42"/>
      <c r="G15" s="41">
        <f>G16+G17+G18</f>
        <v>21777.574236</v>
      </c>
      <c r="H15" s="42">
        <f t="shared" si="4"/>
        <v>1.9055413185399723</v>
      </c>
      <c r="I15" s="42">
        <f t="shared" si="0"/>
        <v>14.778342615651182</v>
      </c>
      <c r="J15" s="42"/>
      <c r="K15" s="42">
        <f t="shared" si="1"/>
        <v>3819.383538000002</v>
      </c>
      <c r="L15" s="43">
        <f t="shared" si="2"/>
        <v>0.21268197906069486</v>
      </c>
    </row>
    <row r="16" spans="1:12" ht="25.5" customHeight="1">
      <c r="A16" s="47" t="s">
        <v>15</v>
      </c>
      <c r="B16" s="48">
        <v>6897.745</v>
      </c>
      <c r="C16" s="48">
        <f t="shared" si="3"/>
        <v>0.6534747611858399</v>
      </c>
      <c r="D16" s="48">
        <f t="shared" si="5"/>
        <v>5.767826149380873</v>
      </c>
      <c r="E16" s="48"/>
      <c r="F16" s="48"/>
      <c r="G16" s="48">
        <v>8008.792</v>
      </c>
      <c r="H16" s="48">
        <f t="shared" si="4"/>
        <v>0.7007706139449013</v>
      </c>
      <c r="I16" s="48">
        <f t="shared" si="0"/>
        <v>5.434795943334846</v>
      </c>
      <c r="J16" s="48"/>
      <c r="K16" s="48">
        <f t="shared" si="1"/>
        <v>1111.0470000000005</v>
      </c>
      <c r="L16" s="49">
        <f t="shared" si="2"/>
        <v>0.16107394518063511</v>
      </c>
    </row>
    <row r="17" spans="1:12" ht="18" customHeight="1">
      <c r="A17" s="47" t="s">
        <v>16</v>
      </c>
      <c r="B17" s="48">
        <v>9569.112698</v>
      </c>
      <c r="C17" s="48">
        <f t="shared" si="3"/>
        <v>0.9065533206991473</v>
      </c>
      <c r="D17" s="48">
        <f t="shared" si="5"/>
        <v>8.001597398265226</v>
      </c>
      <c r="E17" s="48"/>
      <c r="F17" s="48"/>
      <c r="G17" s="48">
        <v>12046.135236</v>
      </c>
      <c r="H17" s="48">
        <f t="shared" si="4"/>
        <v>1.0540388094727677</v>
      </c>
      <c r="I17" s="48">
        <f t="shared" si="0"/>
        <v>8.174552031501849</v>
      </c>
      <c r="J17" s="48"/>
      <c r="K17" s="48">
        <f t="shared" si="1"/>
        <v>2477.0225379999993</v>
      </c>
      <c r="L17" s="49">
        <f t="shared" si="2"/>
        <v>0.25885603150203385</v>
      </c>
    </row>
    <row r="18" spans="1:12" ht="36.75" customHeight="1">
      <c r="A18" s="50" t="s">
        <v>17</v>
      </c>
      <c r="B18" s="48">
        <v>1491.333</v>
      </c>
      <c r="C18" s="48">
        <f t="shared" si="3"/>
        <v>0.14128508317190072</v>
      </c>
      <c r="D18" s="48">
        <f t="shared" si="5"/>
        <v>1.2470379051174878</v>
      </c>
      <c r="E18" s="48"/>
      <c r="F18" s="48"/>
      <c r="G18" s="48">
        <v>1722.647</v>
      </c>
      <c r="H18" s="48">
        <f t="shared" si="4"/>
        <v>0.15073189512230334</v>
      </c>
      <c r="I18" s="48">
        <f t="shared" si="0"/>
        <v>1.1689946408144878</v>
      </c>
      <c r="J18" s="48"/>
      <c r="K18" s="48">
        <f t="shared" si="1"/>
        <v>231.31399999999985</v>
      </c>
      <c r="L18" s="49">
        <f t="shared" si="2"/>
        <v>0.15510553310360575</v>
      </c>
    </row>
    <row r="19" spans="1:12" ht="24" customHeight="1">
      <c r="A19" s="46" t="s">
        <v>18</v>
      </c>
      <c r="B19" s="42">
        <v>2544.638</v>
      </c>
      <c r="C19" s="42">
        <f t="shared" si="3"/>
        <v>0.24107251128512486</v>
      </c>
      <c r="D19" s="42">
        <f t="shared" si="5"/>
        <v>2.1278011287903866</v>
      </c>
      <c r="E19" s="42"/>
      <c r="F19" s="42"/>
      <c r="G19" s="42">
        <v>4702.8150000000005</v>
      </c>
      <c r="H19" s="42">
        <f t="shared" si="4"/>
        <v>0.41149708405703267</v>
      </c>
      <c r="I19" s="42">
        <f t="shared" si="0"/>
        <v>3.191347694415621</v>
      </c>
      <c r="J19" s="42"/>
      <c r="K19" s="42">
        <f t="shared" si="1"/>
        <v>2158.1770000000006</v>
      </c>
      <c r="L19" s="43">
        <f t="shared" si="2"/>
        <v>0.8481273171272301</v>
      </c>
    </row>
    <row r="20" spans="1:12" ht="23.25" customHeight="1">
      <c r="A20" s="51" t="s">
        <v>19</v>
      </c>
      <c r="B20" s="41">
        <f>B21+B22+B23+B24</f>
        <v>36632.345921</v>
      </c>
      <c r="C20" s="42">
        <f>B20/$B$10*100</f>
        <v>3.470454982375045</v>
      </c>
      <c r="D20" s="42">
        <f t="shared" si="5"/>
        <v>30.631605360347415</v>
      </c>
      <c r="E20" s="42"/>
      <c r="F20" s="42"/>
      <c r="G20" s="41">
        <f>G21+G22+G23+G24</f>
        <v>47646.613887</v>
      </c>
      <c r="H20" s="42">
        <f t="shared" si="4"/>
        <v>4.1690865321497474</v>
      </c>
      <c r="I20" s="42">
        <f t="shared" si="0"/>
        <v>32.333168830793625</v>
      </c>
      <c r="J20" s="42"/>
      <c r="K20" s="42">
        <f t="shared" si="1"/>
        <v>11014.267966</v>
      </c>
      <c r="L20" s="43">
        <f t="shared" si="2"/>
        <v>0.30067056010425786</v>
      </c>
    </row>
    <row r="21" spans="1:12" ht="20.25" customHeight="1">
      <c r="A21" s="47" t="s">
        <v>20</v>
      </c>
      <c r="B21" s="34">
        <v>20106.215</v>
      </c>
      <c r="C21" s="48">
        <f t="shared" si="3"/>
        <v>1.9048115065831157</v>
      </c>
      <c r="D21" s="48">
        <f t="shared" si="5"/>
        <v>16.812618129848804</v>
      </c>
      <c r="E21" s="48"/>
      <c r="F21" s="48"/>
      <c r="G21" s="48">
        <v>29473.149</v>
      </c>
      <c r="H21" s="48">
        <f t="shared" si="4"/>
        <v>2.5789053729475744</v>
      </c>
      <c r="I21" s="48">
        <f>G21/G$12*100</f>
        <v>20.000588181401575</v>
      </c>
      <c r="J21" s="48"/>
      <c r="K21" s="48">
        <f t="shared" si="1"/>
        <v>9366.934000000001</v>
      </c>
      <c r="L21" s="49">
        <f t="shared" si="2"/>
        <v>0.46587256726340587</v>
      </c>
    </row>
    <row r="22" spans="1:12" ht="18" customHeight="1">
      <c r="A22" s="47" t="s">
        <v>21</v>
      </c>
      <c r="B22" s="34">
        <v>11666.347</v>
      </c>
      <c r="C22" s="48">
        <f t="shared" si="3"/>
        <v>1.1052399472198726</v>
      </c>
      <c r="D22" s="48">
        <f t="shared" si="5"/>
        <v>9.755283979670327</v>
      </c>
      <c r="E22" s="48"/>
      <c r="F22" s="48"/>
      <c r="G22" s="48">
        <v>13870.833</v>
      </c>
      <c r="H22" s="48">
        <f t="shared" si="4"/>
        <v>1.213700163187806</v>
      </c>
      <c r="I22" s="48">
        <f t="shared" si="0"/>
        <v>9.412798699114063</v>
      </c>
      <c r="J22" s="48"/>
      <c r="K22" s="48">
        <f t="shared" si="1"/>
        <v>2204.486000000001</v>
      </c>
      <c r="L22" s="49">
        <f t="shared" si="2"/>
        <v>0.18896112039184176</v>
      </c>
    </row>
    <row r="23" spans="1:12" s="53" customFormat="1" ht="30" customHeight="1">
      <c r="A23" s="52" t="s">
        <v>22</v>
      </c>
      <c r="B23" s="34">
        <v>2697.491921</v>
      </c>
      <c r="C23" s="48">
        <f t="shared" si="3"/>
        <v>0.2555535017424111</v>
      </c>
      <c r="D23" s="48">
        <f t="shared" si="5"/>
        <v>2.255616065784897</v>
      </c>
      <c r="E23" s="48"/>
      <c r="F23" s="48"/>
      <c r="G23" s="48">
        <v>2031.944887</v>
      </c>
      <c r="H23" s="48">
        <f t="shared" si="4"/>
        <v>0.1777955109790831</v>
      </c>
      <c r="I23" s="48">
        <f t="shared" si="0"/>
        <v>1.378885333636781</v>
      </c>
      <c r="J23" s="48"/>
      <c r="K23" s="48">
        <f t="shared" si="1"/>
        <v>-665.5470339999997</v>
      </c>
      <c r="L23" s="49">
        <f t="shared" si="2"/>
        <v>-0.24672809168350418</v>
      </c>
    </row>
    <row r="24" spans="1:12" ht="52.5" customHeight="1">
      <c r="A24" s="52" t="s">
        <v>23</v>
      </c>
      <c r="B24" s="34">
        <v>2162.292</v>
      </c>
      <c r="C24" s="48">
        <f t="shared" si="3"/>
        <v>0.20485002682964537</v>
      </c>
      <c r="D24" s="48">
        <f t="shared" si="5"/>
        <v>1.8080871850433826</v>
      </c>
      <c r="E24" s="48"/>
      <c r="F24" s="48"/>
      <c r="G24" s="48">
        <v>2270.6869999999994</v>
      </c>
      <c r="H24" s="48">
        <f t="shared" si="4"/>
        <v>0.19868548503528438</v>
      </c>
      <c r="I24" s="48">
        <f t="shared" si="0"/>
        <v>1.5408966166412075</v>
      </c>
      <c r="J24" s="48"/>
      <c r="K24" s="48">
        <f t="shared" si="1"/>
        <v>108.39499999999953</v>
      </c>
      <c r="L24" s="49">
        <f t="shared" si="2"/>
        <v>0.050129677212883195</v>
      </c>
    </row>
    <row r="25" spans="1:12" s="44" customFormat="1" ht="35.25" customHeight="1">
      <c r="A25" s="51" t="s">
        <v>24</v>
      </c>
      <c r="B25" s="54">
        <v>481.627</v>
      </c>
      <c r="C25" s="42">
        <f t="shared" si="3"/>
        <v>0.04562811307255524</v>
      </c>
      <c r="D25" s="42">
        <f t="shared" si="5"/>
        <v>0.4027317340446569</v>
      </c>
      <c r="E25" s="42"/>
      <c r="F25" s="42"/>
      <c r="G25" s="42">
        <v>529.892</v>
      </c>
      <c r="H25" s="42">
        <f t="shared" si="4"/>
        <v>0.046365636935569256</v>
      </c>
      <c r="I25" s="42">
        <f t="shared" si="0"/>
        <v>0.3595866757440559</v>
      </c>
      <c r="J25" s="42"/>
      <c r="K25" s="42">
        <f t="shared" si="1"/>
        <v>48.26500000000004</v>
      </c>
      <c r="L25" s="43">
        <f t="shared" si="2"/>
        <v>0.10021240503543205</v>
      </c>
    </row>
    <row r="26" spans="1:12" s="44" customFormat="1" ht="17.25" customHeight="1">
      <c r="A26" s="55" t="s">
        <v>25</v>
      </c>
      <c r="B26" s="54">
        <v>407.321</v>
      </c>
      <c r="C26" s="42">
        <f t="shared" si="3"/>
        <v>0.038588552229892166</v>
      </c>
      <c r="D26" s="42">
        <f t="shared" si="5"/>
        <v>0.3405977917409192</v>
      </c>
      <c r="E26" s="42"/>
      <c r="F26" s="42"/>
      <c r="G26" s="42">
        <v>495.163</v>
      </c>
      <c r="H26" s="42">
        <f t="shared" si="4"/>
        <v>0.04332684373783201</v>
      </c>
      <c r="I26" s="42">
        <f t="shared" si="0"/>
        <v>0.3360194475882895</v>
      </c>
      <c r="J26" s="42"/>
      <c r="K26" s="42">
        <f t="shared" si="1"/>
        <v>87.84199999999998</v>
      </c>
      <c r="L26" s="43">
        <f t="shared" si="2"/>
        <v>0.21565792090267877</v>
      </c>
    </row>
    <row r="27" spans="1:12" s="44" customFormat="1" ht="18" customHeight="1">
      <c r="A27" s="56" t="s">
        <v>26</v>
      </c>
      <c r="B27" s="54">
        <v>44646.984121999994</v>
      </c>
      <c r="C27" s="42">
        <f>B27/$B$10*100</f>
        <v>4.22974135558678</v>
      </c>
      <c r="D27" s="42">
        <f t="shared" si="5"/>
        <v>37.33336655818158</v>
      </c>
      <c r="E27" s="42"/>
      <c r="F27" s="42"/>
      <c r="G27" s="42">
        <v>51908.501266</v>
      </c>
      <c r="H27" s="42">
        <f t="shared" si="4"/>
        <v>4.542002377029457</v>
      </c>
      <c r="I27" s="42">
        <f>G27/G$12*100</f>
        <v>35.225301406884896</v>
      </c>
      <c r="J27" s="42"/>
      <c r="K27" s="42">
        <f t="shared" si="1"/>
        <v>7261.517144000005</v>
      </c>
      <c r="L27" s="43">
        <f t="shared" si="2"/>
        <v>0.16264294860673156</v>
      </c>
    </row>
    <row r="28" spans="1:12" s="44" customFormat="1" ht="16.5" customHeight="1">
      <c r="A28" s="58" t="s">
        <v>27</v>
      </c>
      <c r="B28" s="54">
        <v>9038.739272770003</v>
      </c>
      <c r="C28" s="42">
        <f t="shared" si="3"/>
        <v>0.8563070956804651</v>
      </c>
      <c r="D28" s="42">
        <f t="shared" si="5"/>
        <v>7.558104385551899</v>
      </c>
      <c r="E28" s="42"/>
      <c r="F28" s="42"/>
      <c r="G28" s="42">
        <v>9730.037672929999</v>
      </c>
      <c r="H28" s="42">
        <f t="shared" si="4"/>
        <v>0.8513798927186736</v>
      </c>
      <c r="I28" s="42">
        <f>G28/G$12*100</f>
        <v>6.6028396384042916</v>
      </c>
      <c r="J28" s="42"/>
      <c r="K28" s="42">
        <f t="shared" si="1"/>
        <v>691.2984001599962</v>
      </c>
      <c r="L28" s="43">
        <f t="shared" si="2"/>
        <v>0.07648172818111854</v>
      </c>
    </row>
    <row r="29" spans="1:12" s="44" customFormat="1" ht="1.5" customHeight="1">
      <c r="A29" s="59"/>
      <c r="B29" s="54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s="44" customFormat="1" ht="19.5" customHeight="1">
      <c r="A30" s="60" t="s">
        <v>28</v>
      </c>
      <c r="B30" s="54">
        <v>303.54699999999997</v>
      </c>
      <c r="C30" s="42">
        <f>B30/$B$10*100</f>
        <v>0.02875726825704316</v>
      </c>
      <c r="D30" s="42">
        <f t="shared" si="5"/>
        <v>0.2538229992796364</v>
      </c>
      <c r="E30" s="42"/>
      <c r="F30" s="42"/>
      <c r="G30" s="42">
        <v>416.882</v>
      </c>
      <c r="H30" s="42">
        <f>G30/$G$10*100</f>
        <v>0.03647724339483137</v>
      </c>
      <c r="I30" s="42">
        <f t="shared" si="0"/>
        <v>0.28289767076599287</v>
      </c>
      <c r="J30" s="42"/>
      <c r="K30" s="42">
        <f t="shared" si="1"/>
        <v>113.33500000000004</v>
      </c>
      <c r="L30" s="43">
        <f>G30/B30-1</f>
        <v>0.37336886874190833</v>
      </c>
    </row>
    <row r="31" spans="1:12" s="44" customFormat="1" ht="18" customHeight="1">
      <c r="A31" s="60" t="s">
        <v>29</v>
      </c>
      <c r="B31" s="54">
        <v>0.0491</v>
      </c>
      <c r="C31" s="42">
        <f>B31/$B$10*100</f>
        <v>4.651608717664214E-06</v>
      </c>
      <c r="D31" s="42">
        <f t="shared" si="5"/>
        <v>4.105693439444353E-05</v>
      </c>
      <c r="E31" s="42"/>
      <c r="F31" s="42"/>
      <c r="G31" s="42">
        <v>0.044344</v>
      </c>
      <c r="H31" s="42">
        <f>G31/$G$10*100</f>
        <v>3.880107275201141E-06</v>
      </c>
      <c r="I31" s="42">
        <f t="shared" si="0"/>
        <v>3.009200280282475E-05</v>
      </c>
      <c r="J31" s="42"/>
      <c r="K31" s="42">
        <f t="shared" si="1"/>
        <v>-0.004755999999999996</v>
      </c>
      <c r="L31" s="43">
        <f>G31/B31-1</f>
        <v>-0.09686354378818729</v>
      </c>
    </row>
    <row r="32" spans="1:12" s="44" customFormat="1" ht="34.5" customHeight="1">
      <c r="A32" s="61" t="s">
        <v>30</v>
      </c>
      <c r="B32" s="54">
        <v>13.788679000000002</v>
      </c>
      <c r="C32" s="42">
        <f>B32/$B$10*100</f>
        <v>0.0013063042656104578</v>
      </c>
      <c r="D32" s="42">
        <f t="shared" si="5"/>
        <v>0.011529957007923447</v>
      </c>
      <c r="E32" s="42"/>
      <c r="F32" s="42"/>
      <c r="G32" s="42">
        <v>6.768905</v>
      </c>
      <c r="H32" s="42">
        <f>G32/$G$10*100</f>
        <v>0.0005922802980255588</v>
      </c>
      <c r="I32" s="42">
        <f t="shared" si="0"/>
        <v>0.00459340402832524</v>
      </c>
      <c r="J32" s="42"/>
      <c r="K32" s="42">
        <f t="shared" si="1"/>
        <v>-7.019774000000002</v>
      </c>
      <c r="L32" s="43">
        <f>G32/B32-1</f>
        <v>-0.5090969192915435</v>
      </c>
    </row>
    <row r="33" spans="1:12" s="44" customFormat="1" ht="16.5" customHeight="1">
      <c r="A33" s="62" t="s">
        <v>31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43"/>
    </row>
    <row r="34" spans="1:12" ht="18" customHeight="1">
      <c r="A34" s="60" t="s">
        <v>32</v>
      </c>
      <c r="B34" s="62">
        <v>-7.022129</v>
      </c>
      <c r="C34" s="62">
        <f>B34/$B$10*100</f>
        <v>-0.0006652585839707268</v>
      </c>
      <c r="D34" s="62">
        <f t="shared" si="5"/>
        <v>-0.005871834820006504</v>
      </c>
      <c r="E34" s="62"/>
      <c r="F34" s="62"/>
      <c r="G34" s="62">
        <v>-152.921572</v>
      </c>
      <c r="H34" s="62">
        <f>G34/$G$10*100</f>
        <v>-0.013380662638742448</v>
      </c>
      <c r="I34" s="62">
        <f>G34/G$12*100</f>
        <v>-0.10377314570711633</v>
      </c>
      <c r="J34" s="62"/>
      <c r="K34" s="62">
        <f>G34-B34</f>
        <v>-145.899443</v>
      </c>
      <c r="L34" s="43"/>
    </row>
    <row r="35" spans="1:12" ht="18.75" customHeight="1">
      <c r="A35" s="63" t="s">
        <v>33</v>
      </c>
      <c r="B35" s="54">
        <v>-15.032604</v>
      </c>
      <c r="C35" s="54">
        <f>B35/$B$10*100</f>
        <v>-0.0014241505461424424</v>
      </c>
      <c r="D35" s="54">
        <f>B35/B$12*100</f>
        <v>-0.01257011479033909</v>
      </c>
      <c r="E35" s="41"/>
      <c r="F35" s="42"/>
      <c r="G35" s="54">
        <v>116.66799999999999</v>
      </c>
      <c r="H35" s="54">
        <f>G35/$G$10*100</f>
        <v>0.010208469140879637</v>
      </c>
      <c r="I35" s="54">
        <f>G35/G$12*100</f>
        <v>0.0791713373398872</v>
      </c>
      <c r="J35" s="54"/>
      <c r="K35" s="54">
        <f>G35-B35</f>
        <v>131.700604</v>
      </c>
      <c r="L35" s="43"/>
    </row>
    <row r="36" spans="1:12" ht="48" customHeight="1">
      <c r="A36" s="65" t="s">
        <v>34</v>
      </c>
      <c r="B36" s="54">
        <v>7584.8535520000005</v>
      </c>
      <c r="C36" s="54">
        <f>B36/$B$10*100</f>
        <v>0.7185696721932705</v>
      </c>
      <c r="D36" s="54">
        <f>B36/B$12*100</f>
        <v>6.342379524967942</v>
      </c>
      <c r="E36" s="54"/>
      <c r="F36" s="54"/>
      <c r="G36" s="54">
        <v>10183.372498999997</v>
      </c>
      <c r="H36" s="54">
        <f>G36/$G$10*100</f>
        <v>0.8910467643751829</v>
      </c>
      <c r="I36" s="54">
        <f>G36/G$12*100</f>
        <v>6.910474332088137</v>
      </c>
      <c r="J36" s="54"/>
      <c r="K36" s="54">
        <f>G36-B36</f>
        <v>2598.518946999997</v>
      </c>
      <c r="L36" s="43">
        <f>G36/B36-1</f>
        <v>0.3425931600636918</v>
      </c>
    </row>
    <row r="37" spans="1:12" ht="10.5" customHeight="1">
      <c r="A37" s="66"/>
      <c r="B37" s="41"/>
      <c r="C37" s="41"/>
      <c r="D37" s="41"/>
      <c r="E37" s="41"/>
      <c r="F37" s="42"/>
      <c r="G37" s="57"/>
      <c r="H37" s="42"/>
      <c r="I37" s="42"/>
      <c r="J37" s="42"/>
      <c r="K37" s="42"/>
      <c r="L37" s="64"/>
    </row>
    <row r="38" spans="1:12" s="44" customFormat="1" ht="33" customHeight="1">
      <c r="A38" s="36" t="s">
        <v>35</v>
      </c>
      <c r="B38" s="67">
        <f>B39+B52+B53+B54+B55</f>
        <v>158434.67281723</v>
      </c>
      <c r="C38" s="38">
        <f>B38/$B$10*100</f>
        <v>15.009696644743473</v>
      </c>
      <c r="D38" s="38">
        <f>B38/B$38*100</f>
        <v>100</v>
      </c>
      <c r="E38" s="38"/>
      <c r="F38" s="38"/>
      <c r="G38" s="67">
        <f>G39+G52+G53+G54+G55</f>
        <v>173545.38826247</v>
      </c>
      <c r="H38" s="38">
        <f aca="true" t="shared" si="6" ref="H38:H50">G38/$G$10*100</f>
        <v>15.185249945309772</v>
      </c>
      <c r="I38" s="38">
        <f aca="true" t="shared" si="7" ref="I38:I54">G38/G$38*100</f>
        <v>100</v>
      </c>
      <c r="J38" s="38"/>
      <c r="K38" s="38">
        <f aca="true" t="shared" si="8" ref="K38:K56">G38-B38</f>
        <v>15110.71544524</v>
      </c>
      <c r="L38" s="39">
        <f aca="true" t="shared" si="9" ref="L38:L51">G38/B38-1</f>
        <v>0.09537505380953881</v>
      </c>
    </row>
    <row r="39" spans="1:12" s="44" customFormat="1" ht="19.5" customHeight="1">
      <c r="A39" s="68" t="s">
        <v>36</v>
      </c>
      <c r="B39" s="57">
        <f>B40+B41+B42+B43+B44+B51</f>
        <v>152055.03770823</v>
      </c>
      <c r="C39" s="42">
        <f aca="true" t="shared" si="10" ref="C39:C53">B39/$B$10*100</f>
        <v>14.405306292634693</v>
      </c>
      <c r="D39" s="42">
        <f aca="true" t="shared" si="11" ref="D39:D54">B39/B$38*100</f>
        <v>95.97333399592428</v>
      </c>
      <c r="E39" s="42"/>
      <c r="F39" s="42"/>
      <c r="G39" s="57">
        <f>G40+G41+G42+G43+G44+G51</f>
        <v>165857.65498947</v>
      </c>
      <c r="H39" s="42">
        <f t="shared" si="6"/>
        <v>14.512572022651169</v>
      </c>
      <c r="I39" s="42">
        <f t="shared" si="7"/>
        <v>95.57018866939117</v>
      </c>
      <c r="J39" s="42"/>
      <c r="K39" s="42">
        <f t="shared" si="8"/>
        <v>13802.617281240004</v>
      </c>
      <c r="L39" s="43">
        <f t="shared" si="9"/>
        <v>0.09077382432882675</v>
      </c>
    </row>
    <row r="40" spans="1:12" ht="19.5" customHeight="1">
      <c r="A40" s="69" t="s">
        <v>37</v>
      </c>
      <c r="B40" s="62">
        <v>43992.55652599999</v>
      </c>
      <c r="C40" s="62">
        <f>B40/$B$10*100</f>
        <v>4.167742554962877</v>
      </c>
      <c r="D40" s="62">
        <f t="shared" si="11"/>
        <v>27.767000583735697</v>
      </c>
      <c r="E40" s="62"/>
      <c r="F40" s="62"/>
      <c r="G40" s="70">
        <v>46326.296402</v>
      </c>
      <c r="H40" s="62">
        <f t="shared" si="6"/>
        <v>4.053558535597254</v>
      </c>
      <c r="I40" s="62">
        <f t="shared" si="7"/>
        <v>26.69405212424091</v>
      </c>
      <c r="J40" s="62"/>
      <c r="K40" s="62">
        <f t="shared" si="8"/>
        <v>2333.739876000007</v>
      </c>
      <c r="L40" s="71">
        <f t="shared" si="9"/>
        <v>0.05304851684672496</v>
      </c>
    </row>
    <row r="41" spans="1:12" ht="17.25" customHeight="1">
      <c r="A41" s="69" t="s">
        <v>38</v>
      </c>
      <c r="B41" s="62">
        <v>21059.439002999996</v>
      </c>
      <c r="C41" s="62">
        <f t="shared" si="10"/>
        <v>1.9951175164047361</v>
      </c>
      <c r="D41" s="62">
        <f t="shared" si="11"/>
        <v>13.292190799228736</v>
      </c>
      <c r="E41" s="62"/>
      <c r="F41" s="62"/>
      <c r="G41" s="70">
        <v>22410.519512</v>
      </c>
      <c r="H41" s="62">
        <f t="shared" si="6"/>
        <v>1.9609241340327512</v>
      </c>
      <c r="I41" s="62">
        <f t="shared" si="7"/>
        <v>12.913347762434539</v>
      </c>
      <c r="J41" s="62"/>
      <c r="K41" s="62">
        <f t="shared" si="8"/>
        <v>1351.080509000003</v>
      </c>
      <c r="L41" s="71">
        <f t="shared" si="9"/>
        <v>0.06415557930140192</v>
      </c>
    </row>
    <row r="42" spans="1:12" ht="19.5" customHeight="1">
      <c r="A42" s="69" t="s">
        <v>39</v>
      </c>
      <c r="B42" s="62">
        <v>7042.04379313</v>
      </c>
      <c r="C42" s="62">
        <f t="shared" si="10"/>
        <v>0.6671452606577735</v>
      </c>
      <c r="D42" s="62">
        <f t="shared" si="11"/>
        <v>4.444761785984619</v>
      </c>
      <c r="E42" s="62"/>
      <c r="F42" s="62"/>
      <c r="G42" s="70">
        <v>7076.689597469999</v>
      </c>
      <c r="H42" s="62">
        <f t="shared" si="6"/>
        <v>0.6192115008001888</v>
      </c>
      <c r="I42" s="62">
        <f t="shared" si="7"/>
        <v>4.077716883359192</v>
      </c>
      <c r="J42" s="62"/>
      <c r="K42" s="62">
        <f t="shared" si="8"/>
        <v>34.645804339998904</v>
      </c>
      <c r="L42" s="71">
        <f t="shared" si="9"/>
        <v>0.004919850736202269</v>
      </c>
    </row>
    <row r="43" spans="1:12" ht="19.5" customHeight="1">
      <c r="A43" s="69" t="s">
        <v>40</v>
      </c>
      <c r="B43" s="62">
        <v>3549.1450000000004</v>
      </c>
      <c r="C43" s="62">
        <f t="shared" si="10"/>
        <v>0.3362369413901091</v>
      </c>
      <c r="D43" s="62">
        <f t="shared" si="11"/>
        <v>2.2401314919836324</v>
      </c>
      <c r="E43" s="62"/>
      <c r="F43" s="62"/>
      <c r="G43" s="70">
        <v>2809.6670000000004</v>
      </c>
      <c r="H43" s="62">
        <f t="shared" si="6"/>
        <v>0.24584632346185653</v>
      </c>
      <c r="I43" s="62">
        <f t="shared" si="7"/>
        <v>1.6189810793189505</v>
      </c>
      <c r="J43" s="62"/>
      <c r="K43" s="62">
        <f t="shared" si="8"/>
        <v>-739.4780000000001</v>
      </c>
      <c r="L43" s="71">
        <f t="shared" si="9"/>
        <v>-0.20835384296781334</v>
      </c>
    </row>
    <row r="44" spans="1:12" s="44" customFormat="1" ht="19.5" customHeight="1">
      <c r="A44" s="69" t="s">
        <v>41</v>
      </c>
      <c r="B44" s="70">
        <f>B45+B46+B47+B48+B50+B49</f>
        <v>76248.0842861</v>
      </c>
      <c r="C44" s="62">
        <f t="shared" si="10"/>
        <v>7.223548952554348</v>
      </c>
      <c r="D44" s="62">
        <f t="shared" si="11"/>
        <v>48.1258823780699</v>
      </c>
      <c r="E44" s="62"/>
      <c r="F44" s="62"/>
      <c r="G44" s="70">
        <f>G45+G46+G47+G48+G50+G49</f>
        <v>86964.860698</v>
      </c>
      <c r="H44" s="62">
        <f t="shared" si="6"/>
        <v>7.60943957877421</v>
      </c>
      <c r="I44" s="62">
        <f t="shared" si="7"/>
        <v>50.110729860752265</v>
      </c>
      <c r="J44" s="62"/>
      <c r="K44" s="62">
        <f t="shared" si="8"/>
        <v>10716.776411900006</v>
      </c>
      <c r="L44" s="71">
        <f t="shared" si="9"/>
        <v>0.14055141859942655</v>
      </c>
    </row>
    <row r="45" spans="1:12" ht="31.5" customHeight="1">
      <c r="A45" s="72" t="s">
        <v>42</v>
      </c>
      <c r="B45" s="48">
        <v>439.04726700000174</v>
      </c>
      <c r="C45" s="48">
        <f t="shared" si="10"/>
        <v>0.04159421781352049</v>
      </c>
      <c r="D45" s="48">
        <f>B45/B$38*100</f>
        <v>0.27711564595868865</v>
      </c>
      <c r="E45" s="48"/>
      <c r="F45" s="48"/>
      <c r="G45" s="73">
        <v>627.3792280000052</v>
      </c>
      <c r="H45" s="48">
        <f t="shared" si="6"/>
        <v>0.05489578537959804</v>
      </c>
      <c r="I45" s="48">
        <f t="shared" si="7"/>
        <v>0.3615072888316439</v>
      </c>
      <c r="J45" s="48"/>
      <c r="K45" s="48">
        <f t="shared" si="8"/>
        <v>188.3319610000035</v>
      </c>
      <c r="L45" s="49">
        <f t="shared" si="9"/>
        <v>0.42895600350019425</v>
      </c>
    </row>
    <row r="46" spans="1:12" ht="15.75" customHeight="1">
      <c r="A46" s="74" t="s">
        <v>43</v>
      </c>
      <c r="B46" s="48">
        <v>7627.8036681</v>
      </c>
      <c r="C46" s="75">
        <f t="shared" si="10"/>
        <v>0.7226386566021391</v>
      </c>
      <c r="D46" s="75">
        <f t="shared" si="11"/>
        <v>4.814478758004837</v>
      </c>
      <c r="E46" s="75"/>
      <c r="F46" s="75"/>
      <c r="G46" s="76">
        <v>9456.06832</v>
      </c>
      <c r="H46" s="75">
        <f t="shared" si="6"/>
        <v>0.8274075293891175</v>
      </c>
      <c r="I46" s="75">
        <f t="shared" si="7"/>
        <v>5.448758053828919</v>
      </c>
      <c r="J46" s="75"/>
      <c r="K46" s="75">
        <f t="shared" si="8"/>
        <v>1828.2646519</v>
      </c>
      <c r="L46" s="77">
        <f t="shared" si="9"/>
        <v>0.2396842828488006</v>
      </c>
    </row>
    <row r="47" spans="1:12" ht="33" customHeight="1">
      <c r="A47" s="72" t="s">
        <v>44</v>
      </c>
      <c r="B47" s="48">
        <v>210.81065299999997</v>
      </c>
      <c r="C47" s="48">
        <f t="shared" si="10"/>
        <v>0.019971663366013963</v>
      </c>
      <c r="D47" s="48">
        <f t="shared" si="11"/>
        <v>0.13305840776607708</v>
      </c>
      <c r="E47" s="42"/>
      <c r="F47" s="42"/>
      <c r="G47" s="73">
        <v>88.70586800000001</v>
      </c>
      <c r="H47" s="48">
        <f t="shared" si="6"/>
        <v>0.007761778003333757</v>
      </c>
      <c r="I47" s="48">
        <f t="shared" si="7"/>
        <v>0.051113929841708775</v>
      </c>
      <c r="J47" s="48"/>
      <c r="K47" s="48">
        <f t="shared" si="8"/>
        <v>-122.10478499999996</v>
      </c>
      <c r="L47" s="49">
        <f t="shared" si="9"/>
        <v>-0.5792154393639679</v>
      </c>
    </row>
    <row r="48" spans="1:12" ht="17.25" customHeight="1">
      <c r="A48" s="74" t="s">
        <v>45</v>
      </c>
      <c r="B48" s="48">
        <v>56830.073446999995</v>
      </c>
      <c r="C48" s="75">
        <f>B48/$B$10*100</f>
        <v>5.38393615217032</v>
      </c>
      <c r="D48" s="75">
        <f t="shared" si="11"/>
        <v>35.869719952373735</v>
      </c>
      <c r="E48" s="75"/>
      <c r="F48" s="75"/>
      <c r="G48" s="76">
        <v>62920.685184</v>
      </c>
      <c r="H48" s="75">
        <f>G48/$G$10*100</f>
        <v>5.505570276544269</v>
      </c>
      <c r="I48" s="75">
        <f t="shared" si="7"/>
        <v>36.256039883260264</v>
      </c>
      <c r="J48" s="75"/>
      <c r="K48" s="75">
        <f t="shared" si="8"/>
        <v>6090.6117370000065</v>
      </c>
      <c r="L48" s="77">
        <f t="shared" si="9"/>
        <v>0.10717233618710953</v>
      </c>
    </row>
    <row r="49" spans="1:12" ht="48" customHeight="1">
      <c r="A49" s="78" t="s">
        <v>46</v>
      </c>
      <c r="B49" s="76">
        <v>8626.729251</v>
      </c>
      <c r="C49" s="75">
        <f>B49/$B$10*100</f>
        <v>0.8172743174924741</v>
      </c>
      <c r="D49" s="75">
        <f>B49/B$38*100</f>
        <v>5.444975583691698</v>
      </c>
      <c r="E49" s="75"/>
      <c r="F49" s="75"/>
      <c r="G49" s="76">
        <v>11326.258097999998</v>
      </c>
      <c r="H49" s="75">
        <f t="shared" si="6"/>
        <v>0.9910494417927032</v>
      </c>
      <c r="I49" s="75">
        <f t="shared" si="7"/>
        <v>6.52639532020878</v>
      </c>
      <c r="J49" s="75"/>
      <c r="K49" s="75">
        <f t="shared" si="8"/>
        <v>2699.5288469999978</v>
      </c>
      <c r="L49" s="77">
        <f t="shared" si="9"/>
        <v>0.3129261123718554</v>
      </c>
    </row>
    <row r="50" spans="1:12" ht="19.5" customHeight="1">
      <c r="A50" s="79" t="s">
        <v>47</v>
      </c>
      <c r="B50" s="48">
        <v>2513.6200000000003</v>
      </c>
      <c r="C50" s="48">
        <f t="shared" si="10"/>
        <v>0.23813394510988029</v>
      </c>
      <c r="D50" s="48">
        <f t="shared" si="11"/>
        <v>1.5865340302748683</v>
      </c>
      <c r="E50" s="48"/>
      <c r="F50" s="48"/>
      <c r="G50" s="73">
        <v>2545.7640000000006</v>
      </c>
      <c r="H50" s="48">
        <f t="shared" si="6"/>
        <v>0.22275476766518942</v>
      </c>
      <c r="I50" s="48">
        <f t="shared" si="7"/>
        <v>1.4669153847809473</v>
      </c>
      <c r="J50" s="48"/>
      <c r="K50" s="48">
        <f t="shared" si="8"/>
        <v>32.14400000000023</v>
      </c>
      <c r="L50" s="49">
        <f t="shared" si="9"/>
        <v>0.012787931350005222</v>
      </c>
    </row>
    <row r="51" spans="1:12" ht="30.75" customHeight="1">
      <c r="A51" s="80" t="s">
        <v>48</v>
      </c>
      <c r="B51" s="81">
        <v>163.76909999999998</v>
      </c>
      <c r="C51" s="81">
        <f>B51/$B$10*100</f>
        <v>0.015515066664847704</v>
      </c>
      <c r="D51" s="62">
        <f t="shared" si="11"/>
        <v>0.1033669569216858</v>
      </c>
      <c r="E51" s="62"/>
      <c r="F51" s="62"/>
      <c r="G51" s="70">
        <v>269.62177999999994</v>
      </c>
      <c r="H51" s="62">
        <f>G51/$G$10*100</f>
        <v>0.023591949984906217</v>
      </c>
      <c r="I51" s="62">
        <f t="shared" si="7"/>
        <v>0.1553609592853162</v>
      </c>
      <c r="J51" s="62"/>
      <c r="K51" s="62">
        <f t="shared" si="8"/>
        <v>105.85267999999996</v>
      </c>
      <c r="L51" s="82">
        <f t="shared" si="9"/>
        <v>0.6463531887272995</v>
      </c>
    </row>
    <row r="52" spans="1:12" s="44" customFormat="1" ht="19.5" customHeight="1">
      <c r="A52" s="68" t="s">
        <v>49</v>
      </c>
      <c r="B52" s="83">
        <v>7443.981533999999</v>
      </c>
      <c r="C52" s="62">
        <f>B52/$B$10*100</f>
        <v>0.7052238166534791</v>
      </c>
      <c r="D52" s="62">
        <f t="shared" si="11"/>
        <v>4.698454827869254</v>
      </c>
      <c r="E52" s="62"/>
      <c r="F52" s="62"/>
      <c r="G52" s="70">
        <v>8523.00792</v>
      </c>
      <c r="H52" s="62">
        <f>G52/$G$10*100</f>
        <v>0.7457645913086087</v>
      </c>
      <c r="I52" s="62">
        <f t="shared" si="7"/>
        <v>4.911111730096685</v>
      </c>
      <c r="J52" s="62"/>
      <c r="K52" s="62">
        <f t="shared" si="8"/>
        <v>1079.0263860000014</v>
      </c>
      <c r="L52" s="71">
        <f>G52/B52-1</f>
        <v>0.14495285635403632</v>
      </c>
    </row>
    <row r="53" spans="1:12" ht="19.5" customHeight="1">
      <c r="A53" s="68" t="s">
        <v>31</v>
      </c>
      <c r="B53" s="83">
        <v>0</v>
      </c>
      <c r="C53" s="62">
        <f t="shared" si="10"/>
        <v>0</v>
      </c>
      <c r="D53" s="62">
        <f t="shared" si="11"/>
        <v>0</v>
      </c>
      <c r="E53" s="62"/>
      <c r="F53" s="62"/>
      <c r="G53" s="70">
        <v>0</v>
      </c>
      <c r="H53" s="62">
        <f>G53/$G$10*100</f>
        <v>0</v>
      </c>
      <c r="I53" s="62">
        <f t="shared" si="7"/>
        <v>0</v>
      </c>
      <c r="J53" s="62"/>
      <c r="K53" s="62">
        <f t="shared" si="8"/>
        <v>0</v>
      </c>
      <c r="L53" s="71"/>
    </row>
    <row r="54" spans="1:12" s="44" customFormat="1" ht="32.25" customHeight="1">
      <c r="A54" s="84" t="s">
        <v>50</v>
      </c>
      <c r="B54" s="81">
        <v>-1064.3464250000002</v>
      </c>
      <c r="C54" s="62">
        <f>B54/$B$10*100</f>
        <v>-0.10083346454469941</v>
      </c>
      <c r="D54" s="62">
        <f t="shared" si="11"/>
        <v>-0.6717888237935321</v>
      </c>
      <c r="E54" s="62"/>
      <c r="F54" s="62"/>
      <c r="G54" s="70">
        <v>-835.2746470000001</v>
      </c>
      <c r="H54" s="62">
        <f>G54/$G$10*100</f>
        <v>-0.07308666865000372</v>
      </c>
      <c r="I54" s="62">
        <f t="shared" si="7"/>
        <v>-0.4813003994878452</v>
      </c>
      <c r="J54" s="62"/>
      <c r="K54" s="62">
        <f t="shared" si="8"/>
        <v>229.0717780000001</v>
      </c>
      <c r="L54" s="71">
        <f>G54/B54-1</f>
        <v>-0.2152229505539045</v>
      </c>
    </row>
    <row r="55" spans="1:12" s="44" customFormat="1" ht="7.5" customHeight="1">
      <c r="A55" s="85"/>
      <c r="B55" s="86"/>
      <c r="C55" s="42"/>
      <c r="D55" s="42"/>
      <c r="E55" s="42"/>
      <c r="F55" s="42"/>
      <c r="G55" s="57"/>
      <c r="H55" s="42"/>
      <c r="I55" s="42"/>
      <c r="J55" s="42"/>
      <c r="K55" s="62">
        <f t="shared" si="8"/>
        <v>0</v>
      </c>
      <c r="L55" s="71"/>
    </row>
    <row r="56" spans="1:12" s="30" customFormat="1" ht="21" customHeight="1" thickBot="1">
      <c r="A56" s="87" t="s">
        <v>51</v>
      </c>
      <c r="B56" s="88">
        <f>B12-B38</f>
        <v>-38844.643205459986</v>
      </c>
      <c r="C56" s="89">
        <f>B56/$B$10*100</f>
        <v>-3.680042382262192</v>
      </c>
      <c r="D56" s="88">
        <v>0</v>
      </c>
      <c r="E56" s="88"/>
      <c r="F56" s="90"/>
      <c r="G56" s="88">
        <f>G12-G38</f>
        <v>-26183.977024539985</v>
      </c>
      <c r="H56" s="89">
        <f>G56/$G$10*100</f>
        <v>-2.291102285464034</v>
      </c>
      <c r="I56" s="91">
        <v>0</v>
      </c>
      <c r="J56" s="90"/>
      <c r="K56" s="88">
        <f t="shared" si="8"/>
        <v>12660.666180920001</v>
      </c>
      <c r="L56" s="92"/>
    </row>
    <row r="57" spans="1:12" s="30" customFormat="1" ht="21" customHeight="1">
      <c r="A57" s="93"/>
      <c r="B57" s="62"/>
      <c r="C57" s="94"/>
      <c r="D57" s="62"/>
      <c r="E57" s="62"/>
      <c r="F57" s="75"/>
      <c r="G57" s="62"/>
      <c r="H57" s="94"/>
      <c r="I57" s="81"/>
      <c r="J57" s="75"/>
      <c r="K57" s="62"/>
      <c r="L57" s="43"/>
    </row>
    <row r="58" spans="7:11" ht="19.5" customHeight="1">
      <c r="G58" s="95"/>
      <c r="H58" s="95"/>
      <c r="I58" s="95"/>
      <c r="J58" s="95"/>
      <c r="K58" s="95"/>
    </row>
    <row r="59" spans="7:11" ht="19.5" customHeight="1">
      <c r="G59" s="95"/>
      <c r="H59" s="95"/>
      <c r="I59" s="95"/>
      <c r="J59" s="95"/>
      <c r="K59" s="95"/>
    </row>
    <row r="60" spans="7:11" ht="19.5" customHeight="1">
      <c r="G60" s="95"/>
      <c r="H60" s="95"/>
      <c r="I60" s="95"/>
      <c r="J60" s="95"/>
      <c r="K60" s="95"/>
    </row>
    <row r="61" spans="7:11" ht="19.5" customHeight="1">
      <c r="G61" s="95"/>
      <c r="H61" s="95"/>
      <c r="I61" s="95"/>
      <c r="J61" s="95"/>
      <c r="K61" s="95"/>
    </row>
    <row r="62" spans="7:11" ht="19.5" customHeight="1">
      <c r="G62" s="95"/>
      <c r="H62" s="95"/>
      <c r="I62" s="95"/>
      <c r="J62" s="95"/>
      <c r="K62" s="95"/>
    </row>
    <row r="63" spans="7:11" ht="19.5" customHeight="1">
      <c r="G63" s="95"/>
      <c r="H63" s="95"/>
      <c r="I63" s="95"/>
      <c r="J63" s="95"/>
      <c r="K63" s="95"/>
    </row>
    <row r="64" spans="7:11" ht="19.5" customHeight="1">
      <c r="G64" s="95"/>
      <c r="H64" s="95"/>
      <c r="I64" s="95"/>
      <c r="J64" s="95"/>
      <c r="K64" s="95"/>
    </row>
    <row r="65" spans="7:11" ht="19.5" customHeight="1">
      <c r="G65" s="95"/>
      <c r="H65" s="95"/>
      <c r="I65" s="95"/>
      <c r="J65" s="95"/>
      <c r="K65" s="95"/>
    </row>
    <row r="66" spans="7:11" ht="19.5" customHeight="1">
      <c r="G66" s="95"/>
      <c r="H66" s="95"/>
      <c r="I66" s="95"/>
      <c r="J66" s="95"/>
      <c r="K66" s="95"/>
    </row>
    <row r="67" spans="7:11" ht="19.5" customHeight="1">
      <c r="G67" s="95"/>
      <c r="H67" s="95"/>
      <c r="I67" s="95"/>
      <c r="J67" s="95"/>
      <c r="K67" s="95"/>
    </row>
    <row r="68" spans="7:11" ht="19.5" customHeight="1">
      <c r="G68" s="95"/>
      <c r="H68" s="95"/>
      <c r="I68" s="95"/>
      <c r="J68" s="95"/>
      <c r="K68" s="95"/>
    </row>
    <row r="69" spans="7:11" ht="19.5" customHeight="1">
      <c r="G69" s="95"/>
      <c r="H69" s="95"/>
      <c r="I69" s="95"/>
      <c r="J69" s="95"/>
      <c r="K69" s="95"/>
    </row>
    <row r="70" spans="7:11" ht="19.5" customHeight="1">
      <c r="G70" s="95"/>
      <c r="H70" s="95"/>
      <c r="I70" s="95"/>
      <c r="J70" s="95"/>
      <c r="K70" s="95"/>
    </row>
    <row r="71" spans="7:11" ht="19.5" customHeight="1">
      <c r="G71" s="95"/>
      <c r="H71" s="95"/>
      <c r="I71" s="95"/>
      <c r="J71" s="95"/>
      <c r="K71" s="95"/>
    </row>
    <row r="72" spans="7:11" ht="19.5" customHeight="1">
      <c r="G72" s="95"/>
      <c r="H72" s="95"/>
      <c r="I72" s="95"/>
      <c r="J72" s="95"/>
      <c r="K72" s="95"/>
    </row>
    <row r="73" spans="7:11" ht="19.5" customHeight="1">
      <c r="G73" s="95"/>
      <c r="H73" s="95"/>
      <c r="I73" s="95"/>
      <c r="J73" s="95"/>
      <c r="K73" s="95"/>
    </row>
    <row r="74" spans="7:11" ht="19.5" customHeight="1">
      <c r="G74" s="95"/>
      <c r="H74" s="95"/>
      <c r="I74" s="95"/>
      <c r="J74" s="95"/>
      <c r="K74" s="95"/>
    </row>
    <row r="75" spans="7:11" ht="19.5" customHeight="1">
      <c r="G75" s="95"/>
      <c r="H75" s="95"/>
      <c r="I75" s="95"/>
      <c r="J75" s="95"/>
      <c r="K75" s="95"/>
    </row>
    <row r="76" spans="7:11" ht="19.5" customHeight="1">
      <c r="G76" s="95"/>
      <c r="H76" s="95"/>
      <c r="I76" s="95"/>
      <c r="J76" s="95"/>
      <c r="K76" s="95"/>
    </row>
    <row r="77" spans="7:11" ht="19.5" customHeight="1">
      <c r="G77" s="95"/>
      <c r="H77" s="95"/>
      <c r="I77" s="95"/>
      <c r="J77" s="95"/>
      <c r="K77" s="95"/>
    </row>
    <row r="78" spans="7:11" ht="19.5" customHeight="1">
      <c r="G78" s="95"/>
      <c r="H78" s="95"/>
      <c r="I78" s="95"/>
      <c r="J78" s="95"/>
      <c r="K78" s="95"/>
    </row>
    <row r="79" spans="7:11" ht="19.5" customHeight="1">
      <c r="G79" s="95"/>
      <c r="H79" s="95"/>
      <c r="I79" s="95"/>
      <c r="J79" s="95"/>
      <c r="K79" s="95"/>
    </row>
    <row r="80" spans="7:11" ht="19.5" customHeight="1">
      <c r="G80" s="95"/>
      <c r="H80" s="95"/>
      <c r="I80" s="95"/>
      <c r="J80" s="95"/>
      <c r="K80" s="95"/>
    </row>
    <row r="81" spans="7:11" ht="19.5" customHeight="1">
      <c r="G81" s="95"/>
      <c r="H81" s="95"/>
      <c r="I81" s="95"/>
      <c r="J81" s="95"/>
      <c r="K81" s="95"/>
    </row>
    <row r="82" spans="7:11" ht="19.5" customHeight="1">
      <c r="G82" s="95"/>
      <c r="H82" s="95"/>
      <c r="I82" s="95"/>
      <c r="J82" s="95"/>
      <c r="K82" s="95"/>
    </row>
    <row r="83" spans="7:11" ht="19.5" customHeight="1">
      <c r="G83" s="95"/>
      <c r="H83" s="95"/>
      <c r="I83" s="95"/>
      <c r="J83" s="95"/>
      <c r="K83" s="95"/>
    </row>
    <row r="84" spans="7:11" ht="19.5" customHeight="1">
      <c r="G84" s="95"/>
      <c r="H84" s="95"/>
      <c r="I84" s="95"/>
      <c r="J84" s="95"/>
      <c r="K84" s="95"/>
    </row>
    <row r="85" spans="7:11" ht="19.5" customHeight="1">
      <c r="G85" s="95"/>
      <c r="H85" s="95"/>
      <c r="I85" s="95"/>
      <c r="J85" s="95"/>
      <c r="K85" s="95"/>
    </row>
    <row r="86" spans="7:11" ht="19.5" customHeight="1">
      <c r="G86" s="95"/>
      <c r="H86" s="95"/>
      <c r="I86" s="95"/>
      <c r="J86" s="95"/>
      <c r="K86" s="95"/>
    </row>
    <row r="87" spans="7:11" ht="19.5" customHeight="1">
      <c r="G87" s="95"/>
      <c r="H87" s="95"/>
      <c r="I87" s="95"/>
      <c r="J87" s="95"/>
      <c r="K87" s="95"/>
    </row>
    <row r="88" spans="7:11" ht="19.5" customHeight="1">
      <c r="G88" s="95"/>
      <c r="H88" s="95"/>
      <c r="I88" s="95"/>
      <c r="J88" s="95"/>
      <c r="K88" s="95"/>
    </row>
    <row r="89" spans="7:11" ht="19.5" customHeight="1">
      <c r="G89" s="95"/>
      <c r="H89" s="95"/>
      <c r="I89" s="95"/>
      <c r="J89" s="95"/>
      <c r="K89" s="95"/>
    </row>
    <row r="90" spans="7:11" ht="19.5" customHeight="1">
      <c r="G90" s="95"/>
      <c r="H90" s="95"/>
      <c r="I90" s="95"/>
      <c r="J90" s="95"/>
      <c r="K90" s="95"/>
    </row>
    <row r="91" spans="7:11" ht="19.5" customHeight="1">
      <c r="G91" s="95"/>
      <c r="H91" s="95"/>
      <c r="I91" s="95"/>
      <c r="J91" s="95"/>
      <c r="K91" s="95"/>
    </row>
    <row r="92" spans="7:11" ht="19.5" customHeight="1">
      <c r="G92" s="95"/>
      <c r="H92" s="95"/>
      <c r="I92" s="95"/>
      <c r="J92" s="95"/>
      <c r="K92" s="95"/>
    </row>
    <row r="93" spans="7:11" ht="19.5" customHeight="1">
      <c r="G93" s="95"/>
      <c r="H93" s="95"/>
      <c r="I93" s="95"/>
      <c r="J93" s="95"/>
      <c r="K93" s="95"/>
    </row>
    <row r="94" spans="7:11" ht="19.5" customHeight="1">
      <c r="G94" s="95"/>
      <c r="H94" s="95"/>
      <c r="I94" s="95"/>
      <c r="J94" s="95"/>
      <c r="K94" s="95"/>
    </row>
    <row r="95" spans="7:11" ht="19.5" customHeight="1">
      <c r="G95" s="95"/>
      <c r="H95" s="95"/>
      <c r="I95" s="95"/>
      <c r="J95" s="95"/>
      <c r="K95" s="95"/>
    </row>
    <row r="96" spans="7:11" ht="19.5" customHeight="1">
      <c r="G96" s="95"/>
      <c r="H96" s="95"/>
      <c r="I96" s="95"/>
      <c r="J96" s="95"/>
      <c r="K96" s="95"/>
    </row>
    <row r="97" spans="7:11" ht="19.5" customHeight="1">
      <c r="G97" s="95"/>
      <c r="H97" s="95"/>
      <c r="I97" s="95"/>
      <c r="J97" s="95"/>
      <c r="K97" s="95"/>
    </row>
    <row r="98" spans="7:11" ht="19.5" customHeight="1">
      <c r="G98" s="95"/>
      <c r="H98" s="95"/>
      <c r="I98" s="95"/>
      <c r="J98" s="95"/>
      <c r="K98" s="95"/>
    </row>
    <row r="99" spans="7:11" ht="19.5" customHeight="1">
      <c r="G99" s="95"/>
      <c r="H99" s="95"/>
      <c r="I99" s="95"/>
      <c r="J99" s="95"/>
      <c r="K99" s="95"/>
    </row>
    <row r="100" spans="7:11" ht="19.5" customHeight="1">
      <c r="G100" s="95"/>
      <c r="H100" s="95"/>
      <c r="I100" s="95"/>
      <c r="J100" s="95"/>
      <c r="K100" s="95"/>
    </row>
    <row r="101" spans="7:11" ht="19.5" customHeight="1">
      <c r="G101" s="95"/>
      <c r="H101" s="95"/>
      <c r="I101" s="95"/>
      <c r="J101" s="95"/>
      <c r="K101" s="95"/>
    </row>
    <row r="102" spans="7:11" ht="19.5" customHeight="1">
      <c r="G102" s="95"/>
      <c r="H102" s="95"/>
      <c r="I102" s="95"/>
      <c r="J102" s="95"/>
      <c r="K102" s="95"/>
    </row>
    <row r="103" spans="7:11" ht="19.5" customHeight="1">
      <c r="G103" s="95"/>
      <c r="H103" s="95"/>
      <c r="I103" s="95"/>
      <c r="J103" s="95"/>
      <c r="K103" s="95"/>
    </row>
    <row r="104" spans="7:11" ht="19.5" customHeight="1">
      <c r="G104" s="95"/>
      <c r="H104" s="95"/>
      <c r="I104" s="95"/>
      <c r="J104" s="95"/>
      <c r="K104" s="95"/>
    </row>
    <row r="105" spans="7:11" ht="19.5" customHeight="1">
      <c r="G105" s="95"/>
      <c r="H105" s="95"/>
      <c r="I105" s="95"/>
      <c r="J105" s="95"/>
      <c r="K105" s="95"/>
    </row>
    <row r="106" spans="7:11" ht="19.5" customHeight="1">
      <c r="G106" s="95"/>
      <c r="H106" s="95"/>
      <c r="I106" s="95"/>
      <c r="J106" s="95"/>
      <c r="K106" s="95"/>
    </row>
    <row r="107" spans="7:11" ht="19.5" customHeight="1">
      <c r="G107" s="95"/>
      <c r="H107" s="95"/>
      <c r="I107" s="95"/>
      <c r="J107" s="95"/>
      <c r="K107" s="95"/>
    </row>
    <row r="108" spans="7:11" ht="19.5" customHeight="1">
      <c r="G108" s="95"/>
      <c r="H108" s="95"/>
      <c r="I108" s="95"/>
      <c r="J108" s="95"/>
      <c r="K108" s="95"/>
    </row>
    <row r="109" spans="7:11" ht="19.5" customHeight="1">
      <c r="G109" s="95"/>
      <c r="H109" s="95"/>
      <c r="I109" s="95"/>
      <c r="J109" s="95"/>
      <c r="K109" s="95"/>
    </row>
    <row r="110" spans="7:11" ht="19.5" customHeight="1">
      <c r="G110" s="95"/>
      <c r="H110" s="95"/>
      <c r="I110" s="95"/>
      <c r="J110" s="95"/>
      <c r="K110" s="95"/>
    </row>
    <row r="111" spans="7:11" ht="19.5" customHeight="1">
      <c r="G111" s="95"/>
      <c r="H111" s="95"/>
      <c r="I111" s="95"/>
      <c r="J111" s="95"/>
      <c r="K111" s="95"/>
    </row>
    <row r="112" spans="7:11" ht="19.5" customHeight="1">
      <c r="G112" s="95"/>
      <c r="H112" s="95"/>
      <c r="I112" s="95"/>
      <c r="J112" s="95"/>
      <c r="K112" s="95"/>
    </row>
    <row r="113" spans="7:11" ht="19.5" customHeight="1">
      <c r="G113" s="95"/>
      <c r="H113" s="95"/>
      <c r="I113" s="95"/>
      <c r="J113" s="95"/>
      <c r="K113" s="95"/>
    </row>
    <row r="114" spans="7:11" ht="19.5" customHeight="1">
      <c r="G114" s="95"/>
      <c r="H114" s="95"/>
      <c r="I114" s="95"/>
      <c r="J114" s="95"/>
      <c r="K114" s="95"/>
    </row>
    <row r="115" spans="7:11" ht="19.5" customHeight="1">
      <c r="G115" s="95"/>
      <c r="H115" s="95"/>
      <c r="I115" s="95"/>
      <c r="J115" s="95"/>
      <c r="K115" s="95"/>
    </row>
    <row r="116" spans="7:11" ht="19.5" customHeight="1">
      <c r="G116" s="95"/>
      <c r="H116" s="95"/>
      <c r="I116" s="95"/>
      <c r="J116" s="95"/>
      <c r="K116" s="95"/>
    </row>
    <row r="117" spans="7:11" ht="19.5" customHeight="1">
      <c r="G117" s="95"/>
      <c r="H117" s="95"/>
      <c r="I117" s="95"/>
      <c r="J117" s="95"/>
      <c r="K117" s="95"/>
    </row>
    <row r="118" spans="7:11" ht="19.5" customHeight="1">
      <c r="G118" s="95"/>
      <c r="H118" s="95"/>
      <c r="I118" s="95"/>
      <c r="J118" s="95"/>
      <c r="K118" s="95"/>
    </row>
    <row r="119" spans="7:11" ht="19.5" customHeight="1">
      <c r="G119" s="95"/>
      <c r="H119" s="95"/>
      <c r="I119" s="95"/>
      <c r="J119" s="95"/>
      <c r="K119" s="95"/>
    </row>
    <row r="120" spans="7:11" ht="19.5" customHeight="1">
      <c r="G120" s="95"/>
      <c r="H120" s="95"/>
      <c r="I120" s="95"/>
      <c r="J120" s="95"/>
      <c r="K120" s="95"/>
    </row>
    <row r="121" spans="7:11" ht="19.5" customHeight="1">
      <c r="G121" s="95"/>
      <c r="H121" s="95"/>
      <c r="I121" s="95"/>
      <c r="J121" s="95"/>
      <c r="K121" s="95"/>
    </row>
    <row r="122" spans="7:11" ht="19.5" customHeight="1">
      <c r="G122" s="95"/>
      <c r="H122" s="95"/>
      <c r="I122" s="95"/>
      <c r="J122" s="95"/>
      <c r="K122" s="95"/>
    </row>
    <row r="123" spans="7:11" ht="19.5" customHeight="1">
      <c r="G123" s="95"/>
      <c r="H123" s="95"/>
      <c r="I123" s="95"/>
      <c r="J123" s="95"/>
      <c r="K123" s="95"/>
    </row>
    <row r="124" spans="7:11" ht="19.5" customHeight="1">
      <c r="G124" s="95"/>
      <c r="H124" s="95"/>
      <c r="I124" s="95"/>
      <c r="J124" s="95"/>
      <c r="K124" s="95"/>
    </row>
    <row r="125" spans="7:11" ht="19.5" customHeight="1">
      <c r="G125" s="95"/>
      <c r="H125" s="95"/>
      <c r="I125" s="95"/>
      <c r="J125" s="95"/>
      <c r="K125" s="95"/>
    </row>
    <row r="126" spans="7:11" ht="19.5" customHeight="1">
      <c r="G126" s="95"/>
      <c r="H126" s="95"/>
      <c r="I126" s="95"/>
      <c r="J126" s="95"/>
      <c r="K126" s="95"/>
    </row>
    <row r="127" spans="7:11" ht="19.5" customHeight="1">
      <c r="G127" s="95"/>
      <c r="H127" s="95"/>
      <c r="I127" s="95"/>
      <c r="J127" s="95"/>
      <c r="K127" s="95"/>
    </row>
    <row r="128" spans="7:11" ht="19.5" customHeight="1">
      <c r="G128" s="95"/>
      <c r="H128" s="95"/>
      <c r="I128" s="95"/>
      <c r="J128" s="95"/>
      <c r="K128" s="95"/>
    </row>
    <row r="129" spans="7:11" ht="19.5" customHeight="1">
      <c r="G129" s="95"/>
      <c r="H129" s="95"/>
      <c r="I129" s="95"/>
      <c r="J129" s="95"/>
      <c r="K129" s="95"/>
    </row>
    <row r="130" spans="7:11" ht="19.5" customHeight="1">
      <c r="G130" s="95"/>
      <c r="H130" s="95"/>
      <c r="I130" s="95"/>
      <c r="J130" s="95"/>
      <c r="K130" s="95"/>
    </row>
    <row r="131" spans="7:11" ht="19.5" customHeight="1">
      <c r="G131" s="95"/>
      <c r="H131" s="95"/>
      <c r="I131" s="95"/>
      <c r="J131" s="95"/>
      <c r="K131" s="95"/>
    </row>
    <row r="132" spans="7:11" ht="19.5" customHeight="1">
      <c r="G132" s="95"/>
      <c r="H132" s="95"/>
      <c r="I132" s="95"/>
      <c r="J132" s="95"/>
      <c r="K132" s="95"/>
    </row>
    <row r="133" spans="7:11" ht="19.5" customHeight="1">
      <c r="G133" s="95"/>
      <c r="H133" s="95"/>
      <c r="I133" s="95"/>
      <c r="J133" s="95"/>
      <c r="K133" s="95"/>
    </row>
    <row r="134" spans="7:11" ht="19.5" customHeight="1">
      <c r="G134" s="95"/>
      <c r="H134" s="95"/>
      <c r="I134" s="95"/>
      <c r="J134" s="95"/>
      <c r="K134" s="95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2021-06-24T13:34:28Z</dcterms:created>
  <dcterms:modified xsi:type="dcterms:W3CDTF">2021-06-25T07:35:41Z</dcterms:modified>
  <cp:category/>
  <cp:version/>
  <cp:contentType/>
  <cp:contentStatus/>
</cp:coreProperties>
</file>