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<sst xmlns="http://schemas.openxmlformats.org/spreadsheetml/2006/main" count="57" uniqueCount="52">
  <si>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</si>
  <si>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</si>
  <si>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</si>
  <si>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1.01.-31.07.2020
</t>
  </si>
  <si>
    <t xml:space="preserve">
Realizări 1.01.-31.07.2021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</si>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</sst>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iulie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21 "/>
      <sheetName val="UAT iulie 2021"/>
      <sheetName val="consolidari iulie"/>
      <sheetName val="iunie 2021  (valori)"/>
      <sheetName val="UAT iunie 2021 (valori)"/>
      <sheetName val=" mai 2021  (valori)"/>
      <sheetName val="UAT mai 2021 (valori)"/>
      <sheetName val="Sinteza - An 2"/>
      <sheetName val="Sinteza - An 2 (engleza)"/>
      <sheetName val="2021 Engl"/>
      <sheetName val="2020 - 2021"/>
      <sheetName val="Progr.12.08.2021.(Liliana)"/>
      <sheetName val="Sinteza-anexa program 9 luni "/>
      <sheetName val="program 9 luni .%.exec "/>
      <sheetName val="Sinteza - Anexa program anual"/>
      <sheetName val="program %.exec"/>
      <sheetName val="dob_trez"/>
      <sheetName val="SPECIAL_CNAIR"/>
      <sheetName val="CNAIR_ex"/>
      <sheetName val="iulie 2020 "/>
      <sheetName val="iulie 2020 leg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28">
      <selection activeCell="O14" sqref="O14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20" t="s">
        <v>4</v>
      </c>
      <c r="H7" s="20"/>
      <c r="I7" s="20"/>
      <c r="J7" s="21"/>
      <c r="K7" s="22" t="s">
        <v>5</v>
      </c>
      <c r="L7" s="23"/>
    </row>
    <row r="8" spans="1:12" s="31" customFormat="1" ht="33" customHeight="1">
      <c r="A8" s="25"/>
      <c r="B8" s="26" t="s">
        <v>6</v>
      </c>
      <c r="C8" s="27" t="s">
        <v>7</v>
      </c>
      <c r="D8" s="27" t="s">
        <v>8</v>
      </c>
      <c r="E8" s="28"/>
      <c r="F8" s="28"/>
      <c r="G8" s="26" t="s">
        <v>6</v>
      </c>
      <c r="H8" s="27" t="s">
        <v>7</v>
      </c>
      <c r="I8" s="27" t="s">
        <v>8</v>
      </c>
      <c r="J8" s="28"/>
      <c r="K8" s="29" t="s">
        <v>6</v>
      </c>
      <c r="L8" s="30" t="s">
        <v>9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10</v>
      </c>
      <c r="B10" s="24">
        <v>1055548.8</v>
      </c>
      <c r="C10" s="24"/>
      <c r="D10" s="24"/>
      <c r="E10" s="24"/>
      <c r="F10" s="24"/>
      <c r="G10" s="24">
        <v>1174900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11</v>
      </c>
      <c r="B12" s="43">
        <f>B13+B30+B31+B33+B34++B37+B32+B35+B36</f>
        <v>175147.84605745997</v>
      </c>
      <c r="C12" s="44">
        <f>B12/$B$10*100</f>
        <v>16.593060032606733</v>
      </c>
      <c r="D12" s="44">
        <f>B12/B$12*100</f>
        <v>100</v>
      </c>
      <c r="E12" s="44"/>
      <c r="F12" s="44"/>
      <c r="G12" s="43">
        <f>G13+G30+G31+G33+G34+G37+G32+G35+G36</f>
        <v>211146.66505343997</v>
      </c>
      <c r="H12" s="44">
        <f>G12/$G$10*100</f>
        <v>17.97145842654183</v>
      </c>
      <c r="I12" s="44">
        <f aca="true" t="shared" si="0" ref="I12:I32">G12/G$12*100</f>
        <v>100</v>
      </c>
      <c r="J12" s="44"/>
      <c r="K12" s="44">
        <f>G12-B12</f>
        <v>35998.81899597999</v>
      </c>
      <c r="L12" s="45">
        <f>G12/B12-1</f>
        <v>0.20553389497105212</v>
      </c>
    </row>
    <row r="13" spans="1:12" s="50" customFormat="1" ht="24.75" customHeight="1">
      <c r="A13" s="46" t="s">
        <v>12</v>
      </c>
      <c r="B13" s="47">
        <f>B14+B27+B28</f>
        <v>164270.55443246002</v>
      </c>
      <c r="C13" s="48">
        <f aca="true" t="shared" si="1" ref="C13:C28">B13/$B$10*100</f>
        <v>15.562573178280342</v>
      </c>
      <c r="D13" s="48">
        <f>B13/B$12*100</f>
        <v>93.78965150308986</v>
      </c>
      <c r="E13" s="48"/>
      <c r="F13" s="48"/>
      <c r="G13" s="47">
        <f>G14+G27+G28</f>
        <v>196507.52121243998</v>
      </c>
      <c r="H13" s="48">
        <f aca="true" t="shared" si="2" ref="H13:H28">G13/$G$10*100</f>
        <v>16.725467802573835</v>
      </c>
      <c r="I13" s="48">
        <f t="shared" si="0"/>
        <v>93.06683634463518</v>
      </c>
      <c r="J13" s="48"/>
      <c r="K13" s="48">
        <f>G13-B13</f>
        <v>32236.966779979964</v>
      </c>
      <c r="L13" s="49">
        <f>G13/B13-1</f>
        <v>0.19624312398138422</v>
      </c>
    </row>
    <row r="14" spans="1:12" s="50" customFormat="1" ht="25.5" customHeight="1">
      <c r="A14" s="51" t="s">
        <v>13</v>
      </c>
      <c r="B14" s="47">
        <f>B15+B19+B20+B25+B26</f>
        <v>83908.32275100001</v>
      </c>
      <c r="C14" s="48">
        <f t="shared" si="1"/>
        <v>7.949260399045502</v>
      </c>
      <c r="D14" s="48">
        <f aca="true" t="shared" si="3" ref="D14:D34">B14/B$12*100</f>
        <v>47.90713939095351</v>
      </c>
      <c r="E14" s="48"/>
      <c r="F14" s="48"/>
      <c r="G14" s="47">
        <f>G15+G19+G20+G25+G26</f>
        <v>106356.23324599999</v>
      </c>
      <c r="H14" s="48">
        <f t="shared" si="2"/>
        <v>9.052364732828325</v>
      </c>
      <c r="I14" s="48">
        <f t="shared" si="0"/>
        <v>50.37078526392158</v>
      </c>
      <c r="J14" s="48"/>
      <c r="K14" s="48">
        <f>G14-B14</f>
        <v>22447.910494999975</v>
      </c>
      <c r="L14" s="49">
        <f>G14/B14-1</f>
        <v>0.2675290097457279</v>
      </c>
    </row>
    <row r="15" spans="1:12" s="50" customFormat="1" ht="40.5" customHeight="1">
      <c r="A15" s="52" t="s">
        <v>14</v>
      </c>
      <c r="B15" s="47">
        <f>B16+B17+B18</f>
        <v>26637.557851000005</v>
      </c>
      <c r="C15" s="48">
        <f t="shared" si="1"/>
        <v>2.523574263075284</v>
      </c>
      <c r="D15" s="48">
        <f t="shared" si="3"/>
        <v>15.208612866561397</v>
      </c>
      <c r="E15" s="48"/>
      <c r="F15" s="48"/>
      <c r="G15" s="47">
        <f>G16+G17+G18</f>
        <v>32019.688076</v>
      </c>
      <c r="H15" s="48">
        <f t="shared" si="2"/>
        <v>2.725311777683207</v>
      </c>
      <c r="I15" s="48">
        <f t="shared" si="0"/>
        <v>15.164666734327065</v>
      </c>
      <c r="J15" s="48"/>
      <c r="K15" s="48">
        <f>G15-B15</f>
        <v>5382.1302249999935</v>
      </c>
      <c r="L15" s="49">
        <f>G15/B15-1</f>
        <v>0.20205043777306875</v>
      </c>
    </row>
    <row r="16" spans="1:12" ht="25.5" customHeight="1">
      <c r="A16" s="53" t="s">
        <v>15</v>
      </c>
      <c r="B16" s="54">
        <v>10236.32</v>
      </c>
      <c r="C16" s="54">
        <f t="shared" si="1"/>
        <v>0.9697628380611109</v>
      </c>
      <c r="D16" s="54">
        <f t="shared" si="3"/>
        <v>5.844388172859297</v>
      </c>
      <c r="E16" s="54"/>
      <c r="F16" s="54"/>
      <c r="G16" s="54">
        <v>12864.835</v>
      </c>
      <c r="H16" s="54">
        <f t="shared" si="2"/>
        <v>1.0949727636394586</v>
      </c>
      <c r="I16" s="54">
        <f t="shared" si="0"/>
        <v>6.092843094037969</v>
      </c>
      <c r="J16" s="54"/>
      <c r="K16" s="54">
        <f>G16-B16</f>
        <v>2628.5149999999994</v>
      </c>
      <c r="L16" s="55">
        <f>G16/B16-1</f>
        <v>0.25678319943104544</v>
      </c>
    </row>
    <row r="17" spans="1:12" ht="18" customHeight="1">
      <c r="A17" s="53" t="s">
        <v>16</v>
      </c>
      <c r="B17" s="54">
        <v>14344.691851000001</v>
      </c>
      <c r="C17" s="54">
        <f t="shared" si="1"/>
        <v>1.3589795044056705</v>
      </c>
      <c r="D17" s="54">
        <f t="shared" si="3"/>
        <v>8.19004753635052</v>
      </c>
      <c r="E17" s="54"/>
      <c r="F17" s="54"/>
      <c r="G17" s="54">
        <v>16589.460076</v>
      </c>
      <c r="H17" s="54">
        <f t="shared" si="2"/>
        <v>1.411989111924419</v>
      </c>
      <c r="I17" s="54">
        <f t="shared" si="0"/>
        <v>7.856842101579632</v>
      </c>
      <c r="J17" s="54"/>
      <c r="K17" s="54">
        <f>G17-B17</f>
        <v>2244.768224999998</v>
      </c>
      <c r="L17" s="55">
        <f>G17/B17-1</f>
        <v>0.1564877271897276</v>
      </c>
    </row>
    <row r="18" spans="1:12" ht="36.75" customHeight="1">
      <c r="A18" s="56" t="s">
        <v>17</v>
      </c>
      <c r="B18" s="54">
        <v>2056.5460000000003</v>
      </c>
      <c r="C18" s="54">
        <f t="shared" si="1"/>
        <v>0.19483192060850246</v>
      </c>
      <c r="D18" s="54">
        <f t="shared" si="3"/>
        <v>1.1741771573515773</v>
      </c>
      <c r="E18" s="54"/>
      <c r="F18" s="54"/>
      <c r="G18" s="54">
        <v>2565.393</v>
      </c>
      <c r="H18" s="54">
        <f t="shared" si="2"/>
        <v>0.2183499021193293</v>
      </c>
      <c r="I18" s="54">
        <f t="shared" si="0"/>
        <v>1.2149815387094627</v>
      </c>
      <c r="J18" s="54"/>
      <c r="K18" s="54">
        <f>G18-B18</f>
        <v>508.84699999999975</v>
      </c>
      <c r="L18" s="55">
        <f>G18/B18-1</f>
        <v>0.24742796903157016</v>
      </c>
    </row>
    <row r="19" spans="1:12" ht="24" customHeight="1">
      <c r="A19" s="52" t="s">
        <v>18</v>
      </c>
      <c r="B19" s="48">
        <v>4288.649</v>
      </c>
      <c r="C19" s="48">
        <f t="shared" si="1"/>
        <v>0.40629566345014084</v>
      </c>
      <c r="D19" s="48">
        <f t="shared" si="3"/>
        <v>2.448587919598533</v>
      </c>
      <c r="E19" s="48"/>
      <c r="F19" s="48"/>
      <c r="G19" s="48">
        <v>5082.461</v>
      </c>
      <c r="H19" s="48">
        <f t="shared" si="2"/>
        <v>0.43258668822878543</v>
      </c>
      <c r="I19" s="48">
        <f t="shared" si="0"/>
        <v>2.4070761424120337</v>
      </c>
      <c r="J19" s="48"/>
      <c r="K19" s="48">
        <f>G19-B19</f>
        <v>793.8119999999999</v>
      </c>
      <c r="L19" s="49">
        <f>G19/B19-1</f>
        <v>0.1850960523931895</v>
      </c>
    </row>
    <row r="20" spans="1:12" ht="23.25" customHeight="1">
      <c r="A20" s="57" t="s">
        <v>19</v>
      </c>
      <c r="B20" s="47">
        <f>B21+B22+B23+B24</f>
        <v>51751.782900000006</v>
      </c>
      <c r="C20" s="48">
        <f>B20/$B$10*100</f>
        <v>4.9028318633870835</v>
      </c>
      <c r="D20" s="48">
        <f t="shared" si="3"/>
        <v>29.54748463365175</v>
      </c>
      <c r="E20" s="48"/>
      <c r="F20" s="48"/>
      <c r="G20" s="47">
        <f>G21+G22+G23+G24</f>
        <v>67769.08116999999</v>
      </c>
      <c r="H20" s="48">
        <f t="shared" si="2"/>
        <v>5.768072275938377</v>
      </c>
      <c r="I20" s="48">
        <f t="shared" si="0"/>
        <v>32.09573835932859</v>
      </c>
      <c r="J20" s="48"/>
      <c r="K20" s="48">
        <f>G20-B20</f>
        <v>16017.298269999985</v>
      </c>
      <c r="L20" s="49">
        <f>G20/B20-1</f>
        <v>0.30950234701962276</v>
      </c>
    </row>
    <row r="21" spans="1:12" ht="20.25" customHeight="1">
      <c r="A21" s="53" t="s">
        <v>20</v>
      </c>
      <c r="B21" s="40">
        <v>29856.506999999998</v>
      </c>
      <c r="C21" s="54">
        <f t="shared" si="1"/>
        <v>2.828529292061153</v>
      </c>
      <c r="D21" s="54">
        <f t="shared" si="3"/>
        <v>17.04645970365237</v>
      </c>
      <c r="E21" s="54"/>
      <c r="F21" s="54"/>
      <c r="G21" s="54">
        <v>42967.825</v>
      </c>
      <c r="H21" s="54">
        <f t="shared" si="2"/>
        <v>3.6571474168014295</v>
      </c>
      <c r="I21" s="54">
        <f>G21/G$12*100</f>
        <v>20.349753091826052</v>
      </c>
      <c r="J21" s="54"/>
      <c r="K21" s="54">
        <f>G21-B21</f>
        <v>13111.318</v>
      </c>
      <c r="L21" s="55">
        <f>G21/B21-1</f>
        <v>0.4391444049365856</v>
      </c>
    </row>
    <row r="22" spans="1:12" ht="18" customHeight="1">
      <c r="A22" s="53" t="s">
        <v>21</v>
      </c>
      <c r="B22" s="40">
        <v>16572.785</v>
      </c>
      <c r="C22" s="54">
        <f t="shared" si="1"/>
        <v>1.5700633641950044</v>
      </c>
      <c r="D22" s="54">
        <f t="shared" si="3"/>
        <v>9.462168889341088</v>
      </c>
      <c r="E22" s="54"/>
      <c r="F22" s="54"/>
      <c r="G22" s="54">
        <v>19413.226</v>
      </c>
      <c r="H22" s="54">
        <f t="shared" si="2"/>
        <v>1.65233007064431</v>
      </c>
      <c r="I22" s="54">
        <f t="shared" si="0"/>
        <v>9.194190206644574</v>
      </c>
      <c r="J22" s="54"/>
      <c r="K22" s="54">
        <f>G22-B22</f>
        <v>2840.440999999999</v>
      </c>
      <c r="L22" s="55">
        <f>G22/B22-1</f>
        <v>0.1713918933963121</v>
      </c>
    </row>
    <row r="23" spans="1:12" s="59" customFormat="1" ht="30" customHeight="1">
      <c r="A23" s="58" t="s">
        <v>22</v>
      </c>
      <c r="B23" s="40">
        <v>2944.5619</v>
      </c>
      <c r="C23" s="54">
        <f t="shared" si="1"/>
        <v>0.27896028113527294</v>
      </c>
      <c r="D23" s="54">
        <f t="shared" si="3"/>
        <v>1.6811864754728363</v>
      </c>
      <c r="E23" s="54"/>
      <c r="F23" s="54"/>
      <c r="G23" s="54">
        <v>2340.18617</v>
      </c>
      <c r="H23" s="54">
        <f t="shared" si="2"/>
        <v>0.19918173206230316</v>
      </c>
      <c r="I23" s="54">
        <f t="shared" si="0"/>
        <v>1.1083225820344889</v>
      </c>
      <c r="J23" s="54"/>
      <c r="K23" s="54">
        <f>G23-B23</f>
        <v>-604.3757300000002</v>
      </c>
      <c r="L23" s="55">
        <f>G23/B23-1</f>
        <v>-0.2052514942885052</v>
      </c>
    </row>
    <row r="24" spans="1:12" ht="52.5" customHeight="1">
      <c r="A24" s="58" t="s">
        <v>23</v>
      </c>
      <c r="B24" s="40">
        <v>2377.929</v>
      </c>
      <c r="C24" s="54">
        <f t="shared" si="1"/>
        <v>0.22527892599565272</v>
      </c>
      <c r="D24" s="54">
        <f t="shared" si="3"/>
        <v>1.3576695651854511</v>
      </c>
      <c r="E24" s="54"/>
      <c r="F24" s="54"/>
      <c r="G24" s="54">
        <v>3047.844</v>
      </c>
      <c r="H24" s="54">
        <f t="shared" si="2"/>
        <v>0.2594130564303345</v>
      </c>
      <c r="I24" s="54">
        <f t="shared" si="0"/>
        <v>1.4434724788234798</v>
      </c>
      <c r="J24" s="54"/>
      <c r="K24" s="54">
        <f>G24-B24</f>
        <v>669.915</v>
      </c>
      <c r="L24" s="55">
        <f>G24/B24-1</f>
        <v>0.28172203627610415</v>
      </c>
    </row>
    <row r="25" spans="1:12" s="50" customFormat="1" ht="35.25" customHeight="1">
      <c r="A25" s="57" t="s">
        <v>24</v>
      </c>
      <c r="B25" s="60">
        <v>654.83</v>
      </c>
      <c r="C25" s="48">
        <f t="shared" si="1"/>
        <v>0.06203692335209893</v>
      </c>
      <c r="D25" s="48">
        <f t="shared" si="3"/>
        <v>0.37387271082121837</v>
      </c>
      <c r="E25" s="48"/>
      <c r="F25" s="48"/>
      <c r="G25" s="48">
        <v>786.307</v>
      </c>
      <c r="H25" s="48">
        <f t="shared" si="2"/>
        <v>0.06692544046301814</v>
      </c>
      <c r="I25" s="48">
        <f t="shared" si="0"/>
        <v>0.37239849362574134</v>
      </c>
      <c r="J25" s="48"/>
      <c r="K25" s="48">
        <f>G25-B25</f>
        <v>131.47699999999998</v>
      </c>
      <c r="L25" s="49">
        <f>G25/B25-1</f>
        <v>0.2007803552066949</v>
      </c>
    </row>
    <row r="26" spans="1:12" s="50" customFormat="1" ht="17.25" customHeight="1">
      <c r="A26" s="61" t="s">
        <v>25</v>
      </c>
      <c r="B26" s="60">
        <v>575.503</v>
      </c>
      <c r="C26" s="48">
        <f t="shared" si="1"/>
        <v>0.054521685780894266</v>
      </c>
      <c r="D26" s="48">
        <f t="shared" si="3"/>
        <v>0.32858126032060786</v>
      </c>
      <c r="E26" s="48"/>
      <c r="F26" s="48"/>
      <c r="G26" s="48">
        <v>698.696</v>
      </c>
      <c r="H26" s="48">
        <f t="shared" si="2"/>
        <v>0.05946855051493744</v>
      </c>
      <c r="I26" s="48">
        <f t="shared" si="0"/>
        <v>0.3309055342281462</v>
      </c>
      <c r="J26" s="48"/>
      <c r="K26" s="48">
        <f>G26-B26</f>
        <v>123.19299999999998</v>
      </c>
      <c r="L26" s="49">
        <f>G26/B26-1</f>
        <v>0.2140614384286441</v>
      </c>
    </row>
    <row r="27" spans="1:12" s="50" customFormat="1" ht="18" customHeight="1">
      <c r="A27" s="62" t="s">
        <v>26</v>
      </c>
      <c r="B27" s="60">
        <v>64782.647302</v>
      </c>
      <c r="C27" s="48">
        <f>B27/$B$10*100</f>
        <v>6.137342707603855</v>
      </c>
      <c r="D27" s="48">
        <f t="shared" si="3"/>
        <v>36.98740735912164</v>
      </c>
      <c r="E27" s="48"/>
      <c r="F27" s="48"/>
      <c r="G27" s="48">
        <v>73230.351605</v>
      </c>
      <c r="H27" s="48">
        <f t="shared" si="2"/>
        <v>6.232900809005022</v>
      </c>
      <c r="I27" s="48">
        <f>G27/G$12*100</f>
        <v>34.6822203355501</v>
      </c>
      <c r="J27" s="48"/>
      <c r="K27" s="48">
        <f>G27-B27</f>
        <v>8447.704303000006</v>
      </c>
      <c r="L27" s="49">
        <f>G27/B27-1</f>
        <v>0.13040072696657456</v>
      </c>
    </row>
    <row r="28" spans="1:12" s="50" customFormat="1" ht="18" customHeight="1">
      <c r="A28" s="64" t="s">
        <v>27</v>
      </c>
      <c r="B28" s="60">
        <v>15579.584379460002</v>
      </c>
      <c r="C28" s="48">
        <f t="shared" si="1"/>
        <v>1.475970071630985</v>
      </c>
      <c r="D28" s="48">
        <f t="shared" si="3"/>
        <v>8.895104753014706</v>
      </c>
      <c r="E28" s="48"/>
      <c r="F28" s="48"/>
      <c r="G28" s="48">
        <v>16920.936361440006</v>
      </c>
      <c r="H28" s="48">
        <f t="shared" si="2"/>
        <v>1.440202260740489</v>
      </c>
      <c r="I28" s="48">
        <f>G28/G$12*100</f>
        <v>8.013830745163517</v>
      </c>
      <c r="J28" s="48"/>
      <c r="K28" s="48">
        <f>G28-B28</f>
        <v>1341.351981980004</v>
      </c>
      <c r="L28" s="49">
        <f>G28/B28-1</f>
        <v>0.08609677571042473</v>
      </c>
    </row>
    <row r="29" spans="1:12" s="50" customFormat="1" ht="12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28</v>
      </c>
      <c r="B30" s="60">
        <v>389.728</v>
      </c>
      <c r="C30" s="48">
        <f>B30/$B$10*100</f>
        <v>0.03692183629975232</v>
      </c>
      <c r="D30" s="48">
        <f t="shared" si="3"/>
        <v>0.22251372698705282</v>
      </c>
      <c r="E30" s="48"/>
      <c r="F30" s="48"/>
      <c r="G30" s="48">
        <v>595.8219999999999</v>
      </c>
      <c r="H30" s="48">
        <f>G30/$G$10*100</f>
        <v>0.05071257128266234</v>
      </c>
      <c r="I30" s="48">
        <f t="shared" si="0"/>
        <v>0.282183950122632</v>
      </c>
      <c r="J30" s="48"/>
      <c r="K30" s="48">
        <f>G30-B30</f>
        <v>206.09399999999988</v>
      </c>
      <c r="L30" s="49">
        <f>G30/B30-1</f>
        <v>0.5288149683882089</v>
      </c>
    </row>
    <row r="31" spans="1:12" s="50" customFormat="1" ht="18" customHeight="1">
      <c r="A31" s="66" t="s">
        <v>29</v>
      </c>
      <c r="B31" s="60">
        <v>0.342828</v>
      </c>
      <c r="C31" s="48">
        <f>B31/$B$10*100</f>
        <v>3.247864996862295E-05</v>
      </c>
      <c r="D31" s="48">
        <f t="shared" si="3"/>
        <v>0.00019573634944247613</v>
      </c>
      <c r="E31" s="48"/>
      <c r="F31" s="48"/>
      <c r="G31" s="48">
        <v>0.044344</v>
      </c>
      <c r="H31" s="48">
        <f>G31/$G$10*100</f>
        <v>3.7742786620137888E-06</v>
      </c>
      <c r="I31" s="48">
        <f t="shared" si="0"/>
        <v>2.1001515694683978E-05</v>
      </c>
      <c r="J31" s="48"/>
      <c r="K31" s="48">
        <f>G31-B31</f>
        <v>-0.298484</v>
      </c>
      <c r="L31" s="49">
        <f>G31/B31-1</f>
        <v>-0.8706523387821299</v>
      </c>
    </row>
    <row r="32" spans="1:12" s="50" customFormat="1" ht="34.5" customHeight="1">
      <c r="A32" s="67" t="s">
        <v>30</v>
      </c>
      <c r="B32" s="60">
        <v>16.676845999999998</v>
      </c>
      <c r="C32" s="48">
        <f>B32/$B$10*100</f>
        <v>0.0015799218378155513</v>
      </c>
      <c r="D32" s="48">
        <f t="shared" si="3"/>
        <v>0.009521582123555718</v>
      </c>
      <c r="E32" s="48"/>
      <c r="F32" s="48"/>
      <c r="G32" s="48">
        <v>9.135434</v>
      </c>
      <c r="H32" s="48">
        <f>G32/$G$10*100</f>
        <v>0.0007775499191420547</v>
      </c>
      <c r="I32" s="48">
        <f t="shared" si="0"/>
        <v>0.004326582187640935</v>
      </c>
      <c r="J32" s="48"/>
      <c r="K32" s="48">
        <f>G32-B32</f>
        <v>-7.541411999999998</v>
      </c>
      <c r="L32" s="49">
        <f>G32/B32-1</f>
        <v>-0.4522085291187553</v>
      </c>
    </row>
    <row r="33" spans="1:12" s="50" customFormat="1" ht="16.5" customHeight="1">
      <c r="A33" s="68" t="s">
        <v>31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8" customHeight="1">
      <c r="A34" s="66" t="s">
        <v>32</v>
      </c>
      <c r="B34" s="68">
        <v>-29.672018</v>
      </c>
      <c r="C34" s="68">
        <f>B34/$B$10*100</f>
        <v>-0.0028110512749386857</v>
      </c>
      <c r="D34" s="68">
        <f t="shared" si="3"/>
        <v>-0.01694112640715298</v>
      </c>
      <c r="E34" s="68"/>
      <c r="F34" s="68"/>
      <c r="G34" s="68">
        <v>-207.58449900000002</v>
      </c>
      <c r="H34" s="68">
        <f>G34/$G$10*100</f>
        <v>-0.017668269554855735</v>
      </c>
      <c r="I34" s="68">
        <f>G34/G$12*100</f>
        <v>-0.09831294230835312</v>
      </c>
      <c r="J34" s="68"/>
      <c r="K34" s="68">
        <f>G34-B34</f>
        <v>-177.912481</v>
      </c>
      <c r="L34" s="49"/>
    </row>
    <row r="35" spans="1:12" ht="18.75" customHeight="1">
      <c r="A35" s="69" t="s">
        <v>33</v>
      </c>
      <c r="B35" s="60">
        <v>11.100999999999999</v>
      </c>
      <c r="C35" s="60">
        <f>B35/$B$10*100</f>
        <v>0.001051680414965182</v>
      </c>
      <c r="D35" s="60">
        <f>B35/B$12*100</f>
        <v>0.006338073947171547</v>
      </c>
      <c r="E35" s="47"/>
      <c r="F35" s="48"/>
      <c r="G35" s="60">
        <v>154.761</v>
      </c>
      <c r="H35" s="60">
        <f>G35/$G$10*100</f>
        <v>0.013172269980423864</v>
      </c>
      <c r="I35" s="60">
        <f>G35/G$12*100</f>
        <v>0.07329549816040472</v>
      </c>
      <c r="J35" s="60"/>
      <c r="K35" s="60">
        <f>G35-B35</f>
        <v>143.66</v>
      </c>
      <c r="L35" s="49"/>
    </row>
    <row r="36" spans="1:12" ht="48" customHeight="1">
      <c r="A36" s="71" t="s">
        <v>34</v>
      </c>
      <c r="B36" s="60">
        <v>10489.114968999997</v>
      </c>
      <c r="C36" s="60">
        <f>B36/$B$10*100</f>
        <v>0.9937119883988306</v>
      </c>
      <c r="D36" s="60">
        <f>B36/B$12*100</f>
        <v>5.988720503910097</v>
      </c>
      <c r="E36" s="60"/>
      <c r="F36" s="60"/>
      <c r="G36" s="60">
        <v>14086.965562</v>
      </c>
      <c r="H36" s="60">
        <f>G36/$G$10*100</f>
        <v>1.1989927280619628</v>
      </c>
      <c r="I36" s="60">
        <f>G36/G$12*100</f>
        <v>6.6716495656868045</v>
      </c>
      <c r="J36" s="60"/>
      <c r="K36" s="60">
        <f>G36-B36</f>
        <v>3597.850593000003</v>
      </c>
      <c r="L36" s="49">
        <f>G36/B36-1</f>
        <v>0.3430080234255466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35</v>
      </c>
      <c r="B38" s="73">
        <f>B39+B52+B53+B54+B55</f>
        <v>224830.76898094997</v>
      </c>
      <c r="C38" s="44">
        <f>B38/$B$10*100</f>
        <v>21.299893380670788</v>
      </c>
      <c r="D38" s="44">
        <f>B38/B$38*100</f>
        <v>100</v>
      </c>
      <c r="E38" s="44"/>
      <c r="F38" s="44"/>
      <c r="G38" s="73">
        <f>G39+G52+G53+G54+G55</f>
        <v>245119.97689979</v>
      </c>
      <c r="H38" s="44">
        <f aca="true" t="shared" si="4" ref="H38:H50">G38/$G$10*100</f>
        <v>20.86305020851051</v>
      </c>
      <c r="I38" s="44">
        <f aca="true" t="shared" si="5" ref="I38:I54">G38/G$38*100</f>
        <v>100</v>
      </c>
      <c r="J38" s="44"/>
      <c r="K38" s="44">
        <f>G38-B38</f>
        <v>20289.207918840024</v>
      </c>
      <c r="L38" s="45">
        <f>G38/B38-1</f>
        <v>0.0902421319412876</v>
      </c>
    </row>
    <row r="39" spans="1:12" s="50" customFormat="1" ht="19.5" customHeight="1">
      <c r="A39" s="74" t="s">
        <v>36</v>
      </c>
      <c r="B39" s="63">
        <f>B40+B41+B42+B43+B44+B51</f>
        <v>214083.11464314998</v>
      </c>
      <c r="C39" s="48">
        <f aca="true" t="shared" si="6" ref="C39:C53">B39/$B$10*100</f>
        <v>20.281688032154456</v>
      </c>
      <c r="D39" s="48">
        <f aca="true" t="shared" si="7" ref="D39:D54">B39/B$38*100</f>
        <v>95.21966927101928</v>
      </c>
      <c r="E39" s="48"/>
      <c r="F39" s="48"/>
      <c r="G39" s="63">
        <f>G40+G41+G42+G43+G44+G51</f>
        <v>233458.50027679</v>
      </c>
      <c r="H39" s="48">
        <f t="shared" si="4"/>
        <v>19.870499640547283</v>
      </c>
      <c r="I39" s="48">
        <f t="shared" si="5"/>
        <v>95.24254335754631</v>
      </c>
      <c r="J39" s="48"/>
      <c r="K39" s="48">
        <f>G39-B39</f>
        <v>19375.38563364002</v>
      </c>
      <c r="L39" s="49">
        <f>G39/B39-1</f>
        <v>0.09050403468735202</v>
      </c>
    </row>
    <row r="40" spans="1:12" ht="19.5" customHeight="1">
      <c r="A40" s="75" t="s">
        <v>37</v>
      </c>
      <c r="B40" s="68">
        <v>63167.430643</v>
      </c>
      <c r="C40" s="68">
        <f>B40/$B$10*100</f>
        <v>5.98432120267675</v>
      </c>
      <c r="D40" s="68">
        <f t="shared" si="7"/>
        <v>28.095545342529256</v>
      </c>
      <c r="E40" s="68"/>
      <c r="F40" s="68"/>
      <c r="G40" s="76">
        <v>64996.32515899999</v>
      </c>
      <c r="H40" s="68">
        <f t="shared" si="4"/>
        <v>5.532072955911141</v>
      </c>
      <c r="I40" s="68">
        <f t="shared" si="5"/>
        <v>26.516127318978906</v>
      </c>
      <c r="J40" s="68"/>
      <c r="K40" s="68">
        <f>G40-B40</f>
        <v>1828.894515999993</v>
      </c>
      <c r="L40" s="77">
        <f>G40/B40-1</f>
        <v>0.028953125010517722</v>
      </c>
    </row>
    <row r="41" spans="1:12" ht="17.25" customHeight="1">
      <c r="A41" s="75" t="s">
        <v>38</v>
      </c>
      <c r="B41" s="68">
        <v>30074.965222</v>
      </c>
      <c r="C41" s="68">
        <f t="shared" si="6"/>
        <v>2.8492254666008807</v>
      </c>
      <c r="D41" s="68">
        <f t="shared" si="7"/>
        <v>13.376712341604927</v>
      </c>
      <c r="E41" s="68"/>
      <c r="F41" s="68"/>
      <c r="G41" s="76">
        <v>32763.48943200001</v>
      </c>
      <c r="H41" s="68">
        <f t="shared" si="4"/>
        <v>2.7886194086305225</v>
      </c>
      <c r="I41" s="68">
        <f t="shared" si="5"/>
        <v>13.366307326878701</v>
      </c>
      <c r="J41" s="68"/>
      <c r="K41" s="68">
        <f>G41-B41</f>
        <v>2688.5242100000105</v>
      </c>
      <c r="L41" s="77">
        <f>G41/B41-1</f>
        <v>0.08939409206808802</v>
      </c>
    </row>
    <row r="42" spans="1:12" ht="19.5" customHeight="1">
      <c r="A42" s="75" t="s">
        <v>39</v>
      </c>
      <c r="B42" s="68">
        <v>10022.139705149997</v>
      </c>
      <c r="C42" s="68">
        <f t="shared" si="6"/>
        <v>0.9494719434241218</v>
      </c>
      <c r="D42" s="68">
        <f t="shared" si="7"/>
        <v>4.457637071018148</v>
      </c>
      <c r="E42" s="68"/>
      <c r="F42" s="68"/>
      <c r="G42" s="76">
        <v>10527.90092979</v>
      </c>
      <c r="H42" s="68">
        <f t="shared" si="4"/>
        <v>0.8960678295846455</v>
      </c>
      <c r="I42" s="68">
        <f t="shared" si="5"/>
        <v>4.29499915222904</v>
      </c>
      <c r="J42" s="68"/>
      <c r="K42" s="68">
        <f>G42-B42</f>
        <v>505.7612246400022</v>
      </c>
      <c r="L42" s="77">
        <f>G42/B42-1</f>
        <v>0.050464395779686644</v>
      </c>
    </row>
    <row r="43" spans="1:12" ht="19.5" customHeight="1">
      <c r="A43" s="75" t="s">
        <v>40</v>
      </c>
      <c r="B43" s="68">
        <v>4252.285000000001</v>
      </c>
      <c r="C43" s="68">
        <f t="shared" si="6"/>
        <v>0.40285063087561657</v>
      </c>
      <c r="D43" s="68">
        <f t="shared" si="7"/>
        <v>1.8913269830786814</v>
      </c>
      <c r="E43" s="68"/>
      <c r="F43" s="68"/>
      <c r="G43" s="76">
        <v>3695.429</v>
      </c>
      <c r="H43" s="68">
        <f t="shared" si="4"/>
        <v>0.31453136437143586</v>
      </c>
      <c r="I43" s="68">
        <f t="shared" si="5"/>
        <v>1.5076000931212417</v>
      </c>
      <c r="J43" s="68"/>
      <c r="K43" s="68">
        <f>G43-B43</f>
        <v>-556.8560000000007</v>
      </c>
      <c r="L43" s="77">
        <f>G43/B43-1</f>
        <v>-0.13095453385650313</v>
      </c>
    </row>
    <row r="44" spans="1:12" s="50" customFormat="1" ht="19.5" customHeight="1">
      <c r="A44" s="75" t="s">
        <v>41</v>
      </c>
      <c r="B44" s="76">
        <f>B45+B46+B47+B48+B50+B49</f>
        <v>106305.947582</v>
      </c>
      <c r="C44" s="68">
        <f t="shared" si="6"/>
        <v>10.071154226313363</v>
      </c>
      <c r="D44" s="68">
        <f t="shared" si="7"/>
        <v>47.28265088619047</v>
      </c>
      <c r="E44" s="68"/>
      <c r="F44" s="68"/>
      <c r="G44" s="76">
        <f>G45+G46+G47+G48+G50+G49</f>
        <v>121084.24841600002</v>
      </c>
      <c r="H44" s="68">
        <f t="shared" si="4"/>
        <v>10.30591951791642</v>
      </c>
      <c r="I44" s="68">
        <f t="shared" si="5"/>
        <v>49.397951952933525</v>
      </c>
      <c r="J44" s="68"/>
      <c r="K44" s="68">
        <f>G44-B44</f>
        <v>14778.300834000023</v>
      </c>
      <c r="L44" s="77">
        <f>G44/B44-1</f>
        <v>0.1390166888132074</v>
      </c>
    </row>
    <row r="45" spans="1:12" ht="31.5" customHeight="1">
      <c r="A45" s="78" t="s">
        <v>42</v>
      </c>
      <c r="B45" s="54">
        <v>502.9780289999908</v>
      </c>
      <c r="C45" s="54">
        <f t="shared" si="6"/>
        <v>0.047650855081261115</v>
      </c>
      <c r="D45" s="54">
        <f>B45/B$38*100</f>
        <v>0.223714054477396</v>
      </c>
      <c r="E45" s="54"/>
      <c r="F45" s="54"/>
      <c r="G45" s="79">
        <v>688.9108140000026</v>
      </c>
      <c r="H45" s="54">
        <f t="shared" si="4"/>
        <v>0.058635697846625465</v>
      </c>
      <c r="I45" s="54">
        <f t="shared" si="5"/>
        <v>0.2810504564797847</v>
      </c>
      <c r="J45" s="54"/>
      <c r="K45" s="54">
        <f>G45-B45</f>
        <v>185.9327850000118</v>
      </c>
      <c r="L45" s="55">
        <f>G45/B45-1</f>
        <v>0.3696638307833824</v>
      </c>
    </row>
    <row r="46" spans="1:12" ht="15.75" customHeight="1">
      <c r="A46" s="80" t="s">
        <v>43</v>
      </c>
      <c r="B46" s="54">
        <v>10031.974053</v>
      </c>
      <c r="C46" s="81">
        <f t="shared" si="6"/>
        <v>0.9504036244463544</v>
      </c>
      <c r="D46" s="81">
        <f t="shared" si="7"/>
        <v>4.462011182219465</v>
      </c>
      <c r="E46" s="81"/>
      <c r="F46" s="81"/>
      <c r="G46" s="82">
        <v>12654.762588</v>
      </c>
      <c r="H46" s="81">
        <f t="shared" si="4"/>
        <v>1.0770927387862796</v>
      </c>
      <c r="I46" s="81">
        <f t="shared" si="5"/>
        <v>5.162681046259042</v>
      </c>
      <c r="J46" s="81"/>
      <c r="K46" s="81">
        <f>G46-B46</f>
        <v>2622.7885349999997</v>
      </c>
      <c r="L46" s="83">
        <f>G46/B46-1</f>
        <v>0.26144291453940416</v>
      </c>
    </row>
    <row r="47" spans="1:12" ht="33" customHeight="1">
      <c r="A47" s="78" t="s">
        <v>44</v>
      </c>
      <c r="B47" s="54">
        <v>229.52512299999995</v>
      </c>
      <c r="C47" s="54">
        <f t="shared" si="6"/>
        <v>0.021744624502438914</v>
      </c>
      <c r="D47" s="54">
        <f t="shared" si="7"/>
        <v>0.10208794999026478</v>
      </c>
      <c r="E47" s="48"/>
      <c r="F47" s="48"/>
      <c r="G47" s="79">
        <v>106.19476200000003</v>
      </c>
      <c r="H47" s="54">
        <f t="shared" si="4"/>
        <v>0.00903862132947485</v>
      </c>
      <c r="I47" s="54">
        <f t="shared" si="5"/>
        <v>0.04332358518596573</v>
      </c>
      <c r="J47" s="54"/>
      <c r="K47" s="54">
        <f>G47-B47</f>
        <v>-123.33036099999993</v>
      </c>
      <c r="L47" s="55">
        <f>G47/B47-1</f>
        <v>-0.5373283734173184</v>
      </c>
    </row>
    <row r="48" spans="1:12" ht="17.25" customHeight="1">
      <c r="A48" s="80" t="s">
        <v>45</v>
      </c>
      <c r="B48" s="54">
        <v>79992.624156</v>
      </c>
      <c r="C48" s="81">
        <f>B48/$B$10*100</f>
        <v>7.578297105354107</v>
      </c>
      <c r="D48" s="81">
        <f t="shared" si="7"/>
        <v>35.57903774406333</v>
      </c>
      <c r="E48" s="81"/>
      <c r="F48" s="81"/>
      <c r="G48" s="82">
        <v>87548.88600200001</v>
      </c>
      <c r="H48" s="81">
        <f>G48/$G$10*100</f>
        <v>7.451603200442591</v>
      </c>
      <c r="I48" s="81">
        <f t="shared" si="5"/>
        <v>35.71674863440109</v>
      </c>
      <c r="J48" s="81"/>
      <c r="K48" s="81">
        <f>G48-B48</f>
        <v>7556.2618460000085</v>
      </c>
      <c r="L48" s="83">
        <f>G48/B48-1</f>
        <v>0.0944619822855659</v>
      </c>
    </row>
    <row r="49" spans="1:12" ht="48" customHeight="1">
      <c r="A49" s="84" t="s">
        <v>46</v>
      </c>
      <c r="B49" s="82">
        <v>11804.551882000003</v>
      </c>
      <c r="C49" s="81">
        <f>B49/$B$10*100</f>
        <v>1.118333125100422</v>
      </c>
      <c r="D49" s="81">
        <f>B49/B$38*100</f>
        <v>5.250416540184591</v>
      </c>
      <c r="E49" s="81"/>
      <c r="F49" s="81"/>
      <c r="G49" s="82">
        <v>15686.754249999998</v>
      </c>
      <c r="H49" s="81">
        <f t="shared" si="4"/>
        <v>1.3351565452378924</v>
      </c>
      <c r="I49" s="81">
        <f t="shared" si="5"/>
        <v>6.399622930942532</v>
      </c>
      <c r="J49" s="81"/>
      <c r="K49" s="81">
        <f>G49-B49</f>
        <v>3882.2023679999947</v>
      </c>
      <c r="L49" s="83">
        <f>G49/B49-1</f>
        <v>0.32887333689639786</v>
      </c>
    </row>
    <row r="50" spans="1:12" ht="19.5" customHeight="1">
      <c r="A50" s="85" t="s">
        <v>47</v>
      </c>
      <c r="B50" s="54">
        <v>3744.294339</v>
      </c>
      <c r="C50" s="54">
        <f t="shared" si="6"/>
        <v>0.35472489182878136</v>
      </c>
      <c r="D50" s="54">
        <f t="shared" si="7"/>
        <v>1.6653834152554343</v>
      </c>
      <c r="E50" s="54"/>
      <c r="F50" s="54"/>
      <c r="G50" s="79">
        <v>4398.74</v>
      </c>
      <c r="H50" s="54">
        <f t="shared" si="4"/>
        <v>0.3743927142735552</v>
      </c>
      <c r="I50" s="54">
        <f t="shared" si="5"/>
        <v>1.794525299665108</v>
      </c>
      <c r="J50" s="54"/>
      <c r="K50" s="54">
        <f>G50-B50</f>
        <v>654.4456609999997</v>
      </c>
      <c r="L50" s="55">
        <f>G50/B50-1</f>
        <v>0.17478477965351003</v>
      </c>
    </row>
    <row r="51" spans="1:12" ht="31.5" customHeight="1">
      <c r="A51" s="86" t="s">
        <v>48</v>
      </c>
      <c r="B51" s="87">
        <v>260.346491</v>
      </c>
      <c r="C51" s="87">
        <f>B51/$B$10*100</f>
        <v>0.024664562263724807</v>
      </c>
      <c r="D51" s="68">
        <f t="shared" si="7"/>
        <v>0.11579664659780589</v>
      </c>
      <c r="E51" s="68"/>
      <c r="F51" s="68"/>
      <c r="G51" s="76">
        <v>391.10734</v>
      </c>
      <c r="H51" s="68">
        <f>G51/$G$10*100</f>
        <v>0.03328856413311771</v>
      </c>
      <c r="I51" s="68">
        <f t="shared" si="5"/>
        <v>0.15955751340491217</v>
      </c>
      <c r="J51" s="68"/>
      <c r="K51" s="68">
        <f>G51-B51</f>
        <v>130.760849</v>
      </c>
      <c r="L51" s="88">
        <f>G51/B51-1</f>
        <v>0.5022570056456033</v>
      </c>
    </row>
    <row r="52" spans="1:12" s="50" customFormat="1" ht="19.5" customHeight="1">
      <c r="A52" s="74" t="s">
        <v>49</v>
      </c>
      <c r="B52" s="89">
        <v>12074.864013800001</v>
      </c>
      <c r="C52" s="68">
        <f>B52/$B$10*100</f>
        <v>1.143941806745458</v>
      </c>
      <c r="D52" s="68">
        <f t="shared" si="7"/>
        <v>5.370645694328035</v>
      </c>
      <c r="E52" s="68"/>
      <c r="F52" s="68"/>
      <c r="G52" s="76">
        <v>12868.956269999999</v>
      </c>
      <c r="H52" s="68">
        <f>G52/$G$10*100</f>
        <v>1.095323539875734</v>
      </c>
      <c r="I52" s="68">
        <f t="shared" si="5"/>
        <v>5.250064247216002</v>
      </c>
      <c r="J52" s="68"/>
      <c r="K52" s="68">
        <f>G52-B52</f>
        <v>794.0922561999978</v>
      </c>
      <c r="L52" s="77">
        <f>G52/B52-1</f>
        <v>0.065764074468454</v>
      </c>
    </row>
    <row r="53" spans="1:12" ht="19.5" customHeight="1">
      <c r="A53" s="74" t="s">
        <v>31</v>
      </c>
      <c r="B53" s="89">
        <v>0</v>
      </c>
      <c r="C53" s="68">
        <f t="shared" si="6"/>
        <v>0</v>
      </c>
      <c r="D53" s="68">
        <f t="shared" si="7"/>
        <v>0</v>
      </c>
      <c r="E53" s="68"/>
      <c r="F53" s="68"/>
      <c r="G53" s="76">
        <v>0</v>
      </c>
      <c r="H53" s="68">
        <f>G53/$G$10*100</f>
        <v>0</v>
      </c>
      <c r="I53" s="68">
        <f t="shared" si="5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50</v>
      </c>
      <c r="B54" s="87">
        <v>-1327.209676</v>
      </c>
      <c r="C54" s="68">
        <f>B54/$B$10*100</f>
        <v>-0.12573645822912213</v>
      </c>
      <c r="D54" s="68">
        <f t="shared" si="7"/>
        <v>-0.5903149653473164</v>
      </c>
      <c r="E54" s="68"/>
      <c r="F54" s="68"/>
      <c r="G54" s="76">
        <v>-1207.4796469999999</v>
      </c>
      <c r="H54" s="68">
        <f>G54/$G$10*100</f>
        <v>-0.10277297191250319</v>
      </c>
      <c r="I54" s="68">
        <f t="shared" si="5"/>
        <v>-0.4926076047623169</v>
      </c>
      <c r="J54" s="68"/>
      <c r="K54" s="68">
        <f>G54-B54</f>
        <v>119.73002900000006</v>
      </c>
      <c r="L54" s="77">
        <f>G54/B54-1</f>
        <v>-0.09021184155381345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6" customFormat="1" ht="21" customHeight="1" thickBot="1">
      <c r="A56" s="93" t="s">
        <v>51</v>
      </c>
      <c r="B56" s="94">
        <f>B12-B38</f>
        <v>-49682.92292349</v>
      </c>
      <c r="C56" s="95">
        <f>B56/$B$10*100</f>
        <v>-4.706833348064059</v>
      </c>
      <c r="D56" s="94">
        <v>0</v>
      </c>
      <c r="E56" s="94"/>
      <c r="F56" s="96"/>
      <c r="G56" s="94">
        <f>G12-G38</f>
        <v>-33973.31184635003</v>
      </c>
      <c r="H56" s="95">
        <f>G56/$G$10*100</f>
        <v>-2.891591781968681</v>
      </c>
      <c r="I56" s="97">
        <v>0</v>
      </c>
      <c r="J56" s="96"/>
      <c r="K56" s="94">
        <f>G56-B56</f>
        <v>15709.611077139969</v>
      </c>
      <c r="L56" s="98"/>
    </row>
    <row r="57" spans="1:12" s="36" customFormat="1" ht="21" customHeight="1">
      <c r="A57" s="99"/>
      <c r="B57" s="68"/>
      <c r="C57" s="100"/>
      <c r="D57" s="68"/>
      <c r="E57" s="68"/>
      <c r="F57" s="81"/>
      <c r="G57" s="68"/>
      <c r="H57" s="100"/>
      <c r="I57" s="87"/>
      <c r="J57" s="81"/>
      <c r="K57" s="68"/>
      <c r="L57" s="49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  <row r="64" spans="7:11" ht="19.5" customHeight="1">
      <c r="G64" s="101"/>
      <c r="H64" s="101"/>
      <c r="I64" s="101"/>
      <c r="J64" s="101"/>
      <c r="K64" s="101"/>
    </row>
    <row r="65" spans="7:11" ht="19.5" customHeight="1">
      <c r="G65" s="101"/>
      <c r="H65" s="101"/>
      <c r="I65" s="101"/>
      <c r="J65" s="101"/>
      <c r="K65" s="10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2021-08-23T10:59:06Z</cp:lastPrinted>
  <dcterms:created xsi:type="dcterms:W3CDTF">2021-08-23T10:56:15Z</dcterms:created>
  <dcterms:modified xsi:type="dcterms:W3CDTF">2021-08-23T10:59:45Z</dcterms:modified>
  <cp:category/>
  <cp:version/>
  <cp:contentType/>
  <cp:contentStatus/>
</cp:coreProperties>
</file>