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'[3]BoP'!#REF!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'[5]Index'!#REF!</definedName>
    <definedName name="_____PAG3">'[5]Index'!#REF!</definedName>
    <definedName name="_____PAG4">'[5]Index'!#REF!</definedName>
    <definedName name="_____PAG5">'[5]Index'!#REF!</definedName>
    <definedName name="_____PAG6">'[5]Index'!#REF!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'[3]RES'!#REF!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'[6]INT_RATES_old'!$A$1:$I$34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'[7]EU2DBase'!$C$1:$F$196</definedName>
    <definedName name="_____UKR2">'[7]EU2DBase'!$G$1:$U$196</definedName>
    <definedName name="_____UKR3">'[7]EU2DBase'!#REF!</definedName>
    <definedName name="_____WEO1">#REF!</definedName>
    <definedName name="_____WEO2">#REF!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'[3]OUTPUT'!#REF!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2'!$A$1:$L$57</definedName>
    <definedName name="PRINT_AREA_MI">'[7]EU2DBase'!$C$12:$U$156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<sst xmlns="http://schemas.openxmlformats.org/spreadsheetml/2006/main" count="56" uniqueCount="51">
  <si>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 EXECUŢIA BUGETULUI GENERAL CONSOLIDAT </t>
  </si>
  <si>
    <t xml:space="preserve">    </t>
  </si>
  <si>
    <t xml:space="preserve">
 Realizări 1.01.-30.04.2018
</t>
  </si>
  <si>
    <t xml:space="preserve">
Realizări 1.01.-30.04.2019
</t>
  </si>
  <si>
    <t xml:space="preserve"> Diferenţe    2019
   faţă de      2018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</si>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</sst>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justify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9\04%20aprilie%202019\BGC%20-%2030%20aprilie%202019%20-in%20lucru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prilie in luna"/>
      <sheetName val="aprilie 2019 "/>
      <sheetName val="UAT aprilie 2019"/>
      <sheetName val=" consolidari aprilie"/>
      <sheetName val="martie 2019  (valori)"/>
      <sheetName val="UAT martie 2019 (valori)"/>
      <sheetName val="februarie 2019  (valori)"/>
      <sheetName val="UAT februarie 2019 (valori)"/>
      <sheetName val="Sinteza-anexa program 6 luni"/>
      <sheetName val="progr 6 luni % execuție  "/>
      <sheetName val="Sinteza - An 2"/>
      <sheetName val="2018 - 2019"/>
      <sheetName val="Progr.act 15 mai 2019(Liliana)"/>
      <sheetName val="Sinteza - Anexa executie progr"/>
      <sheetName val="program %.exec"/>
      <sheetName val="dob_trez"/>
      <sheetName val="SPECIAL_CNAIR"/>
      <sheetName val="CNAIR_ex"/>
      <sheetName val="aprilie 2018 "/>
      <sheetName val="aprilie 2018 leg"/>
      <sheetName val="Sinteza - program 3 luni "/>
      <sheetName val="program trim I _%.exec"/>
      <sheetName val="febr 2019 Engl"/>
      <sheetName val="Sinteza-anexa program 9 luni "/>
      <sheetName val="program 9 luni .%.exec "/>
      <sheetName val="ianuarie 2019  (valori)"/>
      <sheetName val="UAT ianuarie 2019 (valori)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5"/>
  <sheetViews>
    <sheetView showZeros="0" tabSelected="1" view="pageBreakPreview" zoomScale="75" zoomScaleNormal="75" zoomScaleSheetLayoutView="75" zoomScalePageLayoutView="0" workbookViewId="0" topLeftCell="A1">
      <selection activeCell="L57" sqref="A1:L57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5.71093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95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4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1" ht="16.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</row>
    <row r="6" spans="1:11" ht="11.25" customHeight="1" hidden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2" ht="47.25" customHeight="1">
      <c r="A7" s="13"/>
      <c r="B7" s="97" t="s">
        <v>2</v>
      </c>
      <c r="C7" s="97"/>
      <c r="D7" s="97"/>
      <c r="E7" s="14"/>
      <c r="F7" s="15"/>
      <c r="G7" s="98" t="s">
        <v>3</v>
      </c>
      <c r="H7" s="98"/>
      <c r="I7" s="98"/>
      <c r="J7" s="16"/>
      <c r="K7" s="99" t="s">
        <v>4</v>
      </c>
      <c r="L7" s="100"/>
    </row>
    <row r="8" spans="1:12" s="24" customFormat="1" ht="33" customHeight="1">
      <c r="A8" s="18"/>
      <c r="B8" s="19" t="s">
        <v>5</v>
      </c>
      <c r="C8" s="20" t="s">
        <v>6</v>
      </c>
      <c r="D8" s="20" t="s">
        <v>7</v>
      </c>
      <c r="E8" s="21"/>
      <c r="F8" s="21"/>
      <c r="G8" s="19" t="s">
        <v>5</v>
      </c>
      <c r="H8" s="20" t="s">
        <v>6</v>
      </c>
      <c r="I8" s="20" t="s">
        <v>7</v>
      </c>
      <c r="J8" s="21"/>
      <c r="K8" s="22" t="s">
        <v>5</v>
      </c>
      <c r="L8" s="23" t="s">
        <v>8</v>
      </c>
    </row>
    <row r="9" spans="1:12" s="29" customFormat="1" ht="13.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9</v>
      </c>
      <c r="B10" s="17">
        <v>944220.2</v>
      </c>
      <c r="C10" s="17"/>
      <c r="D10" s="17"/>
      <c r="E10" s="17"/>
      <c r="F10" s="17"/>
      <c r="G10" s="17">
        <v>1031000</v>
      </c>
      <c r="H10" s="17"/>
      <c r="I10" s="17"/>
      <c r="J10" s="17"/>
      <c r="K10" s="17"/>
      <c r="L10" s="31"/>
    </row>
    <row r="11" spans="2:12" s="29" customFormat="1" ht="8.25" customHeight="1">
      <c r="B11" s="32"/>
      <c r="G11" s="34"/>
      <c r="H11" s="34"/>
      <c r="I11" s="34"/>
      <c r="J11" s="34"/>
      <c r="K11" s="34"/>
      <c r="L11" s="28"/>
    </row>
    <row r="12" spans="1:12" s="34" customFormat="1" ht="35.25" customHeight="1">
      <c r="A12" s="35" t="s">
        <v>10</v>
      </c>
      <c r="B12" s="36">
        <f>B13+B30+B31+B33+B34++B37+B32+B35+B36</f>
        <v>89594.25155527002</v>
      </c>
      <c r="C12" s="37">
        <f>B12/$B$10*100</f>
        <v>9.488703117691195</v>
      </c>
      <c r="D12" s="37">
        <f>B12/B$12*100</f>
        <v>100</v>
      </c>
      <c r="E12" s="37"/>
      <c r="F12" s="37"/>
      <c r="G12" s="36">
        <f>G13+G30+G31+G33+G34+G37+G32+G35+G36</f>
        <v>99491.86033209001</v>
      </c>
      <c r="H12" s="37">
        <f>G12/$G$10*100</f>
        <v>9.650034949766248</v>
      </c>
      <c r="I12" s="37">
        <f aca="true" t="shared" si="0" ref="I12:I32">G12/G$12*100</f>
        <v>100</v>
      </c>
      <c r="J12" s="37"/>
      <c r="K12" s="37">
        <f aca="true" t="shared" si="1" ref="K12:K28">G12-B12</f>
        <v>9897.608776819994</v>
      </c>
      <c r="L12" s="38">
        <f aca="true" t="shared" si="2" ref="L12:L28">G12/B12-1</f>
        <v>0.11047147116033695</v>
      </c>
    </row>
    <row r="13" spans="1:12" s="43" customFormat="1" ht="24.75" customHeight="1">
      <c r="A13" s="39" t="s">
        <v>11</v>
      </c>
      <c r="B13" s="40">
        <f>B14+B27+B28</f>
        <v>84389.61119327</v>
      </c>
      <c r="C13" s="41">
        <f aca="true" t="shared" si="3" ref="C13:C28">B13/$B$10*100</f>
        <v>8.93749267313599</v>
      </c>
      <c r="D13" s="41">
        <f>B13/B$12*100</f>
        <v>94.19087690152831</v>
      </c>
      <c r="E13" s="41"/>
      <c r="F13" s="41"/>
      <c r="G13" s="40">
        <f>G14+G27+G28</f>
        <v>94109.63361909</v>
      </c>
      <c r="H13" s="41">
        <f aca="true" t="shared" si="4" ref="H13:H28">G13/$G$10*100</f>
        <v>9.127995501366634</v>
      </c>
      <c r="I13" s="41">
        <f t="shared" si="0"/>
        <v>94.59028437599328</v>
      </c>
      <c r="J13" s="41"/>
      <c r="K13" s="41">
        <f t="shared" si="1"/>
        <v>9720.022425820003</v>
      </c>
      <c r="L13" s="42">
        <f t="shared" si="2"/>
        <v>0.11518032004625667</v>
      </c>
    </row>
    <row r="14" spans="1:12" s="43" customFormat="1" ht="25.5" customHeight="1">
      <c r="A14" s="44" t="s">
        <v>12</v>
      </c>
      <c r="B14" s="40">
        <f>B15+B19+B20+B25+B26</f>
        <v>48124.288357</v>
      </c>
      <c r="C14" s="41">
        <f t="shared" si="3"/>
        <v>5.096723026789726</v>
      </c>
      <c r="D14" s="41">
        <f aca="true" t="shared" si="5" ref="D14:D34">B14/B$12*100</f>
        <v>53.71358934486158</v>
      </c>
      <c r="E14" s="41"/>
      <c r="F14" s="41"/>
      <c r="G14" s="40">
        <f>G15+G19+G20+G25+G26</f>
        <v>51372.382531999996</v>
      </c>
      <c r="H14" s="41">
        <f t="shared" si="4"/>
        <v>4.982772311542192</v>
      </c>
      <c r="I14" s="41">
        <f t="shared" si="0"/>
        <v>51.634759226057405</v>
      </c>
      <c r="J14" s="41"/>
      <c r="K14" s="41">
        <f t="shared" si="1"/>
        <v>3248.0941749999984</v>
      </c>
      <c r="L14" s="42">
        <f t="shared" si="2"/>
        <v>0.06749386403191449</v>
      </c>
    </row>
    <row r="15" spans="1:12" s="43" customFormat="1" ht="40.5" customHeight="1">
      <c r="A15" s="45" t="s">
        <v>13</v>
      </c>
      <c r="B15" s="40">
        <f>B16+B17+B18</f>
        <v>15737.307</v>
      </c>
      <c r="C15" s="41">
        <f t="shared" si="3"/>
        <v>1.6666988272438996</v>
      </c>
      <c r="D15" s="41">
        <f t="shared" si="5"/>
        <v>17.565085624150534</v>
      </c>
      <c r="E15" s="41"/>
      <c r="F15" s="41"/>
      <c r="G15" s="40">
        <f>G16+G17+G18</f>
        <v>15609.167994000001</v>
      </c>
      <c r="H15" s="41">
        <f t="shared" si="4"/>
        <v>1.5139833165858392</v>
      </c>
      <c r="I15" s="41">
        <f t="shared" si="0"/>
        <v>15.688889464825328</v>
      </c>
      <c r="J15" s="41"/>
      <c r="K15" s="41">
        <f t="shared" si="1"/>
        <v>-128.13900599999943</v>
      </c>
      <c r="L15" s="42">
        <f t="shared" si="2"/>
        <v>-0.00814237188103395</v>
      </c>
    </row>
    <row r="16" spans="1:12" ht="25.5" customHeight="1">
      <c r="A16" s="46" t="s">
        <v>14</v>
      </c>
      <c r="B16" s="47">
        <v>6535.524</v>
      </c>
      <c r="C16" s="47">
        <f t="shared" si="3"/>
        <v>0.6921610022746814</v>
      </c>
      <c r="D16" s="47">
        <f t="shared" si="5"/>
        <v>7.2945796036571435</v>
      </c>
      <c r="E16" s="47"/>
      <c r="F16" s="47"/>
      <c r="G16" s="47">
        <v>7029.380999999999</v>
      </c>
      <c r="H16" s="47">
        <f t="shared" si="4"/>
        <v>0.6818022308438408</v>
      </c>
      <c r="I16" s="47">
        <f t="shared" si="0"/>
        <v>7.0652825030478885</v>
      </c>
      <c r="J16" s="47"/>
      <c r="K16" s="47">
        <f t="shared" si="1"/>
        <v>493.85699999999906</v>
      </c>
      <c r="L16" s="48">
        <f t="shared" si="2"/>
        <v>0.0755650197290989</v>
      </c>
    </row>
    <row r="17" spans="1:12" ht="18" customHeight="1">
      <c r="A17" s="46" t="s">
        <v>15</v>
      </c>
      <c r="B17" s="47">
        <v>8173.9580000000005</v>
      </c>
      <c r="C17" s="47">
        <f t="shared" si="3"/>
        <v>0.8656834496868422</v>
      </c>
      <c r="D17" s="47">
        <f t="shared" si="5"/>
        <v>9.123306303817436</v>
      </c>
      <c r="E17" s="47"/>
      <c r="F17" s="47"/>
      <c r="G17" s="47">
        <v>7276.221994</v>
      </c>
      <c r="H17" s="47">
        <f t="shared" si="4"/>
        <v>0.705744131328807</v>
      </c>
      <c r="I17" s="47">
        <f t="shared" si="0"/>
        <v>7.313384200187816</v>
      </c>
      <c r="J17" s="47"/>
      <c r="K17" s="47">
        <f t="shared" si="1"/>
        <v>-897.7360060000001</v>
      </c>
      <c r="L17" s="48">
        <f t="shared" si="2"/>
        <v>-0.1098288009309566</v>
      </c>
    </row>
    <row r="18" spans="1:12" ht="36.75" customHeight="1">
      <c r="A18" s="49" t="s">
        <v>16</v>
      </c>
      <c r="B18" s="47">
        <v>1027.825</v>
      </c>
      <c r="C18" s="47">
        <f t="shared" si="3"/>
        <v>0.10885437528237588</v>
      </c>
      <c r="D18" s="47">
        <f t="shared" si="5"/>
        <v>1.147199716675955</v>
      </c>
      <c r="E18" s="47"/>
      <c r="F18" s="47"/>
      <c r="G18" s="47">
        <v>1303.565</v>
      </c>
      <c r="H18" s="47">
        <f t="shared" si="4"/>
        <v>0.12643695441319108</v>
      </c>
      <c r="I18" s="47">
        <f t="shared" si="0"/>
        <v>1.3102227615896225</v>
      </c>
      <c r="J18" s="47"/>
      <c r="K18" s="47">
        <f t="shared" si="1"/>
        <v>275.74</v>
      </c>
      <c r="L18" s="48">
        <f t="shared" si="2"/>
        <v>0.2682752414078271</v>
      </c>
    </row>
    <row r="19" spans="1:12" ht="24" customHeight="1">
      <c r="A19" s="45" t="s">
        <v>17</v>
      </c>
      <c r="B19" s="41">
        <v>3431.461</v>
      </c>
      <c r="C19" s="41">
        <f t="shared" si="3"/>
        <v>0.3634174528356839</v>
      </c>
      <c r="D19" s="41">
        <f t="shared" si="5"/>
        <v>3.830001300790104</v>
      </c>
      <c r="E19" s="41"/>
      <c r="F19" s="41"/>
      <c r="G19" s="41">
        <v>3712.197</v>
      </c>
      <c r="H19" s="41">
        <f t="shared" si="4"/>
        <v>0.36005790494665374</v>
      </c>
      <c r="I19" s="41">
        <f t="shared" si="0"/>
        <v>3.7311564861780675</v>
      </c>
      <c r="J19" s="41"/>
      <c r="K19" s="41">
        <f t="shared" si="1"/>
        <v>280.73600000000033</v>
      </c>
      <c r="L19" s="42">
        <f t="shared" si="2"/>
        <v>0.08181238253909928</v>
      </c>
    </row>
    <row r="20" spans="1:12" ht="23.25" customHeight="1">
      <c r="A20" s="50" t="s">
        <v>18</v>
      </c>
      <c r="B20" s="40">
        <f>B21+B22+B23+B24</f>
        <v>28317.096357</v>
      </c>
      <c r="C20" s="41">
        <f>B20/$B$10*100</f>
        <v>2.9989928574923517</v>
      </c>
      <c r="D20" s="41">
        <f t="shared" si="5"/>
        <v>31.605929917871343</v>
      </c>
      <c r="E20" s="41"/>
      <c r="F20" s="41"/>
      <c r="G20" s="40">
        <f>G21+G22+G23+G24</f>
        <v>31338.020538</v>
      </c>
      <c r="H20" s="41">
        <f t="shared" si="4"/>
        <v>3.0395752219204657</v>
      </c>
      <c r="I20" s="41">
        <f t="shared" si="0"/>
        <v>31.498074750434903</v>
      </c>
      <c r="J20" s="41"/>
      <c r="K20" s="41">
        <f t="shared" si="1"/>
        <v>3020.924181000002</v>
      </c>
      <c r="L20" s="42">
        <f t="shared" si="2"/>
        <v>0.1066819896685216</v>
      </c>
    </row>
    <row r="21" spans="1:12" ht="20.25" customHeight="1">
      <c r="A21" s="46" t="s">
        <v>19</v>
      </c>
      <c r="B21" s="33">
        <v>17529.378</v>
      </c>
      <c r="C21" s="47">
        <f t="shared" si="3"/>
        <v>1.856492585098264</v>
      </c>
      <c r="D21" s="47">
        <f t="shared" si="5"/>
        <v>19.56529319203728</v>
      </c>
      <c r="E21" s="47"/>
      <c r="F21" s="47"/>
      <c r="G21" s="47">
        <v>19631.574</v>
      </c>
      <c r="H21" s="47">
        <f t="shared" si="4"/>
        <v>1.9041293889427742</v>
      </c>
      <c r="I21" s="47">
        <f t="shared" si="0"/>
        <v>19.731839302705296</v>
      </c>
      <c r="J21" s="47"/>
      <c r="K21" s="47">
        <f t="shared" si="1"/>
        <v>2102.196</v>
      </c>
      <c r="L21" s="48">
        <f t="shared" si="2"/>
        <v>0.11992416388077198</v>
      </c>
    </row>
    <row r="22" spans="1:12" ht="18" customHeight="1">
      <c r="A22" s="46" t="s">
        <v>20</v>
      </c>
      <c r="B22" s="33">
        <v>8777.385</v>
      </c>
      <c r="C22" s="47">
        <f t="shared" si="3"/>
        <v>0.9295908941579518</v>
      </c>
      <c r="D22" s="47">
        <f t="shared" si="5"/>
        <v>9.796817148012334</v>
      </c>
      <c r="E22" s="47"/>
      <c r="F22" s="47"/>
      <c r="G22" s="47">
        <v>9028.216</v>
      </c>
      <c r="H22" s="47">
        <f t="shared" si="4"/>
        <v>0.8756756547041709</v>
      </c>
      <c r="I22" s="47">
        <f t="shared" si="0"/>
        <v>9.074326251278315</v>
      </c>
      <c r="J22" s="47"/>
      <c r="K22" s="47">
        <f t="shared" si="1"/>
        <v>250.83100000000013</v>
      </c>
      <c r="L22" s="48">
        <f t="shared" si="2"/>
        <v>0.02857696227293216</v>
      </c>
    </row>
    <row r="23" spans="1:12" s="52" customFormat="1" ht="30" customHeight="1">
      <c r="A23" s="51" t="s">
        <v>21</v>
      </c>
      <c r="B23" s="33">
        <v>940.831357</v>
      </c>
      <c r="C23" s="47">
        <f t="shared" si="3"/>
        <v>0.0996410961129618</v>
      </c>
      <c r="D23" s="47">
        <f t="shared" si="5"/>
        <v>1.0501023678060508</v>
      </c>
      <c r="E23" s="47"/>
      <c r="F23" s="47"/>
      <c r="G23" s="47">
        <v>1367.629538</v>
      </c>
      <c r="H23" s="47">
        <f t="shared" si="4"/>
        <v>0.1326507796314258</v>
      </c>
      <c r="I23" s="47">
        <f t="shared" si="0"/>
        <v>1.3746144995530714</v>
      </c>
      <c r="J23" s="47"/>
      <c r="K23" s="47">
        <f t="shared" si="1"/>
        <v>426.7981809999999</v>
      </c>
      <c r="L23" s="48">
        <f t="shared" si="2"/>
        <v>0.4536394092570619</v>
      </c>
    </row>
    <row r="24" spans="1:12" ht="52.5" customHeight="1">
      <c r="A24" s="51" t="s">
        <v>22</v>
      </c>
      <c r="B24" s="33">
        <v>1069.502</v>
      </c>
      <c r="C24" s="47">
        <f t="shared" si="3"/>
        <v>0.11326828212317425</v>
      </c>
      <c r="D24" s="47">
        <f t="shared" si="5"/>
        <v>1.1937172100156808</v>
      </c>
      <c r="E24" s="47"/>
      <c r="F24" s="47"/>
      <c r="G24" s="47">
        <v>1310.6009999999999</v>
      </c>
      <c r="H24" s="47">
        <f t="shared" si="4"/>
        <v>0.12711939864209504</v>
      </c>
      <c r="I24" s="47">
        <f t="shared" si="0"/>
        <v>1.3172946968982142</v>
      </c>
      <c r="J24" s="47"/>
      <c r="K24" s="47">
        <f t="shared" si="1"/>
        <v>241.09899999999993</v>
      </c>
      <c r="L24" s="48">
        <f t="shared" si="2"/>
        <v>0.22543108848791293</v>
      </c>
    </row>
    <row r="25" spans="1:12" s="43" customFormat="1" ht="35.25" customHeight="1">
      <c r="A25" s="50" t="s">
        <v>23</v>
      </c>
      <c r="B25" s="53">
        <v>327.633</v>
      </c>
      <c r="C25" s="41">
        <f t="shared" si="3"/>
        <v>0.03469879165897955</v>
      </c>
      <c r="D25" s="41">
        <f t="shared" si="5"/>
        <v>0.3656852915366849</v>
      </c>
      <c r="E25" s="41"/>
      <c r="F25" s="41"/>
      <c r="G25" s="41">
        <v>376.056</v>
      </c>
      <c r="H25" s="41">
        <f t="shared" si="4"/>
        <v>0.0364748787584869</v>
      </c>
      <c r="I25" s="41">
        <f t="shared" si="0"/>
        <v>0.3779766492904819</v>
      </c>
      <c r="J25" s="41"/>
      <c r="K25" s="41">
        <f t="shared" si="1"/>
        <v>48.423</v>
      </c>
      <c r="L25" s="42">
        <f t="shared" si="2"/>
        <v>0.14779646738881613</v>
      </c>
    </row>
    <row r="26" spans="1:12" s="43" customFormat="1" ht="17.25" customHeight="1">
      <c r="A26" s="54" t="s">
        <v>24</v>
      </c>
      <c r="B26" s="53">
        <v>310.791</v>
      </c>
      <c r="C26" s="41">
        <f t="shared" si="3"/>
        <v>0.03291509755881097</v>
      </c>
      <c r="D26" s="41">
        <f t="shared" si="5"/>
        <v>0.3468872105129148</v>
      </c>
      <c r="E26" s="41"/>
      <c r="F26" s="41"/>
      <c r="G26" s="41">
        <v>336.94100000000003</v>
      </c>
      <c r="H26" s="41">
        <f t="shared" si="4"/>
        <v>0.032680989330746854</v>
      </c>
      <c r="I26" s="41">
        <f t="shared" si="0"/>
        <v>0.3386618753286327</v>
      </c>
      <c r="J26" s="41"/>
      <c r="K26" s="41">
        <f t="shared" si="1"/>
        <v>26.150000000000034</v>
      </c>
      <c r="L26" s="42">
        <f t="shared" si="2"/>
        <v>0.08414014562841277</v>
      </c>
    </row>
    <row r="27" spans="1:12" s="43" customFormat="1" ht="18" customHeight="1">
      <c r="A27" s="55" t="s">
        <v>25</v>
      </c>
      <c r="B27" s="53">
        <v>29992.636511</v>
      </c>
      <c r="C27" s="41">
        <f>B27/$B$10*100</f>
        <v>3.1764451248765915</v>
      </c>
      <c r="D27" s="41">
        <f t="shared" si="5"/>
        <v>33.47607239343672</v>
      </c>
      <c r="E27" s="41"/>
      <c r="F27" s="41"/>
      <c r="G27" s="41">
        <v>35863.160433</v>
      </c>
      <c r="H27" s="41">
        <f t="shared" si="4"/>
        <v>3.478483068186226</v>
      </c>
      <c r="I27" s="41">
        <f>G27/G$12*100</f>
        <v>36.04632611481356</v>
      </c>
      <c r="J27" s="41"/>
      <c r="K27" s="41">
        <f t="shared" si="1"/>
        <v>5870.523921999997</v>
      </c>
      <c r="L27" s="42">
        <f t="shared" si="2"/>
        <v>0.1957321731234578</v>
      </c>
    </row>
    <row r="28" spans="1:12" s="43" customFormat="1" ht="18.75" customHeight="1">
      <c r="A28" s="57" t="s">
        <v>26</v>
      </c>
      <c r="B28" s="53">
        <v>6272.686325269999</v>
      </c>
      <c r="C28" s="41">
        <f t="shared" si="3"/>
        <v>0.664324521469674</v>
      </c>
      <c r="D28" s="41">
        <f t="shared" si="5"/>
        <v>7.001215163230004</v>
      </c>
      <c r="E28" s="41"/>
      <c r="F28" s="41"/>
      <c r="G28" s="41">
        <v>6874.0906540900005</v>
      </c>
      <c r="H28" s="41">
        <f t="shared" si="4"/>
        <v>0.6667401216382154</v>
      </c>
      <c r="I28" s="41">
        <f>G28/G$12*100</f>
        <v>6.909199035122311</v>
      </c>
      <c r="J28" s="41"/>
      <c r="K28" s="41">
        <f t="shared" si="1"/>
        <v>601.4043288200019</v>
      </c>
      <c r="L28" s="42">
        <f t="shared" si="2"/>
        <v>0.0958766782896825</v>
      </c>
    </row>
    <row r="29" spans="1:12" s="43" customFormat="1" ht="0" customHeight="1" hidden="1">
      <c r="A29" s="58"/>
      <c r="B29" s="53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s="43" customFormat="1" ht="19.5" customHeight="1">
      <c r="A30" s="59" t="s">
        <v>27</v>
      </c>
      <c r="B30" s="53">
        <v>272.553</v>
      </c>
      <c r="C30" s="41">
        <f>B30/$B$10*100</f>
        <v>0.028865406607484146</v>
      </c>
      <c r="D30" s="41">
        <f t="shared" si="5"/>
        <v>0.3042081330763326</v>
      </c>
      <c r="E30" s="41"/>
      <c r="F30" s="41"/>
      <c r="G30" s="41">
        <v>279.364</v>
      </c>
      <c r="H30" s="41">
        <f>G30/$G$10*100</f>
        <v>0.027096411251212413</v>
      </c>
      <c r="I30" s="41">
        <f t="shared" si="0"/>
        <v>0.2807908094868482</v>
      </c>
      <c r="J30" s="41"/>
      <c r="K30" s="41">
        <f>G30-B30</f>
        <v>6.810999999999979</v>
      </c>
      <c r="L30" s="42">
        <f>G30/B30-1</f>
        <v>0.024989635043459302</v>
      </c>
    </row>
    <row r="31" spans="1:12" s="43" customFormat="1" ht="18" customHeight="1">
      <c r="A31" s="59" t="s">
        <v>28</v>
      </c>
      <c r="B31" s="53">
        <v>2.667</v>
      </c>
      <c r="C31" s="41">
        <f>B31/$B$10*100</f>
        <v>0.00028245530015138414</v>
      </c>
      <c r="D31" s="41">
        <f t="shared" si="5"/>
        <v>0.0029767534788264264</v>
      </c>
      <c r="E31" s="41"/>
      <c r="F31" s="41"/>
      <c r="G31" s="41">
        <v>1.622324</v>
      </c>
      <c r="H31" s="41">
        <f>G31/$G$10*100</f>
        <v>0.00015735441319107663</v>
      </c>
      <c r="I31" s="41">
        <f t="shared" si="0"/>
        <v>0.0016306097750960812</v>
      </c>
      <c r="J31" s="41"/>
      <c r="K31" s="41">
        <f>G31-B31</f>
        <v>-1.0446759999999997</v>
      </c>
      <c r="L31" s="42"/>
    </row>
    <row r="32" spans="1:12" s="43" customFormat="1" ht="34.5" customHeight="1">
      <c r="A32" s="60" t="s">
        <v>29</v>
      </c>
      <c r="B32" s="53">
        <v>53.509</v>
      </c>
      <c r="C32" s="41">
        <f>B32/$B$10*100</f>
        <v>0.005667004370378859</v>
      </c>
      <c r="D32" s="41">
        <f t="shared" si="5"/>
        <v>0.05972369774972751</v>
      </c>
      <c r="E32" s="41"/>
      <c r="F32" s="41"/>
      <c r="G32" s="41">
        <v>43.599165</v>
      </c>
      <c r="H32" s="41">
        <f>G32/$G$10*100</f>
        <v>0.004228822987390883</v>
      </c>
      <c r="I32" s="41">
        <f t="shared" si="0"/>
        <v>0.04382184115813298</v>
      </c>
      <c r="J32" s="41"/>
      <c r="K32" s="41">
        <f>G32-B32</f>
        <v>-9.909835000000001</v>
      </c>
      <c r="L32" s="42">
        <f>G32/B32-1</f>
        <v>-0.18519940570745108</v>
      </c>
    </row>
    <row r="33" spans="1:12" s="43" customFormat="1" ht="16.5" customHeight="1">
      <c r="A33" s="61" t="s">
        <v>30</v>
      </c>
      <c r="B33" s="53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1:12" ht="18" customHeight="1">
      <c r="A34" s="59" t="s">
        <v>31</v>
      </c>
      <c r="B34" s="53">
        <v>-89.50599999999996</v>
      </c>
      <c r="C34" s="61">
        <f>B34/$B$10*100</f>
        <v>-0.009479356616179145</v>
      </c>
      <c r="D34" s="61">
        <f t="shared" si="5"/>
        <v>-0.09990149864110912</v>
      </c>
      <c r="E34" s="61"/>
      <c r="F34" s="61"/>
      <c r="G34" s="61">
        <v>-13.042000000000002</v>
      </c>
      <c r="H34" s="61">
        <f>G34/$G$10*100</f>
        <v>-0.001264985451018429</v>
      </c>
      <c r="I34" s="61">
        <f>G34/G$12*100</f>
        <v>-0.013108610047563305</v>
      </c>
      <c r="J34" s="61"/>
      <c r="K34" s="61">
        <f>G34-B34</f>
        <v>76.46399999999996</v>
      </c>
      <c r="L34" s="42">
        <f>G34/B34-1</f>
        <v>-0.8542890979375684</v>
      </c>
    </row>
    <row r="35" spans="1:12" ht="18.75" customHeight="1">
      <c r="A35" s="62" t="s">
        <v>32</v>
      </c>
      <c r="B35" s="53">
        <v>8.122000000000002</v>
      </c>
      <c r="C35" s="53">
        <f>B35/$B$10*100</f>
        <v>0.0008601807078475977</v>
      </c>
      <c r="D35" s="53">
        <f>B35/B$12*100</f>
        <v>0.009065313743917601</v>
      </c>
      <c r="E35" s="40"/>
      <c r="F35" s="41"/>
      <c r="G35" s="53">
        <v>41.849999999999994</v>
      </c>
      <c r="H35" s="53">
        <f>G35/$G$10*100</f>
        <v>0.004059165858389912</v>
      </c>
      <c r="I35" s="53">
        <f>G35/G$12*100</f>
        <v>0.04206374256176385</v>
      </c>
      <c r="J35" s="53"/>
      <c r="K35" s="53">
        <f>G35-B35</f>
        <v>33.727999999999994</v>
      </c>
      <c r="L35" s="42">
        <f>G35/B35-1</f>
        <v>4.152671755725189</v>
      </c>
    </row>
    <row r="36" spans="1:12" ht="48" customHeight="1">
      <c r="A36" s="64" t="s">
        <v>33</v>
      </c>
      <c r="B36" s="53">
        <v>4957.295362</v>
      </c>
      <c r="C36" s="53">
        <f>B36/$B$10*100</f>
        <v>0.5250147541855172</v>
      </c>
      <c r="D36" s="53">
        <f>B36/B$12*100</f>
        <v>5.5330506990639705</v>
      </c>
      <c r="E36" s="53"/>
      <c r="F36" s="53"/>
      <c r="G36" s="53">
        <v>5028.833224</v>
      </c>
      <c r="H36" s="53">
        <f>G36/$G$10*100</f>
        <v>0.48776267934044615</v>
      </c>
      <c r="I36" s="53">
        <f>G36/G$12*100</f>
        <v>5.054517231072424</v>
      </c>
      <c r="J36" s="53"/>
      <c r="K36" s="53">
        <f>G36-B36</f>
        <v>71.53786200000013</v>
      </c>
      <c r="L36" s="42">
        <f>G36/B36-1</f>
        <v>0.014430825031805039</v>
      </c>
    </row>
    <row r="37" spans="1:12" ht="10.5" customHeight="1">
      <c r="A37" s="65"/>
      <c r="B37" s="40"/>
      <c r="C37" s="40"/>
      <c r="D37" s="40"/>
      <c r="E37" s="40"/>
      <c r="F37" s="41"/>
      <c r="G37" s="56"/>
      <c r="H37" s="41"/>
      <c r="I37" s="41"/>
      <c r="J37" s="41"/>
      <c r="K37" s="41"/>
      <c r="L37" s="63"/>
    </row>
    <row r="38" spans="1:12" s="43" customFormat="1" ht="33" customHeight="1">
      <c r="A38" s="35" t="s">
        <v>34</v>
      </c>
      <c r="B38" s="66">
        <f>B39+B52+B53+B54+B55</f>
        <v>95648.87443039</v>
      </c>
      <c r="C38" s="37">
        <f>B38/$B$10*100</f>
        <v>10.129933084506137</v>
      </c>
      <c r="D38" s="37">
        <f>B38/B$38*100</f>
        <v>100</v>
      </c>
      <c r="E38" s="37"/>
      <c r="F38" s="37"/>
      <c r="G38" s="66">
        <f>G39+G52+G53+G54+G55</f>
        <v>110903.24569304998</v>
      </c>
      <c r="H38" s="37">
        <f aca="true" t="shared" si="6" ref="H38:H50">G38/$G$10*100</f>
        <v>10.756861851896215</v>
      </c>
      <c r="I38" s="37">
        <f aca="true" t="shared" si="7" ref="I38:I54">G38/G$38*100</f>
        <v>100</v>
      </c>
      <c r="J38" s="37"/>
      <c r="K38" s="37">
        <f aca="true" t="shared" si="8" ref="K38:K56">G38-B38</f>
        <v>15254.371262659974</v>
      </c>
      <c r="L38" s="38">
        <f aca="true" t="shared" si="9" ref="L38:L52">G38/B38-1</f>
        <v>0.15948301904756423</v>
      </c>
    </row>
    <row r="39" spans="1:12" s="43" customFormat="1" ht="19.5" customHeight="1">
      <c r="A39" s="67" t="s">
        <v>35</v>
      </c>
      <c r="B39" s="56">
        <f>B40+B41+B42+B43+B44+B51</f>
        <v>91363.13520768</v>
      </c>
      <c r="C39" s="41">
        <f aca="true" t="shared" si="10" ref="C39:C53">B39/$B$10*100</f>
        <v>9.676041161551087</v>
      </c>
      <c r="D39" s="41">
        <f aca="true" t="shared" si="11" ref="D39:D54">B39/B$38*100</f>
        <v>95.51929988906558</v>
      </c>
      <c r="E39" s="41"/>
      <c r="F39" s="41"/>
      <c r="G39" s="56">
        <f>G40+G41+G42+G43+G44+G51</f>
        <v>106930.78530204998</v>
      </c>
      <c r="H39" s="41">
        <f t="shared" si="6"/>
        <v>10.371560165087292</v>
      </c>
      <c r="I39" s="41">
        <f t="shared" si="7"/>
        <v>96.41808464109816</v>
      </c>
      <c r="J39" s="41"/>
      <c r="K39" s="41">
        <f t="shared" si="8"/>
        <v>15567.65009436998</v>
      </c>
      <c r="L39" s="42">
        <f t="shared" si="9"/>
        <v>0.17039312474317714</v>
      </c>
    </row>
    <row r="40" spans="1:12" ht="19.5" customHeight="1">
      <c r="A40" s="68" t="s">
        <v>36</v>
      </c>
      <c r="B40" s="61">
        <v>26261.31305799</v>
      </c>
      <c r="C40" s="61">
        <f>B40/$B$10*100</f>
        <v>2.7812699895628157</v>
      </c>
      <c r="D40" s="61">
        <f t="shared" si="11"/>
        <v>27.455956188070036</v>
      </c>
      <c r="E40" s="61"/>
      <c r="F40" s="61"/>
      <c r="G40" s="69">
        <v>33094.95278</v>
      </c>
      <c r="H40" s="61">
        <f t="shared" si="6"/>
        <v>3.2099857206595535</v>
      </c>
      <c r="I40" s="61">
        <f t="shared" si="7"/>
        <v>29.841284241218542</v>
      </c>
      <c r="J40" s="61"/>
      <c r="K40" s="61">
        <f t="shared" si="8"/>
        <v>6833.639722010001</v>
      </c>
      <c r="L40" s="70">
        <f t="shared" si="9"/>
        <v>0.260216985606166</v>
      </c>
    </row>
    <row r="41" spans="1:12" ht="17.25" customHeight="1">
      <c r="A41" s="68" t="s">
        <v>37</v>
      </c>
      <c r="B41" s="61">
        <v>12160.359169000003</v>
      </c>
      <c r="C41" s="61">
        <f t="shared" si="10"/>
        <v>1.287873227982202</v>
      </c>
      <c r="D41" s="61">
        <f t="shared" si="11"/>
        <v>12.713541316003566</v>
      </c>
      <c r="E41" s="61"/>
      <c r="F41" s="61"/>
      <c r="G41" s="69">
        <v>13974.751130790002</v>
      </c>
      <c r="H41" s="61">
        <f t="shared" si="6"/>
        <v>1.3554559777681865</v>
      </c>
      <c r="I41" s="61">
        <f t="shared" si="7"/>
        <v>12.600849545439196</v>
      </c>
      <c r="J41" s="61"/>
      <c r="K41" s="61">
        <f t="shared" si="8"/>
        <v>1814.3919617899992</v>
      </c>
      <c r="L41" s="70">
        <f t="shared" si="9"/>
        <v>0.14920545820845232</v>
      </c>
    </row>
    <row r="42" spans="1:12" ht="19.5" customHeight="1">
      <c r="A42" s="68" t="s">
        <v>38</v>
      </c>
      <c r="B42" s="61">
        <v>5060.75101835</v>
      </c>
      <c r="C42" s="61">
        <f t="shared" si="10"/>
        <v>0.5359714840192997</v>
      </c>
      <c r="D42" s="61">
        <f t="shared" si="11"/>
        <v>5.290967665315333</v>
      </c>
      <c r="E42" s="61"/>
      <c r="F42" s="61"/>
      <c r="G42" s="69">
        <v>5813.53337126</v>
      </c>
      <c r="H42" s="61">
        <f t="shared" si="6"/>
        <v>0.5638732658836082</v>
      </c>
      <c r="I42" s="61">
        <f t="shared" si="7"/>
        <v>5.241986683915708</v>
      </c>
      <c r="J42" s="61"/>
      <c r="K42" s="61">
        <f t="shared" si="8"/>
        <v>752.7823529100006</v>
      </c>
      <c r="L42" s="70">
        <f t="shared" si="9"/>
        <v>0.1487491382564472</v>
      </c>
    </row>
    <row r="43" spans="1:12" ht="19.5" customHeight="1">
      <c r="A43" s="68" t="s">
        <v>39</v>
      </c>
      <c r="B43" s="61">
        <v>2904.1618864300003</v>
      </c>
      <c r="C43" s="61">
        <f t="shared" si="10"/>
        <v>0.30757252242961974</v>
      </c>
      <c r="D43" s="61">
        <f t="shared" si="11"/>
        <v>3.0362739799343386</v>
      </c>
      <c r="E43" s="61"/>
      <c r="F43" s="61"/>
      <c r="G43" s="69">
        <v>2914.539</v>
      </c>
      <c r="H43" s="61">
        <f t="shared" si="6"/>
        <v>0.28269049466537344</v>
      </c>
      <c r="I43" s="61">
        <f t="shared" si="7"/>
        <v>2.628001535741029</v>
      </c>
      <c r="J43" s="61"/>
      <c r="K43" s="61">
        <f t="shared" si="8"/>
        <v>10.377113569999892</v>
      </c>
      <c r="L43" s="70">
        <f t="shared" si="9"/>
        <v>0.0035731870246242803</v>
      </c>
    </row>
    <row r="44" spans="1:12" s="43" customFormat="1" ht="19.5" customHeight="1">
      <c r="A44" s="68" t="s">
        <v>40</v>
      </c>
      <c r="B44" s="69">
        <f>B45+B46+B47+B48+B50+B49</f>
        <v>44899.22314290999</v>
      </c>
      <c r="C44" s="61">
        <f t="shared" si="10"/>
        <v>4.755164435468548</v>
      </c>
      <c r="D44" s="61">
        <f t="shared" si="11"/>
        <v>46.94171615745057</v>
      </c>
      <c r="E44" s="61"/>
      <c r="F44" s="61"/>
      <c r="G44" s="69">
        <f>G45+G46+G47+G48+G50+G49</f>
        <v>51059.626119999986</v>
      </c>
      <c r="H44" s="61">
        <f t="shared" si="6"/>
        <v>4.952437063045585</v>
      </c>
      <c r="I44" s="61">
        <f t="shared" si="7"/>
        <v>46.03979423768998</v>
      </c>
      <c r="J44" s="61"/>
      <c r="K44" s="61">
        <f t="shared" si="8"/>
        <v>6160.402977089994</v>
      </c>
      <c r="L44" s="70">
        <f t="shared" si="9"/>
        <v>0.13720511282527115</v>
      </c>
    </row>
    <row r="45" spans="1:12" ht="31.5" customHeight="1">
      <c r="A45" s="71" t="s">
        <v>41</v>
      </c>
      <c r="B45" s="47">
        <v>557.2474291299986</v>
      </c>
      <c r="C45" s="47">
        <f t="shared" si="10"/>
        <v>0.05901668160986162</v>
      </c>
      <c r="D45" s="47">
        <f>B45/B$38*100</f>
        <v>0.5825969541706886</v>
      </c>
      <c r="E45" s="47"/>
      <c r="F45" s="47"/>
      <c r="G45" s="72">
        <v>474.79840899999544</v>
      </c>
      <c r="H45" s="47">
        <f t="shared" si="6"/>
        <v>0.04605222201745834</v>
      </c>
      <c r="I45" s="47">
        <f t="shared" si="7"/>
        <v>0.4281194892294751</v>
      </c>
      <c r="J45" s="47"/>
      <c r="K45" s="47">
        <f t="shared" si="8"/>
        <v>-82.44902013000319</v>
      </c>
      <c r="L45" s="48">
        <f t="shared" si="9"/>
        <v>-0.1479576500850377</v>
      </c>
    </row>
    <row r="46" spans="1:12" ht="15.75" customHeight="1">
      <c r="A46" s="73" t="s">
        <v>42</v>
      </c>
      <c r="B46" s="47">
        <v>4219.3544846899995</v>
      </c>
      <c r="C46" s="74">
        <f t="shared" si="10"/>
        <v>0.4468612813716546</v>
      </c>
      <c r="D46" s="74">
        <f t="shared" si="11"/>
        <v>4.411295490738579</v>
      </c>
      <c r="E46" s="74"/>
      <c r="F46" s="74"/>
      <c r="G46" s="75">
        <v>5692.573686999999</v>
      </c>
      <c r="H46" s="74">
        <f t="shared" si="6"/>
        <v>0.5521409977691561</v>
      </c>
      <c r="I46" s="74">
        <f t="shared" si="7"/>
        <v>5.132918925344615</v>
      </c>
      <c r="J46" s="74"/>
      <c r="K46" s="74">
        <f t="shared" si="8"/>
        <v>1473.2192023099997</v>
      </c>
      <c r="L46" s="76">
        <f t="shared" si="9"/>
        <v>0.34915748550059034</v>
      </c>
    </row>
    <row r="47" spans="1:12" ht="33" customHeight="1">
      <c r="A47" s="71" t="s">
        <v>43</v>
      </c>
      <c r="B47" s="47">
        <v>142.04996933</v>
      </c>
      <c r="C47" s="47">
        <f t="shared" si="10"/>
        <v>0.01504415700172481</v>
      </c>
      <c r="D47" s="47">
        <f t="shared" si="11"/>
        <v>0.14851190897534206</v>
      </c>
      <c r="E47" s="41"/>
      <c r="F47" s="41"/>
      <c r="G47" s="72">
        <v>85.62555799999998</v>
      </c>
      <c r="H47" s="47">
        <f t="shared" si="6"/>
        <v>0.008305097769156158</v>
      </c>
      <c r="I47" s="47">
        <f t="shared" si="7"/>
        <v>0.07720744101303242</v>
      </c>
      <c r="J47" s="47"/>
      <c r="K47" s="47">
        <f t="shared" si="8"/>
        <v>-56.42441133000003</v>
      </c>
      <c r="L47" s="48">
        <f t="shared" si="9"/>
        <v>-0.3972152306412612</v>
      </c>
    </row>
    <row r="48" spans="1:12" ht="17.25" customHeight="1">
      <c r="A48" s="73" t="s">
        <v>44</v>
      </c>
      <c r="B48" s="47">
        <v>32440.104449000002</v>
      </c>
      <c r="C48" s="74">
        <f>B48/$B$10*100</f>
        <v>3.4356503333650354</v>
      </c>
      <c r="D48" s="74">
        <f t="shared" si="11"/>
        <v>33.91582456373683</v>
      </c>
      <c r="E48" s="74"/>
      <c r="F48" s="74"/>
      <c r="G48" s="75">
        <v>37301.95755</v>
      </c>
      <c r="H48" s="74">
        <f>G48/$G$10*100</f>
        <v>3.6180366197866145</v>
      </c>
      <c r="I48" s="74">
        <f t="shared" si="7"/>
        <v>33.63468518607803</v>
      </c>
      <c r="J48" s="74"/>
      <c r="K48" s="74">
        <f t="shared" si="8"/>
        <v>4861.853100999997</v>
      </c>
      <c r="L48" s="76">
        <f t="shared" si="9"/>
        <v>0.14987168455771926</v>
      </c>
    </row>
    <row r="49" spans="1:12" ht="48" customHeight="1">
      <c r="A49" s="77" t="s">
        <v>45</v>
      </c>
      <c r="B49" s="75">
        <v>5326.960078</v>
      </c>
      <c r="C49" s="74">
        <f>B49/$B$10*100</f>
        <v>0.5641650197697529</v>
      </c>
      <c r="D49" s="74">
        <f>B49/B$38*100</f>
        <v>5.569286737270264</v>
      </c>
      <c r="E49" s="74"/>
      <c r="F49" s="74"/>
      <c r="G49" s="75">
        <v>5650.252916</v>
      </c>
      <c r="H49" s="74">
        <f t="shared" si="6"/>
        <v>0.5480361703200777</v>
      </c>
      <c r="I49" s="74">
        <f t="shared" si="7"/>
        <v>5.094758841989497</v>
      </c>
      <c r="J49" s="74"/>
      <c r="K49" s="74">
        <f t="shared" si="8"/>
        <v>323.2928380000003</v>
      </c>
      <c r="L49" s="76">
        <f t="shared" si="9"/>
        <v>0.060689930704601824</v>
      </c>
    </row>
    <row r="50" spans="1:12" ht="19.5" customHeight="1">
      <c r="A50" s="78" t="s">
        <v>46</v>
      </c>
      <c r="B50" s="47">
        <v>2213.50673276</v>
      </c>
      <c r="C50" s="47">
        <f t="shared" si="10"/>
        <v>0.23442696235051955</v>
      </c>
      <c r="D50" s="47">
        <f t="shared" si="11"/>
        <v>2.3142005025588825</v>
      </c>
      <c r="E50" s="47"/>
      <c r="F50" s="47"/>
      <c r="G50" s="72">
        <v>1854.4179999999997</v>
      </c>
      <c r="H50" s="47">
        <f t="shared" si="6"/>
        <v>0.17986595538312314</v>
      </c>
      <c r="I50" s="47">
        <f t="shared" si="7"/>
        <v>1.6721043540353402</v>
      </c>
      <c r="J50" s="47"/>
      <c r="K50" s="47">
        <f t="shared" si="8"/>
        <v>-359.0887327600003</v>
      </c>
      <c r="L50" s="48">
        <f t="shared" si="9"/>
        <v>-0.16222617597925992</v>
      </c>
    </row>
    <row r="51" spans="1:12" ht="31.5" customHeight="1">
      <c r="A51" s="79" t="s">
        <v>47</v>
      </c>
      <c r="B51" s="80">
        <v>77.326933</v>
      </c>
      <c r="C51" s="80">
        <f>B51/$B$10*100</f>
        <v>0.00818950208860179</v>
      </c>
      <c r="D51" s="61">
        <f t="shared" si="11"/>
        <v>0.0808445822917403</v>
      </c>
      <c r="E51" s="61"/>
      <c r="F51" s="61"/>
      <c r="G51" s="69">
        <v>73.38289999999998</v>
      </c>
      <c r="H51" s="61">
        <f>G51/$G$10*100</f>
        <v>0.007117643064985449</v>
      </c>
      <c r="I51" s="61">
        <f t="shared" si="7"/>
        <v>0.06616839709371887</v>
      </c>
      <c r="J51" s="61"/>
      <c r="K51" s="61">
        <f t="shared" si="8"/>
        <v>-3.9440330000000188</v>
      </c>
      <c r="L51" s="81">
        <f t="shared" si="9"/>
        <v>-0.05100464801830451</v>
      </c>
    </row>
    <row r="52" spans="1:12" s="43" customFormat="1" ht="19.5" customHeight="1">
      <c r="A52" s="67" t="s">
        <v>48</v>
      </c>
      <c r="B52" s="82">
        <v>4677.76633071</v>
      </c>
      <c r="C52" s="61">
        <f>B52/$B$10*100</f>
        <v>0.49541053355033077</v>
      </c>
      <c r="D52" s="61">
        <f t="shared" si="11"/>
        <v>4.890560770910398</v>
      </c>
      <c r="E52" s="61"/>
      <c r="F52" s="61"/>
      <c r="G52" s="69">
        <v>4378.137390999999</v>
      </c>
      <c r="H52" s="61">
        <f>G52/$G$10*100</f>
        <v>0.42464960145489805</v>
      </c>
      <c r="I52" s="61">
        <f t="shared" si="7"/>
        <v>3.9477089815004094</v>
      </c>
      <c r="J52" s="61"/>
      <c r="K52" s="61">
        <f t="shared" si="8"/>
        <v>-299.62893971000085</v>
      </c>
      <c r="L52" s="70">
        <f t="shared" si="9"/>
        <v>-0.06405384932182423</v>
      </c>
    </row>
    <row r="53" spans="1:12" ht="19.5" customHeight="1">
      <c r="A53" s="67" t="s">
        <v>30</v>
      </c>
      <c r="B53" s="82">
        <v>0</v>
      </c>
      <c r="C53" s="61">
        <f t="shared" si="10"/>
        <v>0</v>
      </c>
      <c r="D53" s="61">
        <f t="shared" si="11"/>
        <v>0</v>
      </c>
      <c r="E53" s="61"/>
      <c r="F53" s="61"/>
      <c r="G53" s="69">
        <v>0</v>
      </c>
      <c r="H53" s="61">
        <f>G53/$G$10*100</f>
        <v>0</v>
      </c>
      <c r="I53" s="61">
        <f t="shared" si="7"/>
        <v>0</v>
      </c>
      <c r="J53" s="61"/>
      <c r="K53" s="61">
        <f t="shared" si="8"/>
        <v>0</v>
      </c>
      <c r="L53" s="70"/>
    </row>
    <row r="54" spans="1:12" s="43" customFormat="1" ht="32.25" customHeight="1">
      <c r="A54" s="83" t="s">
        <v>49</v>
      </c>
      <c r="B54" s="80">
        <v>-392.027108</v>
      </c>
      <c r="C54" s="61">
        <f>B54/$B$10*100</f>
        <v>-0.04151861059528276</v>
      </c>
      <c r="D54" s="61">
        <f t="shared" si="11"/>
        <v>-0.4098606599759875</v>
      </c>
      <c r="E54" s="61"/>
      <c r="F54" s="61"/>
      <c r="G54" s="69">
        <v>-405.67699999999996</v>
      </c>
      <c r="H54" s="61">
        <f>G54/$G$10*100</f>
        <v>-0.03934791464597478</v>
      </c>
      <c r="I54" s="61">
        <f t="shared" si="7"/>
        <v>-0.3657936225985699</v>
      </c>
      <c r="J54" s="61"/>
      <c r="K54" s="61">
        <f t="shared" si="8"/>
        <v>-13.649891999999966</v>
      </c>
      <c r="L54" s="70">
        <f>G54/B54-1</f>
        <v>0.034818745238403226</v>
      </c>
    </row>
    <row r="55" spans="1:12" s="43" customFormat="1" ht="7.5" customHeight="1">
      <c r="A55" s="84"/>
      <c r="B55" s="85"/>
      <c r="C55" s="41"/>
      <c r="D55" s="41"/>
      <c r="E55" s="41"/>
      <c r="F55" s="41"/>
      <c r="G55" s="56"/>
      <c r="H55" s="41"/>
      <c r="I55" s="41"/>
      <c r="J55" s="41"/>
      <c r="K55" s="61">
        <f t="shared" si="8"/>
        <v>0</v>
      </c>
      <c r="L55" s="70"/>
    </row>
    <row r="56" spans="1:12" s="29" customFormat="1" ht="21" customHeight="1" thickBot="1">
      <c r="A56" s="86" t="s">
        <v>50</v>
      </c>
      <c r="B56" s="87">
        <f>B12-B38</f>
        <v>-6054.6228751199815</v>
      </c>
      <c r="C56" s="88">
        <f>B56/$B$10*100</f>
        <v>-0.6412299668149423</v>
      </c>
      <c r="D56" s="87">
        <v>0</v>
      </c>
      <c r="E56" s="87"/>
      <c r="F56" s="89"/>
      <c r="G56" s="87">
        <f>G12-G38</f>
        <v>-11411.385360959961</v>
      </c>
      <c r="H56" s="88">
        <f>G56/$G$10*100</f>
        <v>-1.106826902129967</v>
      </c>
      <c r="I56" s="90">
        <v>0</v>
      </c>
      <c r="J56" s="89"/>
      <c r="K56" s="87">
        <f t="shared" si="8"/>
        <v>-5356.7624858399795</v>
      </c>
      <c r="L56" s="91"/>
    </row>
    <row r="57" spans="1:12" s="29" customFormat="1" ht="21" customHeight="1">
      <c r="A57" s="92"/>
      <c r="B57" s="61"/>
      <c r="C57" s="93"/>
      <c r="D57" s="61"/>
      <c r="E57" s="61"/>
      <c r="F57" s="74"/>
      <c r="G57" s="61"/>
      <c r="H57" s="93"/>
      <c r="I57" s="80"/>
      <c r="J57" s="74"/>
      <c r="K57" s="61"/>
      <c r="L57" s="42"/>
    </row>
    <row r="58" spans="7:11" ht="19.5" customHeight="1">
      <c r="G58" s="94"/>
      <c r="H58" s="94"/>
      <c r="I58" s="94"/>
      <c r="J58" s="94"/>
      <c r="K58" s="94"/>
    </row>
    <row r="59" spans="7:11" ht="19.5" customHeight="1">
      <c r="G59" s="94"/>
      <c r="H59" s="94"/>
      <c r="I59" s="94"/>
      <c r="J59" s="94"/>
      <c r="K59" s="94"/>
    </row>
    <row r="60" spans="7:11" ht="19.5" customHeight="1">
      <c r="G60" s="94"/>
      <c r="H60" s="94"/>
      <c r="I60" s="94"/>
      <c r="J60" s="94"/>
      <c r="K60" s="94"/>
    </row>
    <row r="61" spans="7:11" ht="19.5" customHeight="1">
      <c r="G61" s="94"/>
      <c r="H61" s="94"/>
      <c r="I61" s="94"/>
      <c r="J61" s="94"/>
      <c r="K61" s="94"/>
    </row>
    <row r="62" spans="7:11" ht="19.5" customHeight="1">
      <c r="G62" s="94"/>
      <c r="H62" s="94"/>
      <c r="I62" s="94"/>
      <c r="J62" s="94"/>
      <c r="K62" s="94"/>
    </row>
    <row r="63" spans="7:11" ht="19.5" customHeight="1">
      <c r="G63" s="94"/>
      <c r="H63" s="94"/>
      <c r="I63" s="94"/>
      <c r="J63" s="94"/>
      <c r="K63" s="94"/>
    </row>
    <row r="64" spans="7:11" ht="19.5" customHeight="1">
      <c r="G64" s="94"/>
      <c r="H64" s="94"/>
      <c r="I64" s="94"/>
      <c r="J64" s="94"/>
      <c r="K64" s="94"/>
    </row>
    <row r="65" spans="7:11" ht="19.5" customHeight="1">
      <c r="G65" s="94"/>
      <c r="H65" s="94"/>
      <c r="I65" s="94"/>
      <c r="J65" s="94"/>
      <c r="K65" s="94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74608387</cp:lastModifiedBy>
  <cp:lastPrinted>2019-06-03T12:13:32Z</cp:lastPrinted>
  <dcterms:created xsi:type="dcterms:W3CDTF">2019-05-24T08:53:31Z</dcterms:created>
  <dcterms:modified xsi:type="dcterms:W3CDTF">2019-06-03T12:15:39Z</dcterms:modified>
  <cp:category/>
  <cp:version/>
  <cp:contentType/>
  <cp:contentStatus/>
</cp:coreProperties>
</file>