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2'!$A$1:$L$57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<sst xmlns="http://schemas.openxmlformats.org/spreadsheetml/2006/main" count="56" uniqueCount="51">
  <si>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</si>
  <si>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</si>
  <si>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
 Realizări 1.01.-31.05.2018
</t>
  </si>
  <si>
    <t xml:space="preserve">
Realizări 1.01.-31.05.2019
</t>
  </si>
  <si>
    <t xml:space="preserve"> Diferenţe    2019
   faţă de      2018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</si>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</sst>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05%20mai%202019\BGC%20-%20mai%202019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mai 2019 "/>
      <sheetName val="UAT mai 2019"/>
      <sheetName val=" consolidari mai"/>
      <sheetName val="aprilie 2019  (valori)"/>
      <sheetName val="UAT aprilie 2019 (valori)"/>
      <sheetName val="martie 2019  (valori)"/>
      <sheetName val="UAT martie 2019 (valori)"/>
      <sheetName val="Sinteza-Anexa program 6 luni"/>
      <sheetName val="progr 6 luni % execuție  "/>
      <sheetName val="Sinteza - An 2"/>
      <sheetName val="2018 - 2019"/>
      <sheetName val="Progr.act 18.06.2019(Liliana)"/>
      <sheetName val="Sinteza - Anexa program anual"/>
      <sheetName val="program %.exec"/>
      <sheetName val="dob_trez"/>
      <sheetName val="SPECIAL_CNAIR"/>
      <sheetName val="CNAIR_ex"/>
      <sheetName val="mai 2018 "/>
      <sheetName val="mai 2018 leg"/>
      <sheetName val="Sinteza - program 3 luni "/>
      <sheetName val="program trim I _%.exec"/>
      <sheetName val="2019 Engl"/>
      <sheetName val="Sinteza-anexa program 9 luni "/>
      <sheetName val="program 9 luni .%.exec "/>
      <sheetName val="februarie 2019  (valori)"/>
      <sheetName val="UAT februarie 2019 (valori)"/>
      <sheetName val="ianuarie 2019  (valori)"/>
      <sheetName val="UAT ianuarie 2019 (valori)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79"/>
  <sheetViews>
    <sheetView showZeros="0" tabSelected="1" view="pageBreakPreview" zoomScale="75" zoomScaleNormal="75" zoomScaleSheetLayoutView="75" zoomScalePageLayoutView="0" workbookViewId="0" topLeftCell="A1">
      <selection activeCell="L57" sqref="A1:L57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4.1406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7" t="s">
        <v>2</v>
      </c>
      <c r="C7" s="97"/>
      <c r="D7" s="97"/>
      <c r="E7" s="14"/>
      <c r="F7" s="15"/>
      <c r="G7" s="98" t="s">
        <v>3</v>
      </c>
      <c r="H7" s="98"/>
      <c r="I7" s="98"/>
      <c r="J7" s="16"/>
      <c r="K7" s="99" t="s">
        <v>4</v>
      </c>
      <c r="L7" s="100"/>
    </row>
    <row r="8" spans="1:12" s="24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</row>
    <row r="9" spans="1:12" s="29" customFormat="1" ht="13.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9</v>
      </c>
      <c r="B10" s="17">
        <v>944220.2</v>
      </c>
      <c r="C10" s="17"/>
      <c r="D10" s="17"/>
      <c r="E10" s="17"/>
      <c r="F10" s="17"/>
      <c r="G10" s="17">
        <v>1031000</v>
      </c>
      <c r="H10" s="17"/>
      <c r="I10" s="17"/>
      <c r="J10" s="17"/>
      <c r="K10" s="17"/>
      <c r="L10" s="31"/>
    </row>
    <row r="11" spans="2:12" s="29" customFormat="1" ht="8.25" customHeight="1">
      <c r="B11" s="32"/>
      <c r="G11" s="34"/>
      <c r="H11" s="34"/>
      <c r="I11" s="34"/>
      <c r="J11" s="34"/>
      <c r="K11" s="34"/>
      <c r="L11" s="28"/>
    </row>
    <row r="12" spans="1:12" s="34" customFormat="1" ht="35.25" customHeight="1">
      <c r="A12" s="35" t="s">
        <v>10</v>
      </c>
      <c r="B12" s="36">
        <f>B13+B30+B31+B33+B34++B37+B32+B35+B36</f>
        <v>110897.54129357</v>
      </c>
      <c r="C12" s="37">
        <f>B12/$B$10*100</f>
        <v>11.744881256890077</v>
      </c>
      <c r="D12" s="37">
        <f>B12/B$12*100</f>
        <v>100</v>
      </c>
      <c r="E12" s="37"/>
      <c r="F12" s="37"/>
      <c r="G12" s="36">
        <f>G13+G30+G31+G33+G34+G37+G32+G35+G36</f>
        <v>123796.68873655003</v>
      </c>
      <c r="H12" s="37">
        <f>G12/$G$10*100</f>
        <v>12.007438286765279</v>
      </c>
      <c r="I12" s="37">
        <f aca="true" t="shared" si="0" ref="I12:I32">G12/G$12*100</f>
        <v>100</v>
      </c>
      <c r="J12" s="37"/>
      <c r="K12" s="37">
        <f aca="true" t="shared" si="1" ref="K12:K28">G12-B12</f>
        <v>12899.14744298003</v>
      </c>
      <c r="L12" s="38">
        <f aca="true" t="shared" si="2" ref="L12:L28">G12/B12-1</f>
        <v>0.11631590107875489</v>
      </c>
    </row>
    <row r="13" spans="1:12" s="43" customFormat="1" ht="24.75" customHeight="1">
      <c r="A13" s="39" t="s">
        <v>11</v>
      </c>
      <c r="B13" s="40">
        <f>B14+B27+B28</f>
        <v>104908.78662156999</v>
      </c>
      <c r="C13" s="41">
        <f aca="true" t="shared" si="3" ref="C13:C28">B13/$B$10*100</f>
        <v>11.110627226739059</v>
      </c>
      <c r="D13" s="41">
        <f>B13/B$12*100</f>
        <v>94.59974080385925</v>
      </c>
      <c r="E13" s="41"/>
      <c r="F13" s="41"/>
      <c r="G13" s="40">
        <f>G14+G27+G28</f>
        <v>117449.10722255</v>
      </c>
      <c r="H13" s="41">
        <f aca="true" t="shared" si="4" ref="H13:H28">G13/$G$10*100</f>
        <v>11.391765976968962</v>
      </c>
      <c r="I13" s="41">
        <f t="shared" si="0"/>
        <v>94.87257568939647</v>
      </c>
      <c r="J13" s="41"/>
      <c r="K13" s="41">
        <f t="shared" si="1"/>
        <v>12540.320600980005</v>
      </c>
      <c r="L13" s="42">
        <f t="shared" si="2"/>
        <v>0.11953546509136381</v>
      </c>
    </row>
    <row r="14" spans="1:12" s="43" customFormat="1" ht="25.5" customHeight="1">
      <c r="A14" s="44" t="s">
        <v>12</v>
      </c>
      <c r="B14" s="40">
        <f>B15+B19+B20+B25+B26</f>
        <v>58550.95002399999</v>
      </c>
      <c r="C14" s="41">
        <f t="shared" si="3"/>
        <v>6.200984688105591</v>
      </c>
      <c r="D14" s="41">
        <f aca="true" t="shared" si="5" ref="D14:D34">B14/B$12*100</f>
        <v>52.797338282733286</v>
      </c>
      <c r="E14" s="41"/>
      <c r="F14" s="41"/>
      <c r="G14" s="40">
        <f>G15+G19+G20+G25+G26</f>
        <v>63062.043206</v>
      </c>
      <c r="H14" s="41">
        <f t="shared" si="4"/>
        <v>6.116590029679923</v>
      </c>
      <c r="I14" s="41">
        <f t="shared" si="0"/>
        <v>50.94000804835858</v>
      </c>
      <c r="J14" s="41"/>
      <c r="K14" s="41">
        <f t="shared" si="1"/>
        <v>4511.093182000011</v>
      </c>
      <c r="L14" s="42">
        <f t="shared" si="2"/>
        <v>0.07704560182458042</v>
      </c>
    </row>
    <row r="15" spans="1:12" s="43" customFormat="1" ht="40.5" customHeight="1">
      <c r="A15" s="45" t="s">
        <v>13</v>
      </c>
      <c r="B15" s="40">
        <f>B16+B17+B18</f>
        <v>18285.908</v>
      </c>
      <c r="C15" s="41">
        <f t="shared" si="3"/>
        <v>1.9366147854070481</v>
      </c>
      <c r="D15" s="41">
        <f t="shared" si="5"/>
        <v>16.48901119601309</v>
      </c>
      <c r="E15" s="41"/>
      <c r="F15" s="41"/>
      <c r="G15" s="40">
        <f>G16+G17+G18</f>
        <v>18624.096391</v>
      </c>
      <c r="H15" s="41">
        <f t="shared" si="4"/>
        <v>1.8064109011639184</v>
      </c>
      <c r="I15" s="41">
        <f t="shared" si="0"/>
        <v>15.04409898283602</v>
      </c>
      <c r="J15" s="41"/>
      <c r="K15" s="41">
        <f t="shared" si="1"/>
        <v>338.1883909999997</v>
      </c>
      <c r="L15" s="42">
        <f t="shared" si="2"/>
        <v>0.018494481706896826</v>
      </c>
    </row>
    <row r="16" spans="1:12" ht="25.5" customHeight="1">
      <c r="A16" s="46" t="s">
        <v>14</v>
      </c>
      <c r="B16" s="47">
        <v>7074.4169999999995</v>
      </c>
      <c r="C16" s="47">
        <f t="shared" si="3"/>
        <v>0.7492338121976208</v>
      </c>
      <c r="D16" s="47">
        <f t="shared" si="5"/>
        <v>6.379237012363036</v>
      </c>
      <c r="E16" s="47"/>
      <c r="F16" s="47"/>
      <c r="G16" s="47">
        <v>7880.914</v>
      </c>
      <c r="H16" s="47">
        <f t="shared" si="4"/>
        <v>0.7643951503394762</v>
      </c>
      <c r="I16" s="47">
        <f t="shared" si="0"/>
        <v>6.366013566623952</v>
      </c>
      <c r="J16" s="47"/>
      <c r="K16" s="47">
        <f t="shared" si="1"/>
        <v>806.4970000000003</v>
      </c>
      <c r="L16" s="48">
        <f t="shared" si="2"/>
        <v>0.11400190291298928</v>
      </c>
    </row>
    <row r="17" spans="1:12" ht="18" customHeight="1">
      <c r="A17" s="46" t="s">
        <v>15</v>
      </c>
      <c r="B17" s="47">
        <v>9986.773</v>
      </c>
      <c r="C17" s="47">
        <f t="shared" si="3"/>
        <v>1.0576741527029394</v>
      </c>
      <c r="D17" s="47">
        <f t="shared" si="5"/>
        <v>9.005405244795131</v>
      </c>
      <c r="E17" s="47"/>
      <c r="F17" s="47"/>
      <c r="G17" s="47">
        <v>9198.662391</v>
      </c>
      <c r="H17" s="47">
        <f t="shared" si="4"/>
        <v>0.8922077973811834</v>
      </c>
      <c r="I17" s="47">
        <f t="shared" si="0"/>
        <v>7.430459154344218</v>
      </c>
      <c r="J17" s="47"/>
      <c r="K17" s="47">
        <f t="shared" si="1"/>
        <v>-788.1106089999994</v>
      </c>
      <c r="L17" s="48">
        <f t="shared" si="2"/>
        <v>-0.07891544235560366</v>
      </c>
    </row>
    <row r="18" spans="1:12" ht="36.75" customHeight="1">
      <c r="A18" s="49" t="s">
        <v>16</v>
      </c>
      <c r="B18" s="47">
        <v>1224.718</v>
      </c>
      <c r="C18" s="47">
        <f t="shared" si="3"/>
        <v>0.1297068205064878</v>
      </c>
      <c r="D18" s="47">
        <f t="shared" si="5"/>
        <v>1.1043689388549238</v>
      </c>
      <c r="E18" s="47"/>
      <c r="F18" s="47"/>
      <c r="G18" s="47">
        <v>1544.52</v>
      </c>
      <c r="H18" s="47">
        <f t="shared" si="4"/>
        <v>0.14980795344325898</v>
      </c>
      <c r="I18" s="47">
        <f t="shared" si="0"/>
        <v>1.2476262618678524</v>
      </c>
      <c r="J18" s="47"/>
      <c r="K18" s="47">
        <f t="shared" si="1"/>
        <v>319.8019999999999</v>
      </c>
      <c r="L18" s="48">
        <f t="shared" si="2"/>
        <v>0.26112296871606344</v>
      </c>
    </row>
    <row r="19" spans="1:12" ht="24" customHeight="1">
      <c r="A19" s="45" t="s">
        <v>17</v>
      </c>
      <c r="B19" s="41">
        <v>3626.705</v>
      </c>
      <c r="C19" s="41">
        <f t="shared" si="3"/>
        <v>0.38409525659374794</v>
      </c>
      <c r="D19" s="41">
        <f t="shared" si="5"/>
        <v>3.270320475725715</v>
      </c>
      <c r="E19" s="41"/>
      <c r="F19" s="41"/>
      <c r="G19" s="41">
        <v>3910.22</v>
      </c>
      <c r="H19" s="41">
        <f t="shared" si="4"/>
        <v>0.37926479146459746</v>
      </c>
      <c r="I19" s="41">
        <f t="shared" si="0"/>
        <v>3.158582058944471</v>
      </c>
      <c r="J19" s="41"/>
      <c r="K19" s="41">
        <f t="shared" si="1"/>
        <v>283.5149999999999</v>
      </c>
      <c r="L19" s="42">
        <f t="shared" si="2"/>
        <v>0.07817426562127316</v>
      </c>
    </row>
    <row r="20" spans="1:12" ht="23.25" customHeight="1">
      <c r="A20" s="50" t="s">
        <v>18</v>
      </c>
      <c r="B20" s="40">
        <f>B21+B22+B23+B24</f>
        <v>35868.257024</v>
      </c>
      <c r="C20" s="41">
        <f>B20/$B$10*100</f>
        <v>3.7987173991829453</v>
      </c>
      <c r="D20" s="41">
        <f t="shared" si="5"/>
        <v>32.34359987210978</v>
      </c>
      <c r="E20" s="41"/>
      <c r="F20" s="41"/>
      <c r="G20" s="40">
        <f>G21+G22+G23+G24</f>
        <v>39643.148815</v>
      </c>
      <c r="H20" s="41">
        <f t="shared" si="4"/>
        <v>3.8451162769156157</v>
      </c>
      <c r="I20" s="41">
        <f t="shared" si="0"/>
        <v>32.022786085469555</v>
      </c>
      <c r="J20" s="41"/>
      <c r="K20" s="41">
        <f t="shared" si="1"/>
        <v>3774.891791000002</v>
      </c>
      <c r="L20" s="42">
        <f t="shared" si="2"/>
        <v>0.10524324581688393</v>
      </c>
    </row>
    <row r="21" spans="1:12" ht="20.25" customHeight="1">
      <c r="A21" s="46" t="s">
        <v>19</v>
      </c>
      <c r="B21" s="33">
        <v>21980.752</v>
      </c>
      <c r="C21" s="47">
        <f t="shared" si="3"/>
        <v>2.3279264730832914</v>
      </c>
      <c r="D21" s="47">
        <f t="shared" si="5"/>
        <v>19.820774873459232</v>
      </c>
      <c r="E21" s="47"/>
      <c r="F21" s="47"/>
      <c r="G21" s="47">
        <v>24801.019</v>
      </c>
      <c r="H21" s="47">
        <f t="shared" si="4"/>
        <v>2.4055304558680892</v>
      </c>
      <c r="I21" s="47">
        <f t="shared" si="0"/>
        <v>20.033669117579304</v>
      </c>
      <c r="J21" s="47"/>
      <c r="K21" s="47">
        <f t="shared" si="1"/>
        <v>2820.267</v>
      </c>
      <c r="L21" s="48">
        <f t="shared" si="2"/>
        <v>0.12830621081571736</v>
      </c>
    </row>
    <row r="22" spans="1:12" ht="18" customHeight="1">
      <c r="A22" s="46" t="s">
        <v>20</v>
      </c>
      <c r="B22" s="33">
        <v>11057.611</v>
      </c>
      <c r="C22" s="47">
        <f t="shared" si="3"/>
        <v>1.1710839272449374</v>
      </c>
      <c r="D22" s="47">
        <f t="shared" si="5"/>
        <v>9.971015471594713</v>
      </c>
      <c r="E22" s="47"/>
      <c r="F22" s="47"/>
      <c r="G22" s="47">
        <v>11682.061000000002</v>
      </c>
      <c r="H22" s="47">
        <f t="shared" si="4"/>
        <v>1.1330806013579051</v>
      </c>
      <c r="I22" s="47">
        <f t="shared" si="0"/>
        <v>9.436489068670026</v>
      </c>
      <c r="J22" s="47"/>
      <c r="K22" s="47">
        <f t="shared" si="1"/>
        <v>624.4500000000007</v>
      </c>
      <c r="L22" s="48">
        <f t="shared" si="2"/>
        <v>0.05647241524412472</v>
      </c>
    </row>
    <row r="23" spans="1:12" s="52" customFormat="1" ht="30" customHeight="1">
      <c r="A23" s="51" t="s">
        <v>21</v>
      </c>
      <c r="B23" s="33">
        <v>1771.974024</v>
      </c>
      <c r="C23" s="47">
        <f t="shared" si="3"/>
        <v>0.18766533738634275</v>
      </c>
      <c r="D23" s="47">
        <f t="shared" si="5"/>
        <v>1.5978478903415885</v>
      </c>
      <c r="E23" s="47"/>
      <c r="F23" s="47"/>
      <c r="G23" s="47">
        <v>2248.422815</v>
      </c>
      <c r="H23" s="47">
        <f t="shared" si="4"/>
        <v>0.2180817473326867</v>
      </c>
      <c r="I23" s="47">
        <f t="shared" si="0"/>
        <v>1.8162220960407403</v>
      </c>
      <c r="J23" s="47"/>
      <c r="K23" s="47">
        <f t="shared" si="1"/>
        <v>476.4487909999998</v>
      </c>
      <c r="L23" s="48">
        <f t="shared" si="2"/>
        <v>0.26888023444298503</v>
      </c>
    </row>
    <row r="24" spans="1:12" ht="52.5" customHeight="1">
      <c r="A24" s="51" t="s">
        <v>22</v>
      </c>
      <c r="B24" s="33">
        <v>1057.92</v>
      </c>
      <c r="C24" s="47">
        <f t="shared" si="3"/>
        <v>0.11204166146837359</v>
      </c>
      <c r="D24" s="47">
        <f t="shared" si="5"/>
        <v>0.9539616367142486</v>
      </c>
      <c r="E24" s="47"/>
      <c r="F24" s="47"/>
      <c r="G24" s="47">
        <v>911.646</v>
      </c>
      <c r="H24" s="47">
        <f t="shared" si="4"/>
        <v>0.08842347235693501</v>
      </c>
      <c r="I24" s="47">
        <f t="shared" si="0"/>
        <v>0.7364058031794863</v>
      </c>
      <c r="J24" s="47"/>
      <c r="K24" s="47">
        <f t="shared" si="1"/>
        <v>-146.27400000000011</v>
      </c>
      <c r="L24" s="48">
        <f t="shared" si="2"/>
        <v>-0.13826565335753183</v>
      </c>
    </row>
    <row r="25" spans="1:12" s="43" customFormat="1" ht="35.25" customHeight="1">
      <c r="A25" s="50" t="s">
        <v>23</v>
      </c>
      <c r="B25" s="53">
        <v>420.166</v>
      </c>
      <c r="C25" s="41">
        <f t="shared" si="3"/>
        <v>0.044498730274993056</v>
      </c>
      <c r="D25" s="41">
        <f t="shared" si="5"/>
        <v>0.3788776514780692</v>
      </c>
      <c r="E25" s="41"/>
      <c r="F25" s="41"/>
      <c r="G25" s="41">
        <v>499.319</v>
      </c>
      <c r="H25" s="41">
        <f t="shared" si="4"/>
        <v>0.048430552861299714</v>
      </c>
      <c r="I25" s="41">
        <f t="shared" si="0"/>
        <v>0.40333792857949025</v>
      </c>
      <c r="J25" s="41"/>
      <c r="K25" s="41">
        <f t="shared" si="1"/>
        <v>79.15300000000002</v>
      </c>
      <c r="L25" s="42">
        <f t="shared" si="2"/>
        <v>0.18838506685452905</v>
      </c>
    </row>
    <row r="26" spans="1:12" s="43" customFormat="1" ht="17.25" customHeight="1">
      <c r="A26" s="54" t="s">
        <v>24</v>
      </c>
      <c r="B26" s="53">
        <v>349.914</v>
      </c>
      <c r="C26" s="41">
        <f t="shared" si="3"/>
        <v>0.037058516646858435</v>
      </c>
      <c r="D26" s="41">
        <f t="shared" si="5"/>
        <v>0.3155290874066371</v>
      </c>
      <c r="E26" s="41"/>
      <c r="F26" s="41"/>
      <c r="G26" s="41">
        <v>385.259</v>
      </c>
      <c r="H26" s="41">
        <f t="shared" si="4"/>
        <v>0.037367507274490785</v>
      </c>
      <c r="I26" s="41">
        <f t="shared" si="0"/>
        <v>0.3112029925290362</v>
      </c>
      <c r="J26" s="41"/>
      <c r="K26" s="41">
        <f t="shared" si="1"/>
        <v>35.34500000000003</v>
      </c>
      <c r="L26" s="42">
        <f t="shared" si="2"/>
        <v>0.10101053401693005</v>
      </c>
    </row>
    <row r="27" spans="1:12" s="43" customFormat="1" ht="18" customHeight="1">
      <c r="A27" s="55" t="s">
        <v>25</v>
      </c>
      <c r="B27" s="53">
        <v>38498.288497</v>
      </c>
      <c r="C27" s="41">
        <f>B27/$B$10*100</f>
        <v>4.0772574550936325</v>
      </c>
      <c r="D27" s="41">
        <f t="shared" si="5"/>
        <v>34.71518669208962</v>
      </c>
      <c r="E27" s="41"/>
      <c r="F27" s="41"/>
      <c r="G27" s="41">
        <v>45623.064074</v>
      </c>
      <c r="H27" s="41">
        <f t="shared" si="4"/>
        <v>4.425127456256062</v>
      </c>
      <c r="I27" s="41">
        <f>G27/G$12*100</f>
        <v>36.85321840157599</v>
      </c>
      <c r="J27" s="41"/>
      <c r="K27" s="41">
        <f t="shared" si="1"/>
        <v>7124.775577</v>
      </c>
      <c r="L27" s="42">
        <f t="shared" si="2"/>
        <v>0.18506733299469147</v>
      </c>
    </row>
    <row r="28" spans="1:12" s="43" customFormat="1" ht="18.75" customHeight="1">
      <c r="A28" s="57" t="s">
        <v>26</v>
      </c>
      <c r="B28" s="53">
        <v>7859.54810057</v>
      </c>
      <c r="C28" s="41">
        <f t="shared" si="3"/>
        <v>0.8323850835398353</v>
      </c>
      <c r="D28" s="41">
        <f t="shared" si="5"/>
        <v>7.087215829036336</v>
      </c>
      <c r="E28" s="41"/>
      <c r="F28" s="41"/>
      <c r="G28" s="41">
        <v>8763.999942549997</v>
      </c>
      <c r="H28" s="41">
        <f t="shared" si="4"/>
        <v>0.8500484910329774</v>
      </c>
      <c r="I28" s="41">
        <f>G28/G$12*100</f>
        <v>7.079349239461923</v>
      </c>
      <c r="J28" s="41"/>
      <c r="K28" s="41">
        <f t="shared" si="1"/>
        <v>904.451841979997</v>
      </c>
      <c r="L28" s="42">
        <f t="shared" si="2"/>
        <v>0.11507682508036354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316.209</v>
      </c>
      <c r="C30" s="41">
        <f>B30/$B$10*100</f>
        <v>0.03348890438903976</v>
      </c>
      <c r="D30" s="41">
        <f t="shared" si="5"/>
        <v>0.2851361683149726</v>
      </c>
      <c r="E30" s="41"/>
      <c r="F30" s="41"/>
      <c r="G30" s="41">
        <v>343.971</v>
      </c>
      <c r="H30" s="41">
        <f>G30/$G$10*100</f>
        <v>0.033362851600387974</v>
      </c>
      <c r="I30" s="41">
        <f t="shared" si="0"/>
        <v>0.2778515350535746</v>
      </c>
      <c r="J30" s="41"/>
      <c r="K30" s="41">
        <f>G30-B30</f>
        <v>27.762</v>
      </c>
      <c r="L30" s="42">
        <f>G30/B30-1</f>
        <v>0.08779636253237566</v>
      </c>
    </row>
    <row r="31" spans="1:12" s="43" customFormat="1" ht="18" customHeight="1">
      <c r="A31" s="59" t="s">
        <v>28</v>
      </c>
      <c r="B31" s="53">
        <v>2.719</v>
      </c>
      <c r="C31" s="41">
        <f>B31/$B$10*100</f>
        <v>0.0002879624901055919</v>
      </c>
      <c r="D31" s="41">
        <f t="shared" si="5"/>
        <v>0.0024518126987163884</v>
      </c>
      <c r="E31" s="41"/>
      <c r="F31" s="41"/>
      <c r="G31" s="41">
        <v>1.969326</v>
      </c>
      <c r="H31" s="41">
        <f>G31/$G$10*100</f>
        <v>0.00019101125121241512</v>
      </c>
      <c r="I31" s="41">
        <f t="shared" si="0"/>
        <v>0.0015907743737725445</v>
      </c>
      <c r="J31" s="41"/>
      <c r="K31" s="41">
        <f>G31-B31</f>
        <v>-0.749674</v>
      </c>
      <c r="L31" s="42">
        <f>G31/B31-1</f>
        <v>-0.2757168076498713</v>
      </c>
    </row>
    <row r="32" spans="1:12" s="43" customFormat="1" ht="34.5" customHeight="1">
      <c r="A32" s="60" t="s">
        <v>29</v>
      </c>
      <c r="B32" s="53">
        <v>71.138</v>
      </c>
      <c r="C32" s="41">
        <f>B32/$B$10*100</f>
        <v>0.007534047672354395</v>
      </c>
      <c r="D32" s="41">
        <f t="shared" si="5"/>
        <v>0.06414749972831425</v>
      </c>
      <c r="E32" s="41"/>
      <c r="F32" s="41"/>
      <c r="G32" s="41">
        <v>55.760722</v>
      </c>
      <c r="H32" s="41">
        <f>G32/$G$10*100</f>
        <v>0.005408411445198836</v>
      </c>
      <c r="I32" s="41">
        <f t="shared" si="0"/>
        <v>0.04504217565840036</v>
      </c>
      <c r="J32" s="41"/>
      <c r="K32" s="41">
        <f>G32-B32</f>
        <v>-15.377278000000004</v>
      </c>
      <c r="L32" s="42">
        <f>G32/B32-1</f>
        <v>-0.21616123590767244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8" customHeight="1">
      <c r="A34" s="59" t="s">
        <v>31</v>
      </c>
      <c r="B34" s="53">
        <v>-358.3040000000001</v>
      </c>
      <c r="C34" s="61">
        <f>B34/$B$10*100</f>
        <v>-0.037947080564470034</v>
      </c>
      <c r="D34" s="61">
        <f t="shared" si="5"/>
        <v>-0.32309462934934796</v>
      </c>
      <c r="E34" s="61"/>
      <c r="F34" s="61"/>
      <c r="G34" s="61">
        <v>-72.677533</v>
      </c>
      <c r="H34" s="61">
        <f>G34/$G$10*100</f>
        <v>-0.0070492272550921435</v>
      </c>
      <c r="I34" s="61">
        <f>G34/G$12*100</f>
        <v>-0.05870717039505315</v>
      </c>
      <c r="J34" s="61"/>
      <c r="K34" s="61">
        <f>G34-B34</f>
        <v>285.6264670000001</v>
      </c>
      <c r="L34" s="42">
        <f>G34/B34-1</f>
        <v>-0.7971623732919533</v>
      </c>
    </row>
    <row r="35" spans="1:12" ht="18.75" customHeight="1">
      <c r="A35" s="62" t="s">
        <v>32</v>
      </c>
      <c r="B35" s="53">
        <v>8.122000000000002</v>
      </c>
      <c r="C35" s="53">
        <f>B35/$B$10*100</f>
        <v>0.0008601807078475977</v>
      </c>
      <c r="D35" s="53">
        <f>B35/B$12*100</f>
        <v>0.007323877432502579</v>
      </c>
      <c r="E35" s="40"/>
      <c r="F35" s="41"/>
      <c r="G35" s="53">
        <v>57.623000000000005</v>
      </c>
      <c r="H35" s="53">
        <f>G35/$G$10*100</f>
        <v>0.005589039767216295</v>
      </c>
      <c r="I35" s="53">
        <f>G35/G$12*100</f>
        <v>0.04654647922177199</v>
      </c>
      <c r="J35" s="53"/>
      <c r="K35" s="53">
        <f>G35-B35</f>
        <v>49.501000000000005</v>
      </c>
      <c r="L35" s="42">
        <f>G35/B35-1</f>
        <v>6.094681113026347</v>
      </c>
    </row>
    <row r="36" spans="1:12" ht="48" customHeight="1">
      <c r="A36" s="64" t="s">
        <v>33</v>
      </c>
      <c r="B36" s="53">
        <v>5948.870672</v>
      </c>
      <c r="C36" s="53">
        <f>B36/$B$10*100</f>
        <v>0.6300300154561405</v>
      </c>
      <c r="D36" s="53">
        <f>B36/B$12*100</f>
        <v>5.364294467315593</v>
      </c>
      <c r="E36" s="53"/>
      <c r="F36" s="53"/>
      <c r="G36" s="53">
        <v>5960.934999</v>
      </c>
      <c r="H36" s="53">
        <f>G36/$G$10*100</f>
        <v>0.5781702229873908</v>
      </c>
      <c r="I36" s="53">
        <f>G36/G$12*100</f>
        <v>4.815100516691024</v>
      </c>
      <c r="J36" s="53"/>
      <c r="K36" s="53">
        <f>G36-B36</f>
        <v>12.064327000000048</v>
      </c>
      <c r="L36" s="42">
        <f>G36/B36-1</f>
        <v>0.0020280029042796244</v>
      </c>
    </row>
    <row r="37" spans="1:12" ht="10.5" customHeight="1">
      <c r="A37" s="65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3"/>
    </row>
    <row r="38" spans="1:12" s="43" customFormat="1" ht="33" customHeight="1">
      <c r="A38" s="35" t="s">
        <v>34</v>
      </c>
      <c r="B38" s="66">
        <f>B39+B52+B53+B54+B55</f>
        <v>119042.37585551999</v>
      </c>
      <c r="C38" s="37">
        <f>B38/$B$10*100</f>
        <v>12.607480316087285</v>
      </c>
      <c r="D38" s="37">
        <f>B38/B$38*100</f>
        <v>100</v>
      </c>
      <c r="E38" s="37"/>
      <c r="F38" s="37"/>
      <c r="G38" s="66">
        <f>G39+G52+G53+G54+G55</f>
        <v>138502.65648319002</v>
      </c>
      <c r="H38" s="37">
        <f aca="true" t="shared" si="6" ref="H38:H50">G38/$G$10*100</f>
        <v>13.433817311657617</v>
      </c>
      <c r="I38" s="37">
        <f aca="true" t="shared" si="7" ref="I38:I54">G38/G$38*100</f>
        <v>100</v>
      </c>
      <c r="J38" s="37"/>
      <c r="K38" s="37">
        <f aca="true" t="shared" si="8" ref="K38:K56">G38-B38</f>
        <v>19460.28062767003</v>
      </c>
      <c r="L38" s="38">
        <f aca="true" t="shared" si="9" ref="L38:L52">G38/B38-1</f>
        <v>0.16347355710783762</v>
      </c>
    </row>
    <row r="39" spans="1:12" s="43" customFormat="1" ht="19.5" customHeight="1">
      <c r="A39" s="67" t="s">
        <v>35</v>
      </c>
      <c r="B39" s="56">
        <f>B40+B41+B42+B43+B44+B51</f>
        <v>113793.90896346999</v>
      </c>
      <c r="C39" s="41">
        <f aca="true" t="shared" si="10" ref="C39:C53">B39/$B$10*100</f>
        <v>12.051628313339409</v>
      </c>
      <c r="D39" s="41">
        <f aca="true" t="shared" si="11" ref="D39:D54">B39/B$38*100</f>
        <v>95.59109363003643</v>
      </c>
      <c r="E39" s="41"/>
      <c r="F39" s="41"/>
      <c r="G39" s="56">
        <f>G40+G41+G42+G43+G44+G51</f>
        <v>132774.39919019002</v>
      </c>
      <c r="H39" s="41">
        <f t="shared" si="6"/>
        <v>12.878215246381187</v>
      </c>
      <c r="I39" s="41">
        <f t="shared" si="7"/>
        <v>95.86415348380322</v>
      </c>
      <c r="J39" s="41"/>
      <c r="K39" s="41">
        <f t="shared" si="8"/>
        <v>18980.490226720023</v>
      </c>
      <c r="L39" s="42">
        <f t="shared" si="9"/>
        <v>0.16679706672888028</v>
      </c>
    </row>
    <row r="40" spans="1:12" ht="19.5" customHeight="1">
      <c r="A40" s="68" t="s">
        <v>36</v>
      </c>
      <c r="B40" s="61">
        <v>33556.761183</v>
      </c>
      <c r="C40" s="61">
        <f>B40/$B$10*100</f>
        <v>3.5539126554377893</v>
      </c>
      <c r="D40" s="61">
        <f t="shared" si="11"/>
        <v>28.188920913110266</v>
      </c>
      <c r="E40" s="61"/>
      <c r="F40" s="61"/>
      <c r="G40" s="69">
        <v>41805.612822</v>
      </c>
      <c r="H40" s="61">
        <f t="shared" si="6"/>
        <v>4.054860603491756</v>
      </c>
      <c r="I40" s="61">
        <f t="shared" si="7"/>
        <v>30.183979053913617</v>
      </c>
      <c r="J40" s="61"/>
      <c r="K40" s="61">
        <f t="shared" si="8"/>
        <v>8248.851639</v>
      </c>
      <c r="L40" s="70">
        <f t="shared" si="9"/>
        <v>0.24581787241072917</v>
      </c>
    </row>
    <row r="41" spans="1:12" ht="17.25" customHeight="1">
      <c r="A41" s="68" t="s">
        <v>37</v>
      </c>
      <c r="B41" s="61">
        <v>15778.842323</v>
      </c>
      <c r="C41" s="61">
        <f t="shared" si="10"/>
        <v>1.671097729427945</v>
      </c>
      <c r="D41" s="61">
        <f t="shared" si="11"/>
        <v>13.25481133050516</v>
      </c>
      <c r="E41" s="61"/>
      <c r="F41" s="61"/>
      <c r="G41" s="69">
        <v>18116.590138999993</v>
      </c>
      <c r="H41" s="61">
        <f t="shared" si="6"/>
        <v>1.757186240446168</v>
      </c>
      <c r="I41" s="61">
        <f t="shared" si="7"/>
        <v>13.08031961191935</v>
      </c>
      <c r="J41" s="61"/>
      <c r="K41" s="61">
        <f t="shared" si="8"/>
        <v>2337.747815999992</v>
      </c>
      <c r="L41" s="70">
        <f t="shared" si="9"/>
        <v>0.14815711876354687</v>
      </c>
    </row>
    <row r="42" spans="1:12" ht="19.5" customHeight="1">
      <c r="A42" s="68" t="s">
        <v>38</v>
      </c>
      <c r="B42" s="61">
        <v>5557.251073470001</v>
      </c>
      <c r="C42" s="61">
        <f t="shared" si="10"/>
        <v>0.588554563169693</v>
      </c>
      <c r="D42" s="61">
        <f t="shared" si="11"/>
        <v>4.668296506627821</v>
      </c>
      <c r="E42" s="61"/>
      <c r="F42" s="61"/>
      <c r="G42" s="69">
        <v>6319.385457190001</v>
      </c>
      <c r="H42" s="61">
        <f t="shared" si="6"/>
        <v>0.6129374837235695</v>
      </c>
      <c r="I42" s="61">
        <f t="shared" si="7"/>
        <v>4.562645668790462</v>
      </c>
      <c r="J42" s="61"/>
      <c r="K42" s="61">
        <f t="shared" si="8"/>
        <v>762.1343837200002</v>
      </c>
      <c r="L42" s="70">
        <f t="shared" si="9"/>
        <v>0.13714233415840904</v>
      </c>
    </row>
    <row r="43" spans="1:12" ht="19.5" customHeight="1">
      <c r="A43" s="68" t="s">
        <v>39</v>
      </c>
      <c r="B43" s="61">
        <v>3217.6997810000007</v>
      </c>
      <c r="C43" s="61">
        <f t="shared" si="10"/>
        <v>0.34077853672268404</v>
      </c>
      <c r="D43" s="61">
        <f t="shared" si="11"/>
        <v>2.702986863186666</v>
      </c>
      <c r="E43" s="61"/>
      <c r="F43" s="61"/>
      <c r="G43" s="69">
        <v>3269.483</v>
      </c>
      <c r="H43" s="61">
        <f t="shared" si="6"/>
        <v>0.3171176527643065</v>
      </c>
      <c r="I43" s="61">
        <f t="shared" si="7"/>
        <v>2.360592268060082</v>
      </c>
      <c r="J43" s="61"/>
      <c r="K43" s="61">
        <f t="shared" si="8"/>
        <v>51.78321899999946</v>
      </c>
      <c r="L43" s="70">
        <f t="shared" si="9"/>
        <v>0.016093241297951755</v>
      </c>
    </row>
    <row r="44" spans="1:12" s="43" customFormat="1" ht="19.5" customHeight="1">
      <c r="A44" s="68" t="s">
        <v>40</v>
      </c>
      <c r="B44" s="69">
        <f>B45+B46+B47+B48+B50+B49</f>
        <v>55584.076228</v>
      </c>
      <c r="C44" s="61">
        <f t="shared" si="10"/>
        <v>5.886770504168413</v>
      </c>
      <c r="D44" s="61">
        <f t="shared" si="11"/>
        <v>46.69268050854562</v>
      </c>
      <c r="E44" s="61"/>
      <c r="F44" s="61"/>
      <c r="G44" s="69">
        <f>G45+G46+G47+G48+G50+G49</f>
        <v>63153.98009899999</v>
      </c>
      <c r="H44" s="61">
        <f t="shared" si="6"/>
        <v>6.125507284093113</v>
      </c>
      <c r="I44" s="61">
        <f t="shared" si="7"/>
        <v>45.59766700696095</v>
      </c>
      <c r="J44" s="61"/>
      <c r="K44" s="61">
        <f t="shared" si="8"/>
        <v>7569.903870999995</v>
      </c>
      <c r="L44" s="70">
        <f t="shared" si="9"/>
        <v>0.13618835437597365</v>
      </c>
    </row>
    <row r="45" spans="1:12" ht="31.5" customHeight="1">
      <c r="A45" s="71" t="s">
        <v>41</v>
      </c>
      <c r="B45" s="47">
        <v>668.812643999996</v>
      </c>
      <c r="C45" s="47">
        <f t="shared" si="10"/>
        <v>0.07083227450545922</v>
      </c>
      <c r="D45" s="47">
        <f>B45/B$38*100</f>
        <v>0.5618273654179451</v>
      </c>
      <c r="E45" s="47"/>
      <c r="F45" s="47"/>
      <c r="G45" s="72">
        <v>554.3946150000029</v>
      </c>
      <c r="H45" s="47">
        <f t="shared" si="6"/>
        <v>0.053772513579049754</v>
      </c>
      <c r="I45" s="47">
        <f t="shared" si="7"/>
        <v>0.4002772431063728</v>
      </c>
      <c r="J45" s="47"/>
      <c r="K45" s="47">
        <f t="shared" si="8"/>
        <v>-114.41802899999311</v>
      </c>
      <c r="L45" s="48">
        <f t="shared" si="9"/>
        <v>-0.17107635453135028</v>
      </c>
    </row>
    <row r="46" spans="1:12" ht="15.75" customHeight="1">
      <c r="A46" s="73" t="s">
        <v>42</v>
      </c>
      <c r="B46" s="47">
        <v>5099.496961</v>
      </c>
      <c r="C46" s="74">
        <f t="shared" si="10"/>
        <v>0.5400749699063842</v>
      </c>
      <c r="D46" s="74">
        <f t="shared" si="11"/>
        <v>4.283766116352706</v>
      </c>
      <c r="E46" s="74"/>
      <c r="F46" s="74"/>
      <c r="G46" s="75">
        <v>6696.479678000001</v>
      </c>
      <c r="H46" s="74">
        <f t="shared" si="6"/>
        <v>0.6495130628516005</v>
      </c>
      <c r="I46" s="74">
        <f t="shared" si="7"/>
        <v>4.834910642174396</v>
      </c>
      <c r="J46" s="74"/>
      <c r="K46" s="74">
        <f t="shared" si="8"/>
        <v>1596.9827170000008</v>
      </c>
      <c r="L46" s="76">
        <f t="shared" si="9"/>
        <v>0.3131647551147547</v>
      </c>
    </row>
    <row r="47" spans="1:12" ht="33" customHeight="1">
      <c r="A47" s="71" t="s">
        <v>43</v>
      </c>
      <c r="B47" s="47">
        <v>248.70145300000001</v>
      </c>
      <c r="C47" s="47">
        <f t="shared" si="10"/>
        <v>0.026339348914585815</v>
      </c>
      <c r="D47" s="47">
        <f t="shared" si="11"/>
        <v>0.20891842187511894</v>
      </c>
      <c r="E47" s="41"/>
      <c r="F47" s="41"/>
      <c r="G47" s="72">
        <v>114.63734499999998</v>
      </c>
      <c r="H47" s="47">
        <f t="shared" si="6"/>
        <v>0.011119044131910763</v>
      </c>
      <c r="I47" s="47">
        <f t="shared" si="7"/>
        <v>0.08276905866705413</v>
      </c>
      <c r="J47" s="47"/>
      <c r="K47" s="47">
        <f t="shared" si="8"/>
        <v>-134.06410800000003</v>
      </c>
      <c r="L47" s="48">
        <f t="shared" si="9"/>
        <v>-0.5390563922439168</v>
      </c>
    </row>
    <row r="48" spans="1:12" ht="17.25" customHeight="1">
      <c r="A48" s="73" t="s">
        <v>44</v>
      </c>
      <c r="B48" s="47">
        <v>40545.585849</v>
      </c>
      <c r="C48" s="74">
        <f>B48/$B$10*100</f>
        <v>4.294081597597679</v>
      </c>
      <c r="D48" s="74">
        <f t="shared" si="11"/>
        <v>34.05979220224032</v>
      </c>
      <c r="E48" s="74"/>
      <c r="F48" s="74"/>
      <c r="G48" s="75">
        <v>46610.31385199999</v>
      </c>
      <c r="H48" s="74">
        <f>G48/$G$10*100</f>
        <v>4.520883981765276</v>
      </c>
      <c r="I48" s="74">
        <f t="shared" si="7"/>
        <v>33.65301073316024</v>
      </c>
      <c r="J48" s="74"/>
      <c r="K48" s="74">
        <f t="shared" si="8"/>
        <v>6064.728002999989</v>
      </c>
      <c r="L48" s="76">
        <f t="shared" si="9"/>
        <v>0.1495780089498835</v>
      </c>
    </row>
    <row r="49" spans="1:12" ht="48" customHeight="1">
      <c r="A49" s="77" t="s">
        <v>45</v>
      </c>
      <c r="B49" s="75">
        <v>6400.69506</v>
      </c>
      <c r="C49" s="74">
        <f>B49/$B$10*100</f>
        <v>0.6778816064303644</v>
      </c>
      <c r="D49" s="74">
        <f>B49/B$38*100</f>
        <v>5.376820660710293</v>
      </c>
      <c r="E49" s="74"/>
      <c r="F49" s="74"/>
      <c r="G49" s="75">
        <v>6793.869608999999</v>
      </c>
      <c r="H49" s="74">
        <f t="shared" si="6"/>
        <v>0.658959224927255</v>
      </c>
      <c r="I49" s="74">
        <f t="shared" si="7"/>
        <v>4.905226933192121</v>
      </c>
      <c r="J49" s="74"/>
      <c r="K49" s="74">
        <f t="shared" si="8"/>
        <v>393.1745489999994</v>
      </c>
      <c r="L49" s="76">
        <f t="shared" si="9"/>
        <v>0.06142685213314936</v>
      </c>
    </row>
    <row r="50" spans="1:12" ht="19.5" customHeight="1">
      <c r="A50" s="78" t="s">
        <v>46</v>
      </c>
      <c r="B50" s="47">
        <v>2620.784261</v>
      </c>
      <c r="C50" s="47">
        <f t="shared" si="10"/>
        <v>0.27756070681394024</v>
      </c>
      <c r="D50" s="47">
        <f t="shared" si="11"/>
        <v>2.2015557419492433</v>
      </c>
      <c r="E50" s="47"/>
      <c r="F50" s="47"/>
      <c r="G50" s="72">
        <v>2384.285</v>
      </c>
      <c r="H50" s="47">
        <f t="shared" si="6"/>
        <v>0.23125945683802135</v>
      </c>
      <c r="I50" s="47">
        <f t="shared" si="7"/>
        <v>1.7214723966607666</v>
      </c>
      <c r="J50" s="47"/>
      <c r="K50" s="47">
        <f t="shared" si="8"/>
        <v>-236.49926099999993</v>
      </c>
      <c r="L50" s="48">
        <f t="shared" si="9"/>
        <v>-0.09023988144287776</v>
      </c>
    </row>
    <row r="51" spans="1:12" ht="31.5" customHeight="1">
      <c r="A51" s="79" t="s">
        <v>47</v>
      </c>
      <c r="B51" s="80">
        <v>99.27837500000001</v>
      </c>
      <c r="C51" s="80">
        <f>B51/$B$10*100</f>
        <v>0.010514324412885894</v>
      </c>
      <c r="D51" s="61">
        <f t="shared" si="11"/>
        <v>0.08339750806090492</v>
      </c>
      <c r="E51" s="61"/>
      <c r="F51" s="61"/>
      <c r="G51" s="69">
        <v>109.34767300000001</v>
      </c>
      <c r="H51" s="61">
        <f>G51/$G$10*100</f>
        <v>0.010605981862269643</v>
      </c>
      <c r="I51" s="61">
        <f t="shared" si="7"/>
        <v>0.0789498741587469</v>
      </c>
      <c r="J51" s="61"/>
      <c r="K51" s="61">
        <f t="shared" si="8"/>
        <v>10.069298000000003</v>
      </c>
      <c r="L51" s="81">
        <f t="shared" si="9"/>
        <v>0.10142488734329103</v>
      </c>
    </row>
    <row r="52" spans="1:12" s="43" customFormat="1" ht="19.5" customHeight="1">
      <c r="A52" s="67" t="s">
        <v>48</v>
      </c>
      <c r="B52" s="82">
        <v>5727.260954000001</v>
      </c>
      <c r="C52" s="61">
        <f>B52/$B$10*100</f>
        <v>0.6065598844422098</v>
      </c>
      <c r="D52" s="61">
        <f t="shared" si="11"/>
        <v>4.811111096229376</v>
      </c>
      <c r="E52" s="61"/>
      <c r="F52" s="61"/>
      <c r="G52" s="69">
        <v>6227.733719</v>
      </c>
      <c r="H52" s="61">
        <f>G52/$G$10*100</f>
        <v>0.6040478873908827</v>
      </c>
      <c r="I52" s="61">
        <f t="shared" si="7"/>
        <v>4.496472397809825</v>
      </c>
      <c r="J52" s="61"/>
      <c r="K52" s="61">
        <f t="shared" si="8"/>
        <v>500.4727649999986</v>
      </c>
      <c r="L52" s="70">
        <f t="shared" si="9"/>
        <v>0.08738431320306117</v>
      </c>
    </row>
    <row r="53" spans="1:12" ht="19.5" customHeight="1">
      <c r="A53" s="67" t="s">
        <v>30</v>
      </c>
      <c r="B53" s="82">
        <v>0</v>
      </c>
      <c r="C53" s="61">
        <f t="shared" si="10"/>
        <v>0</v>
      </c>
      <c r="D53" s="61">
        <f t="shared" si="11"/>
        <v>0</v>
      </c>
      <c r="E53" s="61"/>
      <c r="F53" s="61"/>
      <c r="G53" s="69">
        <v>0</v>
      </c>
      <c r="H53" s="61">
        <f>G53/$G$10*100</f>
        <v>0</v>
      </c>
      <c r="I53" s="61">
        <f t="shared" si="7"/>
        <v>0</v>
      </c>
      <c r="J53" s="61"/>
      <c r="K53" s="61">
        <f t="shared" si="8"/>
        <v>0</v>
      </c>
      <c r="L53" s="70"/>
    </row>
    <row r="54" spans="1:12" s="43" customFormat="1" ht="32.25" customHeight="1">
      <c r="A54" s="83" t="s">
        <v>49</v>
      </c>
      <c r="B54" s="80">
        <v>-478.79406194999996</v>
      </c>
      <c r="C54" s="61">
        <f>B54/$B$10*100</f>
        <v>-0.05070788169433359</v>
      </c>
      <c r="D54" s="61">
        <f t="shared" si="11"/>
        <v>-0.40220472626580084</v>
      </c>
      <c r="E54" s="61"/>
      <c r="F54" s="61"/>
      <c r="G54" s="69">
        <v>-499.47642599999995</v>
      </c>
      <c r="H54" s="61">
        <f>G54/$G$10*100</f>
        <v>-0.04844582211445198</v>
      </c>
      <c r="I54" s="61">
        <f t="shared" si="7"/>
        <v>-0.36062588161305126</v>
      </c>
      <c r="J54" s="61"/>
      <c r="K54" s="61">
        <f t="shared" si="8"/>
        <v>-20.68236404999999</v>
      </c>
      <c r="L54" s="70">
        <f>G54/B54-1</f>
        <v>0.043196784784185205</v>
      </c>
    </row>
    <row r="55" spans="1:12" s="43" customFormat="1" ht="7.5" customHeight="1">
      <c r="A55" s="84"/>
      <c r="B55" s="85"/>
      <c r="C55" s="41"/>
      <c r="D55" s="41"/>
      <c r="E55" s="41"/>
      <c r="F55" s="41"/>
      <c r="G55" s="56"/>
      <c r="H55" s="41"/>
      <c r="I55" s="41"/>
      <c r="J55" s="41"/>
      <c r="K55" s="61">
        <f t="shared" si="8"/>
        <v>0</v>
      </c>
      <c r="L55" s="70"/>
    </row>
    <row r="56" spans="1:12" s="29" customFormat="1" ht="21" customHeight="1" thickBot="1">
      <c r="A56" s="86" t="s">
        <v>50</v>
      </c>
      <c r="B56" s="87">
        <f>B12-B38</f>
        <v>-8144.834561949989</v>
      </c>
      <c r="C56" s="88">
        <f>B56/$B$10*100</f>
        <v>-0.8625990591972073</v>
      </c>
      <c r="D56" s="87">
        <v>0</v>
      </c>
      <c r="E56" s="87"/>
      <c r="F56" s="89"/>
      <c r="G56" s="87">
        <f>G12-G38</f>
        <v>-14705.967746639988</v>
      </c>
      <c r="H56" s="88">
        <f>G56/$G$10*100</f>
        <v>-1.4263790248923363</v>
      </c>
      <c r="I56" s="90">
        <v>0</v>
      </c>
      <c r="J56" s="89"/>
      <c r="K56" s="87">
        <f t="shared" si="8"/>
        <v>-6561.133184689999</v>
      </c>
      <c r="L56" s="91"/>
    </row>
    <row r="57" spans="1:12" s="29" customFormat="1" ht="21" customHeight="1">
      <c r="A57" s="92"/>
      <c r="B57" s="61"/>
      <c r="C57" s="93"/>
      <c r="D57" s="61"/>
      <c r="E57" s="61"/>
      <c r="F57" s="74"/>
      <c r="G57" s="61"/>
      <c r="H57" s="93"/>
      <c r="I57" s="80"/>
      <c r="J57" s="74"/>
      <c r="K57" s="61"/>
      <c r="L57" s="42"/>
    </row>
    <row r="58" spans="7:11" ht="19.5" customHeight="1">
      <c r="G58" s="94"/>
      <c r="H58" s="94"/>
      <c r="I58" s="94"/>
      <c r="J58" s="94"/>
      <c r="K58" s="94"/>
    </row>
    <row r="59" spans="7:11" ht="19.5" customHeight="1">
      <c r="G59" s="94"/>
      <c r="H59" s="94"/>
      <c r="I59" s="94"/>
      <c r="J59" s="94"/>
      <c r="K59" s="94"/>
    </row>
    <row r="60" spans="7:11" ht="19.5" customHeight="1">
      <c r="G60" s="94"/>
      <c r="H60" s="94"/>
      <c r="I60" s="94"/>
      <c r="J60" s="94"/>
      <c r="K60" s="94"/>
    </row>
    <row r="61" spans="7:11" ht="19.5" customHeight="1">
      <c r="G61" s="94"/>
      <c r="H61" s="94"/>
      <c r="I61" s="94"/>
      <c r="J61" s="94"/>
      <c r="K61" s="94"/>
    </row>
    <row r="62" spans="7:11" ht="19.5" customHeight="1">
      <c r="G62" s="94"/>
      <c r="H62" s="94"/>
      <c r="I62" s="94"/>
      <c r="J62" s="94"/>
      <c r="K62" s="94"/>
    </row>
    <row r="63" spans="7:11" ht="19.5" customHeight="1">
      <c r="G63" s="94"/>
      <c r="H63" s="94"/>
      <c r="I63" s="94"/>
      <c r="J63" s="94"/>
      <c r="K63" s="94"/>
    </row>
    <row r="64" spans="7:11" ht="19.5" customHeight="1">
      <c r="G64" s="94"/>
      <c r="H64" s="94"/>
      <c r="I64" s="94"/>
      <c r="J64" s="94"/>
      <c r="K64" s="94"/>
    </row>
    <row r="65" spans="7:11" ht="19.5" customHeight="1">
      <c r="G65" s="94"/>
      <c r="H65" s="94"/>
      <c r="I65" s="94"/>
      <c r="J65" s="94"/>
      <c r="K65" s="94"/>
    </row>
    <row r="66" spans="7:11" ht="19.5" customHeight="1">
      <c r="G66" s="94"/>
      <c r="H66" s="94"/>
      <c r="I66" s="94"/>
      <c r="J66" s="94"/>
      <c r="K66" s="94"/>
    </row>
    <row r="67" spans="7:11" ht="19.5" customHeight="1">
      <c r="G67" s="94"/>
      <c r="H67" s="94"/>
      <c r="I67" s="94"/>
      <c r="J67" s="94"/>
      <c r="K67" s="94"/>
    </row>
    <row r="68" spans="7:11" ht="19.5" customHeight="1">
      <c r="G68" s="94"/>
      <c r="H68" s="94"/>
      <c r="I68" s="94"/>
      <c r="J68" s="94"/>
      <c r="K68" s="94"/>
    </row>
    <row r="69" spans="7:11" ht="19.5" customHeight="1">
      <c r="G69" s="94"/>
      <c r="H69" s="94"/>
      <c r="I69" s="94"/>
      <c r="J69" s="94"/>
      <c r="K69" s="94"/>
    </row>
    <row r="70" spans="7:11" ht="19.5" customHeight="1">
      <c r="G70" s="94"/>
      <c r="H70" s="94"/>
      <c r="I70" s="94"/>
      <c r="J70" s="94"/>
      <c r="K70" s="94"/>
    </row>
    <row r="71" spans="7:11" ht="19.5" customHeight="1">
      <c r="G71" s="94"/>
      <c r="H71" s="94"/>
      <c r="I71" s="94"/>
      <c r="J71" s="94"/>
      <c r="K71" s="94"/>
    </row>
    <row r="72" spans="7:11" ht="19.5" customHeight="1">
      <c r="G72" s="94"/>
      <c r="H72" s="94"/>
      <c r="I72" s="94"/>
      <c r="J72" s="94"/>
      <c r="K72" s="94"/>
    </row>
    <row r="73" spans="7:11" ht="19.5" customHeight="1">
      <c r="G73" s="94"/>
      <c r="H73" s="94"/>
      <c r="I73" s="94"/>
      <c r="J73" s="94"/>
      <c r="K73" s="94"/>
    </row>
    <row r="74" spans="7:11" ht="19.5" customHeight="1">
      <c r="G74" s="94"/>
      <c r="H74" s="94"/>
      <c r="I74" s="94"/>
      <c r="J74" s="94"/>
      <c r="K74" s="94"/>
    </row>
    <row r="75" spans="7:11" ht="19.5" customHeight="1">
      <c r="G75" s="94"/>
      <c r="H75" s="94"/>
      <c r="I75" s="94"/>
      <c r="J75" s="94"/>
      <c r="K75" s="94"/>
    </row>
    <row r="76" spans="7:11" ht="19.5" customHeight="1">
      <c r="G76" s="94"/>
      <c r="H76" s="94"/>
      <c r="I76" s="94"/>
      <c r="J76" s="94"/>
      <c r="K76" s="94"/>
    </row>
    <row r="77" spans="7:11" ht="19.5" customHeight="1">
      <c r="G77" s="94"/>
      <c r="H77" s="94"/>
      <c r="I77" s="94"/>
      <c r="J77" s="94"/>
      <c r="K77" s="94"/>
    </row>
    <row r="78" spans="7:11" ht="19.5" customHeight="1">
      <c r="G78" s="94"/>
      <c r="H78" s="94"/>
      <c r="I78" s="94"/>
      <c r="J78" s="94"/>
      <c r="K78" s="94"/>
    </row>
    <row r="79" spans="7:11" ht="19.5" customHeight="1">
      <c r="G79" s="94"/>
      <c r="H79" s="94"/>
      <c r="I79" s="94"/>
      <c r="J79" s="94"/>
      <c r="K79" s="94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74608387</cp:lastModifiedBy>
  <cp:lastPrinted>2019-06-25T13:41:16Z</cp:lastPrinted>
  <dcterms:created xsi:type="dcterms:W3CDTF">2019-06-24T06:35:26Z</dcterms:created>
  <dcterms:modified xsi:type="dcterms:W3CDTF">2019-06-25T13:41:49Z</dcterms:modified>
  <cp:category/>
  <cp:version/>
  <cp:contentType/>
  <cp:contentStatus/>
</cp:coreProperties>
</file>