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10350" activeTab="2"/>
  </bookViews>
  <sheets>
    <sheet name="A 1 Sinteza executie trim. I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2">'A 3 ch personal pe bugete'!$B$2:$H$14</definedName>
    <definedName name="_xlnm.Print_Area" localSheetId="3">'A 4 OPC BS p'!$B$1:$J$71</definedName>
    <definedName name="_xlnm.Print_Area" localSheetId="1">'Anexa 2 '!$A$2:$I$49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<sst xmlns="http://schemas.openxmlformats.org/spreadsheetml/2006/main" count="190" uniqueCount="172">
  <si>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</si>
  <si>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</si>
  <si>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</si>
  <si>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</si>
  <si>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</si>
  <si>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</si>
  <si>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</si>
  <si>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</si>
  <si>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</si>
  <si>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</si>
  <si>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</si>
  <si>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</si>
  <si>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</si>
  <si>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</si>
  <si>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</si>
  <si>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</si>
  <si>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</si>
  <si>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</si>
  <si>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</si>
  <si>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</si>
  <si>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</si>
  <si>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</si>
  <si>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</si>
  <si>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</si>
  <si>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</si>
  <si>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</si>
  <si>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</si>
  <si>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</si>
  <si>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</si>
  <si>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</si>
  <si>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</si>
  <si>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</si>
  <si>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</si>
  <si>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</si>
  <si>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</si>
  <si>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</si>
  <si>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</si>
  <si>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</si>
  <si>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</si>
  <si>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</si>
  <si>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</si>
  <si>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</si>
  <si>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</si>
  <si>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</si>
  <si>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</si>
  <si>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</si>
  <si>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</si>
  <si>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</si>
  <si>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</si>
  <si>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3=1-2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</si>
  <si>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</si>
  <si>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</si>
  <si>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</si>
  <si>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</si>
  <si>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</si>
  <si>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</si>
  <si>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</si>
  <si>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Indicator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</si>
  <si>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</si>
  <si>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</si>
  <si>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</si>
  <si>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</si>
  <si>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</si>
  <si>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</si>
  <si>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</si>
  <si>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</si>
  <si>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</si>
  <si>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</si>
  <si>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</si>
  <si>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</si>
  <si>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</si>
  <si>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</si>
  <si>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</si>
  <si>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</si>
  <si>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</si>
  <si>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3</t>
  </si>
  <si>
    <t>5</t>
  </si>
  <si>
    <t xml:space="preserve">Inalta Curte de Casatie si Justitie </t>
  </si>
  <si>
    <t xml:space="preserve">Ministerul Sanatatii </t>
  </si>
  <si>
    <t>Consiliul National de Solutionare a Contestatiilor</t>
  </si>
  <si>
    <t xml:space="preserve">-milioane lei- </t>
  </si>
  <si>
    <t>mii lei</t>
  </si>
  <si>
    <t>1</t>
  </si>
  <si>
    <t>Administratia Prezidentiala</t>
  </si>
  <si>
    <t>Senatul României</t>
  </si>
  <si>
    <t>Camera Deputaţilor</t>
  </si>
  <si>
    <t>Curtea Constituţională</t>
  </si>
  <si>
    <t>6</t>
  </si>
  <si>
    <t>Consiliul Legislativ</t>
  </si>
  <si>
    <t>7</t>
  </si>
  <si>
    <t>Curtea de Conturi</t>
  </si>
  <si>
    <t>8</t>
  </si>
  <si>
    <t>Consiliul Concurenţei</t>
  </si>
  <si>
    <t>9</t>
  </si>
  <si>
    <t>Avocatul Poporului</t>
  </si>
  <si>
    <t>Consiliul Naţional pentru Studierea Arhivelor Securităţii</t>
  </si>
  <si>
    <t>11</t>
  </si>
  <si>
    <t>Consiliul Naţional al Audiovizualului</t>
  </si>
  <si>
    <t>Ministerul Afacerilor Externe</t>
  </si>
  <si>
    <t>Ministerul Dezvoltării Regionale şi Administraţiei Publice</t>
  </si>
  <si>
    <t xml:space="preserve">Ministerul Finantelor Publice   </t>
  </si>
  <si>
    <t xml:space="preserve">Ministerul Justiţiei </t>
  </si>
  <si>
    <t>Ministerul Apararii Nationale</t>
  </si>
  <si>
    <t>Ministerul Afacerilor Interne</t>
  </si>
  <si>
    <t>20</t>
  </si>
  <si>
    <t xml:space="preserve">Ministerul Muncii, Familiei, Protecţiei Sociale şi Persoanelor Vârstnice                                                                </t>
  </si>
  <si>
    <t xml:space="preserve">Ministerul Tineretului si Sportului                        </t>
  </si>
  <si>
    <t>22</t>
  </si>
  <si>
    <t xml:space="preserve">Ministerul Agriculturii si Dezvoltarii Rurale   </t>
  </si>
  <si>
    <t>Ministerul Mediului si Schimbărilor Climatice</t>
  </si>
  <si>
    <t>Ministerul Transporturilor</t>
  </si>
  <si>
    <t xml:space="preserve">Ministerul Educatiei Naţionale                   </t>
  </si>
  <si>
    <t xml:space="preserve">Ministerul Culturii </t>
  </si>
  <si>
    <t>Ministerul pentru Societatea Informaţională</t>
  </si>
  <si>
    <t>Ministerul Public</t>
  </si>
  <si>
    <t>Agenţia Naţională de Integritate</t>
  </si>
  <si>
    <t>Serviciul Român de Informaţii</t>
  </si>
  <si>
    <t>Serviciul de Informaţii Externe</t>
  </si>
  <si>
    <t>Serviciul de Protecţie şi Pază</t>
  </si>
  <si>
    <t>Serviciul de Telecomunicaţii Speciale</t>
  </si>
  <si>
    <t>Ministerul Economiei</t>
  </si>
  <si>
    <t>Academia Română</t>
  </si>
  <si>
    <t>Oficiul Naţional de Prevenire şi Combaterea Spălării Banilor</t>
  </si>
  <si>
    <t>Oficiul Registrului National al Informatiilor Secrete de Stat</t>
  </si>
  <si>
    <t xml:space="preserve">Consiliul Naţional pentru Combaterea Discriminării </t>
  </si>
  <si>
    <t>Societatea Română de Televiziune</t>
  </si>
  <si>
    <t>Consiliul Superior al Magistraturii</t>
  </si>
  <si>
    <t>Autoritatea Electorală Permanentă</t>
  </si>
  <si>
    <t>Autoritatea Naţională de Supraveghere a Prelucrării Datelor cu Caracter Personal</t>
  </si>
  <si>
    <t>Consiliul Economic si Social</t>
  </si>
  <si>
    <t>Autoritatea pentru Administrarea Activelor Statului</t>
  </si>
  <si>
    <t>Ministerul Fondurilor Europene</t>
  </si>
  <si>
    <t>Ministerul Finanţelor Publice - Acţiuni Generale</t>
  </si>
  <si>
    <t xml:space="preserve">         EXECUŢIA BUGETULUI GENERAL CONSOLIDAT   </t>
  </si>
  <si>
    <t>Autoritatea Naţională pentru Restituirea Proprietăţilor</t>
  </si>
  <si>
    <t xml:space="preserve">   -pe anul 2014 -</t>
  </si>
  <si>
    <t>Program 2014 
iniţial</t>
  </si>
  <si>
    <t>Program           2014 
actualizat</t>
  </si>
  <si>
    <t>(%)</t>
  </si>
  <si>
    <t>Program Trim. III</t>
  </si>
  <si>
    <t>Execuţie trim. III</t>
  </si>
  <si>
    <t>Sold</t>
  </si>
  <si>
    <t>Program trim. III 2014</t>
  </si>
  <si>
    <t>Realizari trim. III 2014</t>
  </si>
  <si>
    <t>Grad de realizare trim.III 2014</t>
  </si>
  <si>
    <t>% din program trim.III</t>
  </si>
  <si>
    <t>Trimestrul III
actualizat</t>
  </si>
  <si>
    <t>Execuţie trimestrul III</t>
  </si>
  <si>
    <t>Trimestrul III
iniţial</t>
  </si>
  <si>
    <t>Plati efectuate in anii precedenti si recuperate in anul curent</t>
  </si>
  <si>
    <t xml:space="preserve">CHELTUIELI DE PERSONAL  </t>
  </si>
  <si>
    <t>Program  iniţial</t>
  </si>
  <si>
    <t>Program  actualizat</t>
  </si>
  <si>
    <t>Trimestrul III iniţial</t>
  </si>
  <si>
    <t>Trimestrul III actualizat</t>
  </si>
  <si>
    <t>Rămas de utilizat trimestrul III</t>
  </si>
  <si>
    <t>Execuţie trimestrul III (%)</t>
  </si>
  <si>
    <t>6=4-5</t>
  </si>
  <si>
    <t>7=5/4*100</t>
  </si>
  <si>
    <r>
      <t xml:space="preserve"> </t>
    </r>
    <r>
      <rPr>
        <b/>
        <sz val="8"/>
        <color indexed="8"/>
        <rFont val="Arial"/>
        <family val="2"/>
      </rPr>
      <t>TOTAL din care:</t>
    </r>
  </si>
  <si>
    <t>Secretariatul General al Guvernului</t>
  </si>
  <si>
    <t>Secretariatul de Stat pentru Problemele Revoluţionarilor din Decembrie 1989</t>
  </si>
  <si>
    <t xml:space="preserve">La modificarea prevederilor anuale şi trimestriale  la titlul "Cheltuieli de personal" au fost avute în vedere următoarele acte normative: </t>
  </si>
  <si>
    <t>Legea nr. 17/2014 privind unele măsuri de reglementare a vânzării-cumpărării terenurilor agricole situate în extravilan şi de modificare a Legii nr. 268/2001 privind privatizarea societăților comerciale ce dețin în administrare terenuri proprietate publică şi privată a statului cu destinație agricolă şi înființarea Agenției Domeniilor Statului</t>
  </si>
  <si>
    <t>Ordonanţa de urgenţă a Guvernului nr. 11/2012 privind stabilirea unor măsuri pentru eliberarea benzilor de frecvenţe radio 830 - 862 MHz, 1747,5 - 1785 MHz, 1842,5 - 1880 MHz şi 2500 - 2690 MHz</t>
  </si>
  <si>
    <t>Ordonanța de urgență a Guvernului nr. 9/2014 pentru aprobarea unor măsuri de eficientizare a sistemului de gestionare a instrumentelor structural</t>
  </si>
  <si>
    <t>Ordonanța de urgenţă a Guvernului nr. 11/2014 privind adoptarea unor măsuri de reorganizare la nivelul administrației publice centrale şi pentru modificarea şi completarea unor acte normative</t>
  </si>
  <si>
    <t>Hotărârea Guvernului nr. 103/2014 aprobarea bugetului şi a structurii cheltuielilor necesare pentru pregătirea, organizarea şi desfășurarea alegerilor pentru membrii din România în Parlamentul European din anul 2014</t>
  </si>
  <si>
    <t>Hotărârea Guvernului nr.  259/2014 privind aprobarea măsurilor, a bugetului şi cheltuielilor necesare pentru pregătirea, organizarea şi desfășurarea alegerilor parțiale pentru Camera Deputaților şi Senat din data de 25 mai 2014, a modelului timbrului autocolant, a modelelor listelor electorale, a modelului buletinului de vot, a modelelor stampilelor electorale şi ale altor documente care vor fi utilizate la aceste alegeri, precum şi a condițiilor şi duratei păstrării materialelor rezultate din procesul electoral</t>
  </si>
  <si>
    <t>Hotărâri ale Guvernului emise în temeiul art. 46 din Legea bugetului de stat pe anul 2014 nr. 356/2013, pentru plata titlurilor executorii prevăzute de Ordonanța de urgență a Guvernului nr. 71/2009, Ordonanța Guvernului nr. 17/2012, precum şi de Ordonanța de urgență a Guvernului nr. 92/2012.</t>
  </si>
  <si>
    <t>Ordonanța Guvernului 9/2014 cu privire la rectificarea bugetului de stat pe anul 2014</t>
  </si>
  <si>
    <t>Ordonanța de urgență a Guvernului nr. 8/2014 pentru modificarea și completarea unor acte normative și alte măsuri fiscal bugetare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</si>
</sst>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.0_);\(#,##0.0\)"/>
    <numFmt numFmtId="212" formatCode="#,##0_);\(#,##0\)"/>
    <numFmt numFmtId="213" formatCode="#,##0.00_);\(#,##0.00\)"/>
    <numFmt numFmtId="214" formatCode="#,##0.000_);\(#,##0.0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&quot;Da&quot;;&quot;Da&quot;;&quot;Nu&quot;"/>
    <numFmt numFmtId="221" formatCode="&quot;Adevărat&quot;;&quot;Adevărat&quot;;&quot;Fals&quot;"/>
    <numFmt numFmtId="222" formatCode="&quot;Activat&quot;;&quot;Activat&quot;;&quot;Dezactivat&quot;"/>
    <numFmt numFmtId="223" formatCode="0.000%"/>
  </numFmts>
  <fonts count="8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179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79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65" fontId="0" fillId="0" borderId="0" applyFont="0" applyFill="0" applyBorder="0" applyAlignment="0" applyProtection="0"/>
    <xf numFmtId="169" fontId="22" fillId="0" borderId="0">
      <alignment horizontal="right" vertical="top"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0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79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79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1" fontId="1" fillId="0" borderId="0" applyFill="0" applyBorder="0" applyAlignment="0" applyProtection="0"/>
    <xf numFmtId="0" fontId="42" fillId="21" borderId="15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0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8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168" fontId="71" fillId="30" borderId="0" xfId="0" applyNumberFormat="1" applyFont="1" applyFill="1" applyAlignment="1" applyProtection="1">
      <alignment horizontal="center"/>
      <protection locked="0"/>
    </xf>
    <xf numFmtId="168" fontId="72" fillId="30" borderId="0" xfId="209" applyNumberFormat="1" applyFont="1" applyFill="1" applyBorder="1" applyAlignment="1">
      <alignment horizontal="right"/>
      <protection/>
    </xf>
    <xf numFmtId="168" fontId="72" fillId="30" borderId="0" xfId="0" applyNumberFormat="1" applyFont="1" applyFill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right"/>
      <protection locked="0"/>
    </xf>
    <xf numFmtId="168" fontId="71" fillId="30" borderId="0" xfId="0" applyNumberFormat="1" applyFont="1" applyFill="1" applyBorder="1" applyAlignment="1" applyProtection="1">
      <alignment horizontal="right"/>
      <protection locked="0"/>
    </xf>
    <xf numFmtId="168" fontId="73" fillId="30" borderId="0" xfId="0" applyNumberFormat="1" applyFont="1" applyFill="1" applyBorder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center" vertical="center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8" fontId="76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left" indent="6"/>
      <protection locked="0"/>
    </xf>
    <xf numFmtId="168" fontId="71" fillId="30" borderId="0" xfId="0" applyNumberFormat="1" applyFont="1" applyFill="1" applyBorder="1" applyAlignment="1" applyProtection="1">
      <alignment horizontal="left"/>
      <protection locked="0"/>
    </xf>
    <xf numFmtId="168" fontId="72" fillId="3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30" borderId="0" xfId="0" applyNumberFormat="1" applyFont="1" applyFill="1" applyBorder="1" applyAlignment="1">
      <alignment horizontal="right" vertical="center"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30" borderId="0" xfId="0" applyNumberFormat="1" applyFont="1" applyFill="1" applyAlignment="1" applyProtection="1">
      <alignment horizontal="right"/>
      <protection locked="0"/>
    </xf>
    <xf numFmtId="168" fontId="71" fillId="30" borderId="0" xfId="0" applyNumberFormat="1" applyFont="1" applyFill="1" applyAlignment="1" applyProtection="1">
      <alignment horizontal="left"/>
      <protection locked="0"/>
    </xf>
    <xf numFmtId="168" fontId="73" fillId="30" borderId="0" xfId="0" applyNumberFormat="1" applyFont="1" applyFill="1" applyAlignment="1" applyProtection="1">
      <alignment horizontal="right"/>
      <protection locked="0"/>
    </xf>
    <xf numFmtId="171" fontId="71" fillId="30" borderId="0" xfId="0" applyNumberFormat="1" applyFont="1" applyFill="1" applyBorder="1" applyAlignment="1" applyProtection="1">
      <alignment horizontal="center"/>
      <protection locked="0"/>
    </xf>
    <xf numFmtId="169" fontId="71" fillId="3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168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0" xfId="0" applyNumberFormat="1" applyFill="1" applyBorder="1" applyAlignment="1">
      <alignment/>
    </xf>
    <xf numFmtId="170" fontId="0" fillId="0" borderId="20" xfId="0" applyNumberForma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211" applyFont="1">
      <alignment/>
      <protection/>
    </xf>
    <xf numFmtId="0" fontId="0" fillId="0" borderId="0" xfId="211" applyFont="1" applyAlignment="1">
      <alignment horizontal="center" vertical="center"/>
      <protection/>
    </xf>
    <xf numFmtId="168" fontId="0" fillId="0" borderId="0" xfId="211" applyNumberFormat="1" applyFont="1">
      <alignment/>
      <protection/>
    </xf>
    <xf numFmtId="3" fontId="0" fillId="0" borderId="0" xfId="211" applyNumberFormat="1" applyFont="1">
      <alignment/>
      <protection/>
    </xf>
    <xf numFmtId="168" fontId="79" fillId="30" borderId="21" xfId="0" applyNumberFormat="1" applyFont="1" applyFill="1" applyBorder="1" applyAlignment="1">
      <alignment/>
    </xf>
    <xf numFmtId="0" fontId="0" fillId="30" borderId="0" xfId="0" applyFont="1" applyFill="1" applyAlignment="1">
      <alignment horizontal="left"/>
    </xf>
    <xf numFmtId="0" fontId="0" fillId="30" borderId="22" xfId="0" applyFont="1" applyFill="1" applyBorder="1" applyAlignment="1">
      <alignment horizontal="center"/>
    </xf>
    <xf numFmtId="0" fontId="79" fillId="30" borderId="22" xfId="0" applyFont="1" applyFill="1" applyBorder="1" applyAlignment="1">
      <alignment/>
    </xf>
    <xf numFmtId="0" fontId="0" fillId="30" borderId="22" xfId="0" applyFont="1" applyFill="1" applyBorder="1" applyAlignment="1">
      <alignment/>
    </xf>
    <xf numFmtId="169" fontId="72" fillId="30" borderId="0" xfId="0" applyNumberFormat="1" applyFont="1" applyFill="1" applyBorder="1" applyAlignment="1" applyProtection="1">
      <alignment horizontal="center"/>
      <protection locked="0"/>
    </xf>
    <xf numFmtId="0" fontId="79" fillId="30" borderId="0" xfId="0" applyFont="1" applyFill="1" applyAlignment="1" quotePrefix="1">
      <alignment horizontal="center"/>
    </xf>
    <xf numFmtId="0" fontId="79" fillId="30" borderId="0" xfId="0" applyFont="1" applyFill="1" applyAlignment="1">
      <alignment horizontal="center"/>
    </xf>
    <xf numFmtId="0" fontId="79" fillId="30" borderId="21" xfId="0" applyFont="1" applyFill="1" applyBorder="1" applyAlignment="1">
      <alignment horizontal="center"/>
    </xf>
    <xf numFmtId="4" fontId="80" fillId="0" borderId="0" xfId="210" applyNumberFormat="1" applyFont="1" applyFill="1" applyBorder="1">
      <alignment/>
      <protection/>
    </xf>
    <xf numFmtId="0" fontId="80" fillId="0" borderId="0" xfId="210" applyFont="1" applyFill="1" applyBorder="1">
      <alignment/>
      <protection/>
    </xf>
    <xf numFmtId="0" fontId="81" fillId="0" borderId="0" xfId="210" applyFont="1" applyFill="1" applyBorder="1">
      <alignment/>
      <protection/>
    </xf>
    <xf numFmtId="0" fontId="81" fillId="0" borderId="0" xfId="210" applyFont="1" applyFill="1" applyBorder="1" applyAlignment="1">
      <alignment horizontal="center"/>
      <protection/>
    </xf>
    <xf numFmtId="168" fontId="71" fillId="30" borderId="0" xfId="0" applyNumberFormat="1" applyFont="1" applyFill="1" applyAlignment="1" applyProtection="1">
      <alignment wrapText="1"/>
      <protection locked="0"/>
    </xf>
    <xf numFmtId="168" fontId="71" fillId="30" borderId="0" xfId="0" applyNumberFormat="1" applyFont="1" applyFill="1" applyAlignment="1" applyProtection="1">
      <alignment horizontal="center" wrapText="1"/>
      <protection locked="0"/>
    </xf>
    <xf numFmtId="0" fontId="81" fillId="30" borderId="0" xfId="210" applyFont="1" applyFill="1" applyBorder="1" applyAlignment="1">
      <alignment/>
      <protection/>
    </xf>
    <xf numFmtId="0" fontId="80" fillId="30" borderId="0" xfId="210" applyFont="1" applyFill="1" applyBorder="1" applyAlignment="1">
      <alignment vertical="top" wrapText="1"/>
      <protection/>
    </xf>
    <xf numFmtId="4" fontId="80" fillId="30" borderId="0" xfId="210" applyNumberFormat="1" applyFont="1" applyFill="1" applyBorder="1">
      <alignment/>
      <protection/>
    </xf>
    <xf numFmtId="0" fontId="80" fillId="30" borderId="0" xfId="210" applyFont="1" applyFill="1" applyBorder="1">
      <alignment/>
      <protection/>
    </xf>
    <xf numFmtId="0" fontId="81" fillId="30" borderId="0" xfId="210" applyFont="1" applyFill="1" applyBorder="1">
      <alignment/>
      <protection/>
    </xf>
    <xf numFmtId="0" fontId="34" fillId="0" borderId="0" xfId="0" applyFont="1" applyFill="1" applyBorder="1" applyAlignment="1">
      <alignment vertical="top" wrapText="1"/>
    </xf>
    <xf numFmtId="0" fontId="0" fillId="30" borderId="0" xfId="211" applyFont="1" applyFill="1">
      <alignment/>
      <protection/>
    </xf>
    <xf numFmtId="0" fontId="0" fillId="30" borderId="0" xfId="211" applyFont="1" applyFill="1" applyAlignment="1">
      <alignment horizontal="right"/>
      <protection/>
    </xf>
    <xf numFmtId="49" fontId="0" fillId="30" borderId="0" xfId="0" applyNumberFormat="1" applyFont="1" applyFill="1" applyBorder="1" applyAlignment="1" applyProtection="1">
      <alignment horizontal="right"/>
      <protection locked="0"/>
    </xf>
    <xf numFmtId="168" fontId="74" fillId="30" borderId="22" xfId="0" applyNumberFormat="1" applyFont="1" applyFill="1" applyBorder="1" applyAlignment="1" applyProtection="1">
      <alignment/>
      <protection locked="0"/>
    </xf>
    <xf numFmtId="49" fontId="71" fillId="30" borderId="22" xfId="0" applyNumberFormat="1" applyFont="1" applyFill="1" applyBorder="1" applyAlignment="1" applyProtection="1">
      <alignment horizontal="right"/>
      <protection locked="0"/>
    </xf>
    <xf numFmtId="0" fontId="24" fillId="0" borderId="23" xfId="209" applyFont="1" applyFill="1" applyBorder="1" applyAlignment="1">
      <alignment horizontal="center"/>
      <protection/>
    </xf>
    <xf numFmtId="168" fontId="24" fillId="30" borderId="23" xfId="0" applyNumberFormat="1" applyFont="1" applyFill="1" applyBorder="1" applyAlignment="1" applyProtection="1">
      <alignment horizontal="center" wrapText="1"/>
      <protection locked="0"/>
    </xf>
    <xf numFmtId="0" fontId="0" fillId="21" borderId="21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20" xfId="0" applyFill="1" applyBorder="1" applyAlignment="1">
      <alignment/>
    </xf>
    <xf numFmtId="0" fontId="0" fillId="21" borderId="24" xfId="0" applyFill="1" applyBorder="1" applyAlignment="1">
      <alignment/>
    </xf>
    <xf numFmtId="170" fontId="79" fillId="30" borderId="22" xfId="0" applyNumberFormat="1" applyFont="1" applyFill="1" applyBorder="1" applyAlignment="1">
      <alignment/>
    </xf>
    <xf numFmtId="168" fontId="79" fillId="30" borderId="22" xfId="0" applyNumberFormat="1" applyFont="1" applyFill="1" applyBorder="1" applyAlignment="1">
      <alignment/>
    </xf>
    <xf numFmtId="168" fontId="79" fillId="30" borderId="0" xfId="0" applyNumberFormat="1" applyFont="1" applyFill="1" applyAlignment="1">
      <alignment/>
    </xf>
    <xf numFmtId="168" fontId="0" fillId="30" borderId="0" xfId="0" applyNumberFormat="1" applyFont="1" applyFill="1" applyAlignment="1">
      <alignment/>
    </xf>
    <xf numFmtId="168" fontId="79" fillId="30" borderId="0" xfId="0" applyNumberFormat="1" applyFont="1" applyFill="1" applyBorder="1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 horizontal="right"/>
    </xf>
    <xf numFmtId="0" fontId="0" fillId="30" borderId="20" xfId="0" applyFill="1" applyBorder="1" applyAlignment="1">
      <alignment/>
    </xf>
    <xf numFmtId="0" fontId="0" fillId="30" borderId="20" xfId="0" applyFill="1" applyBorder="1" applyAlignment="1">
      <alignment horizontal="right"/>
    </xf>
    <xf numFmtId="0" fontId="79" fillId="21" borderId="0" xfId="0" applyFont="1" applyFill="1" applyBorder="1" applyAlignment="1">
      <alignment horizontal="center"/>
    </xf>
    <xf numFmtId="0" fontId="79" fillId="21" borderId="20" xfId="0" applyFont="1" applyFill="1" applyBorder="1" applyAlignment="1">
      <alignment/>
    </xf>
    <xf numFmtId="0" fontId="79" fillId="21" borderId="24" xfId="0" applyFont="1" applyFill="1" applyBorder="1" applyAlignment="1">
      <alignment horizontal="center"/>
    </xf>
    <xf numFmtId="0" fontId="82" fillId="0" borderId="25" xfId="0" applyFont="1" applyBorder="1" applyAlignment="1">
      <alignment horizontal="justify" wrapText="1"/>
    </xf>
    <xf numFmtId="0" fontId="82" fillId="0" borderId="26" xfId="0" applyFont="1" applyBorder="1" applyAlignment="1">
      <alignment horizontal="justify" wrapText="1"/>
    </xf>
    <xf numFmtId="168" fontId="71" fillId="30" borderId="0" xfId="0" applyNumberFormat="1" applyFont="1" applyFill="1" applyAlignment="1" applyProtection="1" quotePrefix="1">
      <alignment horizontal="right" vertical="center"/>
      <protection locked="0"/>
    </xf>
    <xf numFmtId="168" fontId="72" fillId="30" borderId="0" xfId="0" applyNumberFormat="1" applyFont="1" applyFill="1" applyAlignment="1" applyProtection="1">
      <alignment horizontal="right" vertical="center"/>
      <protection locked="0"/>
    </xf>
    <xf numFmtId="168" fontId="71" fillId="30" borderId="0" xfId="0" applyNumberFormat="1" applyFont="1" applyFill="1" applyBorder="1" applyAlignment="1" applyProtection="1">
      <alignment horizontal="right" vertical="center"/>
      <protection locked="0"/>
    </xf>
    <xf numFmtId="168" fontId="72" fillId="30" borderId="0" xfId="0" applyNumberFormat="1" applyFont="1" applyFill="1" applyBorder="1" applyAlignment="1" applyProtection="1">
      <alignment horizontal="right" vertical="center"/>
      <protection locked="0"/>
    </xf>
    <xf numFmtId="168" fontId="72" fillId="30" borderId="0" xfId="0" applyNumberFormat="1" applyFont="1" applyFill="1" applyBorder="1" applyAlignment="1" applyProtection="1">
      <alignment horizontal="right" vertical="center"/>
      <protection locked="0"/>
    </xf>
    <xf numFmtId="168" fontId="71" fillId="30" borderId="0" xfId="211" applyNumberFormat="1" applyFont="1" applyFill="1" applyBorder="1" applyAlignment="1">
      <alignment vertical="center"/>
      <protection/>
    </xf>
    <xf numFmtId="168" fontId="77" fillId="30" borderId="0" xfId="211" applyNumberFormat="1" applyFont="1" applyFill="1" applyBorder="1" applyAlignment="1">
      <alignment vertical="center"/>
      <protection/>
    </xf>
    <xf numFmtId="172" fontId="71" fillId="30" borderId="0" xfId="225" applyNumberFormat="1" applyFont="1" applyFill="1" applyBorder="1" applyAlignment="1">
      <alignment vertical="center"/>
    </xf>
    <xf numFmtId="168" fontId="72" fillId="30" borderId="22" xfId="211" applyNumberFormat="1" applyFont="1" applyFill="1" applyBorder="1" applyAlignment="1">
      <alignment vertical="center"/>
      <protection/>
    </xf>
    <xf numFmtId="168" fontId="75" fillId="30" borderId="22" xfId="211" applyNumberFormat="1" applyFont="1" applyFill="1" applyBorder="1" applyAlignment="1">
      <alignment vertical="center"/>
      <protection/>
    </xf>
    <xf numFmtId="172" fontId="72" fillId="30" borderId="22" xfId="225" applyNumberFormat="1" applyFont="1" applyFill="1" applyBorder="1" applyAlignment="1">
      <alignment vertical="center"/>
    </xf>
    <xf numFmtId="0" fontId="71" fillId="30" borderId="0" xfId="211" applyFont="1" applyFill="1" applyBorder="1" applyAlignment="1">
      <alignment horizontal="left" vertical="center" wrapText="1"/>
      <protection/>
    </xf>
    <xf numFmtId="0" fontId="72" fillId="30" borderId="22" xfId="211" applyFont="1" applyFill="1" applyBorder="1" applyAlignment="1">
      <alignment horizontal="left" vertical="center" wrapText="1"/>
      <protection/>
    </xf>
    <xf numFmtId="0" fontId="72" fillId="31" borderId="27" xfId="211" applyFont="1" applyFill="1" applyBorder="1" applyAlignment="1">
      <alignment horizontal="center" vertical="center" wrapText="1"/>
      <protection/>
    </xf>
    <xf numFmtId="0" fontId="72" fillId="31" borderId="27" xfId="209" applyFont="1" applyFill="1" applyBorder="1" applyAlignment="1">
      <alignment horizontal="center" vertical="center" wrapText="1"/>
      <protection/>
    </xf>
    <xf numFmtId="0" fontId="79" fillId="4" borderId="20" xfId="0" applyFont="1" applyFill="1" applyBorder="1" applyAlignment="1">
      <alignment/>
    </xf>
    <xf numFmtId="168" fontId="83" fillId="4" borderId="20" xfId="0" applyNumberFormat="1" applyFont="1" applyFill="1" applyBorder="1" applyAlignment="1">
      <alignment/>
    </xf>
    <xf numFmtId="0" fontId="79" fillId="4" borderId="20" xfId="0" applyFont="1" applyFill="1" applyBorder="1" applyAlignment="1">
      <alignment/>
    </xf>
    <xf numFmtId="169" fontId="0" fillId="0" borderId="0" xfId="211" applyNumberFormat="1" applyFont="1">
      <alignment/>
      <protection/>
    </xf>
    <xf numFmtId="10" fontId="81" fillId="0" borderId="0" xfId="210" applyNumberFormat="1" applyFont="1" applyFill="1" applyBorder="1">
      <alignment/>
      <protection/>
    </xf>
    <xf numFmtId="172" fontId="72" fillId="30" borderId="0" xfId="0" applyNumberFormat="1" applyFont="1" applyFill="1" applyBorder="1" applyAlignment="1" applyProtection="1">
      <alignment horizontal="center"/>
      <protection locked="0"/>
    </xf>
    <xf numFmtId="172" fontId="72" fillId="30" borderId="0" xfId="0" applyNumberFormat="1" applyFont="1" applyFill="1" applyBorder="1" applyAlignment="1" applyProtection="1">
      <alignment horizontal="center" vertical="center"/>
      <protection locked="0"/>
    </xf>
    <xf numFmtId="172" fontId="72" fillId="8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 locked="0"/>
    </xf>
    <xf numFmtId="172" fontId="72" fillId="30" borderId="0" xfId="222" applyNumberFormat="1" applyFont="1" applyFill="1" applyBorder="1" applyAlignment="1" applyProtection="1">
      <alignment horizontal="right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 locked="0"/>
    </xf>
    <xf numFmtId="168" fontId="72" fillId="30" borderId="0" xfId="0" applyNumberFormat="1" applyFont="1" applyFill="1" applyBorder="1" applyAlignment="1" applyProtection="1">
      <alignment horizontal="left" wrapText="1" indent="4"/>
      <protection locked="0"/>
    </xf>
    <xf numFmtId="172" fontId="71" fillId="30" borderId="0" xfId="222" applyNumberFormat="1" applyFont="1" applyFill="1" applyBorder="1" applyAlignment="1" applyProtection="1">
      <alignment horizontal="right" vertical="center"/>
      <protection locked="0"/>
    </xf>
    <xf numFmtId="168" fontId="71" fillId="30" borderId="0" xfId="0" applyNumberFormat="1" applyFont="1" applyFill="1" applyBorder="1" applyAlignment="1" applyProtection="1">
      <alignment horizontal="left" wrapText="1" indent="6"/>
      <protection locked="0"/>
    </xf>
    <xf numFmtId="172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72" fontId="71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8" fontId="72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>
      <alignment horizontal="left" vertical="center" indent="2"/>
    </xf>
    <xf numFmtId="168" fontId="72" fillId="30" borderId="0" xfId="0" applyNumberFormat="1" applyFont="1" applyFill="1" applyBorder="1" applyAlignment="1" applyProtection="1">
      <alignment horizontal="left" vertical="center" indent="2"/>
      <protection/>
    </xf>
    <xf numFmtId="168" fontId="72" fillId="30" borderId="0" xfId="0" applyNumberFormat="1" applyFont="1" applyFill="1" applyBorder="1" applyAlignment="1" applyProtection="1">
      <alignment horizontal="left" wrapText="1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168" fontId="71" fillId="30" borderId="0" xfId="0" applyNumberFormat="1" applyFont="1" applyFill="1" applyBorder="1" applyAlignment="1" applyProtection="1">
      <alignment horizontal="left" wrapText="1" indent="4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68" fontId="71" fillId="30" borderId="0" xfId="0" applyNumberFormat="1" applyFont="1" applyFill="1" applyBorder="1" applyAlignment="1" applyProtection="1">
      <alignment horizontal="left" indent="4"/>
      <protection/>
    </xf>
    <xf numFmtId="168" fontId="71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 applyProtection="1">
      <alignment horizontal="left" wrapText="1" indent="2"/>
      <protection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168" fontId="72" fillId="30" borderId="0" xfId="0" applyNumberFormat="1" applyFont="1" applyFill="1" applyBorder="1" applyAlignment="1">
      <alignment horizontal="right" vertical="center"/>
    </xf>
    <xf numFmtId="168" fontId="72" fillId="30" borderId="0" xfId="0" applyNumberFormat="1" applyFont="1" applyFill="1" applyBorder="1" applyAlignment="1">
      <alignment horizontal="left" wrapText="1" indent="1"/>
    </xf>
    <xf numFmtId="0" fontId="72" fillId="30" borderId="28" xfId="209" applyFont="1" applyFill="1" applyBorder="1" applyAlignment="1">
      <alignment horizontal="center" vertical="center" wrapText="1"/>
      <protection/>
    </xf>
    <xf numFmtId="0" fontId="72" fillId="30" borderId="29" xfId="209" applyFont="1" applyFill="1" applyBorder="1" applyAlignment="1" quotePrefix="1">
      <alignment horizontal="center" vertical="center" wrapText="1"/>
      <protection/>
    </xf>
    <xf numFmtId="168" fontId="72" fillId="4" borderId="30" xfId="0" applyNumberFormat="1" applyFont="1" applyFill="1" applyBorder="1" applyAlignment="1" applyProtection="1">
      <alignment horizontal="right" vertical="center"/>
      <protection/>
    </xf>
    <xf numFmtId="168" fontId="72" fillId="4" borderId="30" xfId="0" applyNumberFormat="1" applyFont="1" applyFill="1" applyBorder="1" applyAlignment="1" applyProtection="1">
      <alignment horizontal="left" vertical="center"/>
      <protection/>
    </xf>
    <xf numFmtId="172" fontId="72" fillId="4" borderId="30" xfId="222" applyNumberFormat="1" applyFont="1" applyFill="1" applyBorder="1" applyAlignment="1" applyProtection="1">
      <alignment horizontal="right" vertical="center"/>
      <protection/>
    </xf>
    <xf numFmtId="168" fontId="72" fillId="4" borderId="30" xfId="0" applyNumberFormat="1" applyFont="1" applyFill="1" applyBorder="1" applyAlignment="1" applyProtection="1">
      <alignment horizontal="left" vertical="center"/>
      <protection locked="0"/>
    </xf>
    <xf numFmtId="168" fontId="72" fillId="4" borderId="30" xfId="0" applyNumberFormat="1" applyFont="1" applyFill="1" applyBorder="1" applyAlignment="1">
      <alignment horizontal="right" vertical="center"/>
    </xf>
    <xf numFmtId="172" fontId="72" fillId="4" borderId="30" xfId="222" applyNumberFormat="1" applyFont="1" applyFill="1" applyBorder="1" applyAlignment="1">
      <alignment horizontal="right" vertical="center"/>
    </xf>
    <xf numFmtId="168" fontId="72" fillId="4" borderId="30" xfId="0" applyNumberFormat="1" applyFont="1" applyFill="1" applyBorder="1" applyAlignment="1" applyProtection="1">
      <alignment horizontal="right" vertical="center"/>
      <protection locked="0"/>
    </xf>
    <xf numFmtId="172" fontId="72" fillId="4" borderId="30" xfId="222" applyNumberFormat="1" applyFont="1" applyFill="1" applyBorder="1" applyAlignment="1" applyProtection="1">
      <alignment horizontal="right" vertical="center"/>
      <protection locked="0"/>
    </xf>
    <xf numFmtId="168" fontId="72" fillId="8" borderId="30" xfId="0" applyNumberFormat="1" applyFont="1" applyFill="1" applyBorder="1" applyAlignment="1" applyProtection="1">
      <alignment horizontal="left" vertical="center"/>
      <protection locked="0"/>
    </xf>
    <xf numFmtId="168" fontId="72" fillId="8" borderId="30" xfId="0" applyNumberFormat="1" applyFont="1" applyFill="1" applyBorder="1" applyAlignment="1" applyProtection="1">
      <alignment horizontal="right" vertical="center"/>
      <protection locked="0"/>
    </xf>
    <xf numFmtId="168" fontId="71" fillId="30" borderId="29" xfId="0" applyNumberFormat="1" applyFont="1" applyFill="1" applyBorder="1" applyAlignment="1" applyProtection="1">
      <alignment horizontal="center"/>
      <protection locked="0"/>
    </xf>
    <xf numFmtId="168" fontId="73" fillId="30" borderId="23" xfId="0" applyNumberFormat="1" applyFont="1" applyFill="1" applyBorder="1" applyAlignment="1" applyProtection="1">
      <alignment horizontal="center"/>
      <protection locked="0"/>
    </xf>
    <xf numFmtId="0" fontId="24" fillId="0" borderId="23" xfId="209" applyFont="1" applyFill="1" applyBorder="1" applyAlignment="1">
      <alignment horizontal="center" wrapText="1"/>
      <protection/>
    </xf>
    <xf numFmtId="223" fontId="76" fillId="30" borderId="0" xfId="0" applyNumberFormat="1" applyFont="1" applyFill="1" applyBorder="1" applyAlignment="1" applyProtection="1">
      <alignment horizontal="center" vertical="center"/>
      <protection locked="0"/>
    </xf>
    <xf numFmtId="223" fontId="71" fillId="30" borderId="0" xfId="0" applyNumberFormat="1" applyFont="1" applyFill="1" applyBorder="1" applyAlignment="1" applyProtection="1">
      <alignment horizontal="center"/>
      <protection locked="0"/>
    </xf>
    <xf numFmtId="223" fontId="72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Alignment="1">
      <alignment horizontal="center"/>
    </xf>
    <xf numFmtId="0" fontId="72" fillId="30" borderId="0" xfId="0" applyFont="1" applyFill="1" applyAlignment="1">
      <alignment horizontal="center" wrapText="1"/>
    </xf>
    <xf numFmtId="0" fontId="78" fillId="30" borderId="0" xfId="0" applyFont="1" applyFill="1" applyAlignment="1">
      <alignment horizontal="center"/>
    </xf>
    <xf numFmtId="168" fontId="71" fillId="30" borderId="0" xfId="0" applyNumberFormat="1" applyFont="1" applyFill="1" applyAlignment="1" applyProtection="1">
      <alignment horizontal="left" wrapText="1"/>
      <protection locked="0"/>
    </xf>
    <xf numFmtId="0" fontId="73" fillId="4" borderId="0" xfId="0" applyFont="1" applyFill="1" applyBorder="1" applyAlignment="1" quotePrefix="1">
      <alignment horizontal="center" vertical="center" wrapText="1"/>
    </xf>
    <xf numFmtId="0" fontId="73" fillId="4" borderId="0" xfId="0" applyFont="1" applyFill="1" applyBorder="1" applyAlignment="1">
      <alignment horizontal="center" vertical="center" wrapText="1"/>
    </xf>
    <xf numFmtId="0" fontId="72" fillId="30" borderId="28" xfId="209" applyFont="1" applyFill="1" applyBorder="1" applyAlignment="1">
      <alignment horizontal="center" vertical="center" wrapText="1"/>
      <protection/>
    </xf>
    <xf numFmtId="0" fontId="0" fillId="30" borderId="28" xfId="0" applyFont="1" applyFill="1" applyBorder="1" applyAlignment="1">
      <alignment wrapText="1"/>
    </xf>
    <xf numFmtId="168" fontId="72" fillId="30" borderId="28" xfId="0" applyNumberFormat="1" applyFont="1" applyFill="1" applyBorder="1" applyAlignment="1">
      <alignment horizontal="center" vertical="center" wrapText="1"/>
    </xf>
    <xf numFmtId="168" fontId="72" fillId="30" borderId="28" xfId="0" applyNumberFormat="1" applyFont="1" applyFill="1" applyBorder="1" applyAlignment="1" quotePrefix="1">
      <alignment horizontal="center" vertical="center" wrapText="1"/>
    </xf>
    <xf numFmtId="0" fontId="72" fillId="30" borderId="0" xfId="211" applyFont="1" applyFill="1" applyAlignment="1">
      <alignment horizontal="center" wrapText="1"/>
      <protection/>
    </xf>
    <xf numFmtId="0" fontId="72" fillId="30" borderId="0" xfId="0" applyFont="1" applyFill="1" applyAlignment="1">
      <alignment horizontal="center" wrapText="1"/>
    </xf>
    <xf numFmtId="0" fontId="81" fillId="0" borderId="0" xfId="210" applyFont="1" applyFill="1" applyBorder="1" applyAlignment="1">
      <alignment horizontal="center" wrapText="1"/>
      <protection/>
    </xf>
    <xf numFmtId="0" fontId="81" fillId="0" borderId="0" xfId="210" applyFont="1" applyFill="1" applyBorder="1">
      <alignment/>
      <protection/>
    </xf>
    <xf numFmtId="0" fontId="81" fillId="0" borderId="0" xfId="210" applyFont="1" applyFill="1" applyBorder="1" applyAlignment="1">
      <alignment horizontal="center"/>
      <protection/>
    </xf>
    <xf numFmtId="0" fontId="81" fillId="0" borderId="0" xfId="210" applyFont="1" applyFill="1" applyBorder="1" applyAlignment="1">
      <alignment horizontal="center"/>
      <protection/>
    </xf>
    <xf numFmtId="0" fontId="80" fillId="0" borderId="0" xfId="210" applyFont="1" applyFill="1" applyBorder="1" applyAlignment="1">
      <alignment horizontal="center"/>
      <protection/>
    </xf>
    <xf numFmtId="0" fontId="81" fillId="0" borderId="6" xfId="210" applyFont="1" applyFill="1" applyBorder="1" applyAlignment="1">
      <alignment horizontal="center" vertical="center" wrapText="1"/>
      <protection/>
    </xf>
    <xf numFmtId="0" fontId="81" fillId="0" borderId="31" xfId="210" applyFont="1" applyFill="1" applyBorder="1" applyAlignment="1">
      <alignment horizontal="center" vertical="center"/>
      <protection/>
    </xf>
    <xf numFmtId="4" fontId="81" fillId="0" borderId="6" xfId="210" applyNumberFormat="1" applyFont="1" applyFill="1" applyBorder="1" applyAlignment="1">
      <alignment horizontal="center" vertical="top" wrapText="1"/>
      <protection/>
    </xf>
    <xf numFmtId="0" fontId="81" fillId="0" borderId="6" xfId="210" applyFont="1" applyFill="1" applyBorder="1" applyAlignment="1">
      <alignment horizontal="center"/>
      <protection/>
    </xf>
    <xf numFmtId="49" fontId="81" fillId="0" borderId="6" xfId="210" applyNumberFormat="1" applyFont="1" applyFill="1" applyBorder="1" applyAlignment="1">
      <alignment horizontal="center" vertical="top" wrapText="1"/>
      <protection/>
    </xf>
    <xf numFmtId="49" fontId="81" fillId="0" borderId="6" xfId="210" applyNumberFormat="1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4" fillId="0" borderId="35" xfId="210" applyFont="1" applyFill="1" applyBorder="1" applyAlignment="1">
      <alignment vertical="top" wrapText="1"/>
      <protection/>
    </xf>
    <xf numFmtId="0" fontId="84" fillId="0" borderId="35" xfId="210" applyFont="1" applyBorder="1">
      <alignment/>
      <protection/>
    </xf>
    <xf numFmtId="3" fontId="84" fillId="0" borderId="36" xfId="0" applyNumberFormat="1" applyFont="1" applyBorder="1" applyAlignment="1">
      <alignment/>
    </xf>
    <xf numFmtId="3" fontId="84" fillId="0" borderId="35" xfId="0" applyNumberFormat="1" applyFont="1" applyBorder="1" applyAlignment="1">
      <alignment/>
    </xf>
    <xf numFmtId="172" fontId="34" fillId="0" borderId="37" xfId="222" applyNumberFormat="1" applyFont="1" applyBorder="1" applyAlignment="1">
      <alignment/>
    </xf>
    <xf numFmtId="0" fontId="34" fillId="0" borderId="35" xfId="210" applyFont="1" applyBorder="1" applyAlignment="1">
      <alignment horizontal="center"/>
      <protection/>
    </xf>
    <xf numFmtId="0" fontId="34" fillId="0" borderId="35" xfId="210" applyFont="1" applyBorder="1" applyAlignment="1">
      <alignment horizontal="justify" wrapText="1"/>
      <protection/>
    </xf>
    <xf numFmtId="3" fontId="34" fillId="0" borderId="6" xfId="0" applyNumberFormat="1" applyFont="1" applyBorder="1" applyAlignment="1">
      <alignment/>
    </xf>
    <xf numFmtId="0" fontId="34" fillId="0" borderId="6" xfId="210" applyFont="1" applyBorder="1" applyAlignment="1">
      <alignment horizontal="center"/>
      <protection/>
    </xf>
    <xf numFmtId="0" fontId="34" fillId="0" borderId="6" xfId="210" applyFont="1" applyBorder="1" applyAlignment="1">
      <alignment horizontal="justify" wrapText="1"/>
      <protection/>
    </xf>
    <xf numFmtId="0" fontId="34" fillId="0" borderId="6" xfId="210" applyFont="1" applyBorder="1" applyAlignment="1">
      <alignment horizontal="center" vertical="top"/>
      <protection/>
    </xf>
    <xf numFmtId="0" fontId="34" fillId="23" borderId="6" xfId="210" applyFont="1" applyFill="1" applyBorder="1" applyAlignment="1">
      <alignment wrapText="1"/>
      <protection/>
    </xf>
    <xf numFmtId="0" fontId="34" fillId="0" borderId="6" xfId="210" applyFont="1" applyFill="1" applyBorder="1" applyAlignment="1">
      <alignment horizontal="center"/>
      <protection/>
    </xf>
    <xf numFmtId="172" fontId="34" fillId="0" borderId="6" xfId="222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Alignment="1">
      <alignment/>
    </xf>
  </cellXfs>
  <cellStyles count="294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al_Trim I Cheltuiala de personal buget de stat 2011" xfId="210"/>
    <cellStyle name="Normal_Trim I executie 2011 BGC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 2" xfId="224"/>
    <cellStyle name="Percent_Anexe Raport Trim I 2012 " xfId="225"/>
    <cellStyle name="percentage difference" xfId="226"/>
    <cellStyle name="percentage difference one decimal" xfId="227"/>
    <cellStyle name="percentage difference zero decimal" xfId="228"/>
    <cellStyle name="Pevný" xfId="229"/>
    <cellStyle name="Presentation" xfId="230"/>
    <cellStyle name="Publication" xfId="231"/>
    <cellStyle name="Red Text" xfId="232"/>
    <cellStyle name="reduced" xfId="233"/>
    <cellStyle name="s1" xfId="234"/>
    <cellStyle name="Satisfaisant" xfId="235"/>
    <cellStyle name="Sortie" xfId="236"/>
    <cellStyle name="Standard_laroux" xfId="237"/>
    <cellStyle name="STYL1 - Style1" xfId="238"/>
    <cellStyle name="Style1" xfId="239"/>
    <cellStyle name="Text" xfId="240"/>
    <cellStyle name="Text avertisment" xfId="241"/>
    <cellStyle name="text BoldBlack" xfId="242"/>
    <cellStyle name="text BoldUnderline" xfId="243"/>
    <cellStyle name="text BoldUnderlineER" xfId="244"/>
    <cellStyle name="text BoldUndlnBlack" xfId="245"/>
    <cellStyle name="Text explicativ" xfId="246"/>
    <cellStyle name="text LightGreen" xfId="247"/>
    <cellStyle name="Texte explicatif" xfId="248"/>
    <cellStyle name="Title" xfId="249"/>
    <cellStyle name="Titlu" xfId="250"/>
    <cellStyle name="Titlu 1" xfId="251"/>
    <cellStyle name="Titlu 2" xfId="252"/>
    <cellStyle name="Titlu 3" xfId="253"/>
    <cellStyle name="Titlu 4" xfId="254"/>
    <cellStyle name="Titre" xfId="255"/>
    <cellStyle name="Titre 1" xfId="256"/>
    <cellStyle name="Titre 2" xfId="257"/>
    <cellStyle name="Titre 3" xfId="258"/>
    <cellStyle name="Titre 4" xfId="259"/>
    <cellStyle name="TopGrey" xfId="260"/>
    <cellStyle name="Total" xfId="261"/>
    <cellStyle name="Undefiniert" xfId="262"/>
    <cellStyle name="ux?_x0018_Normal_laroux_7_laroux_1?&quot;Normal_laroux_7_laroux_1_²ðò²Ê´²ÜÎ?_x001F_Normal_laroux_7_laroux_1_²ÜºÈÆø?0*Normal_laro" xfId="263"/>
    <cellStyle name="ux_1_²ÜºÈÆø (³é³Ýó Ø.)?_x0007_!ß&quot;VQ_x0006_?_x0006_?ults?_x0006_$Currency [0]_laroux_5_results_Sheet1?_x001C_Currency [0]_laroux_5_Sheet1?_x0015_Cur" xfId="264"/>
    <cellStyle name="Verificare celulă" xfId="265"/>
    <cellStyle name="Vérification" xfId="266"/>
    <cellStyle name="Währung [0]_laroux" xfId="267"/>
    <cellStyle name="Währung_laroux" xfId="268"/>
    <cellStyle name="Warning Text" xfId="269"/>
    <cellStyle name="WebAnchor1" xfId="270"/>
    <cellStyle name="WebAnchor2" xfId="271"/>
    <cellStyle name="WebAnchor3" xfId="272"/>
    <cellStyle name="WebAnchor4" xfId="273"/>
    <cellStyle name="WebAnchor5" xfId="274"/>
    <cellStyle name="WebAnchor6" xfId="275"/>
    <cellStyle name="WebAnchor7" xfId="276"/>
    <cellStyle name="Webexclude" xfId="277"/>
    <cellStyle name="WebFN" xfId="278"/>
    <cellStyle name="WebFN1" xfId="279"/>
    <cellStyle name="WebFN2" xfId="280"/>
    <cellStyle name="WebFN3" xfId="281"/>
    <cellStyle name="WebFN4" xfId="282"/>
    <cellStyle name="WebHR" xfId="283"/>
    <cellStyle name="WebIndent1" xfId="284"/>
    <cellStyle name="WebIndent1wFN3" xfId="285"/>
    <cellStyle name="WebIndent2" xfId="286"/>
    <cellStyle name="WebNoBR" xfId="287"/>
    <cellStyle name="Záhlaví 1" xfId="288"/>
    <cellStyle name="Záhlaví 2" xfId="289"/>
    <cellStyle name="zero" xfId="290"/>
    <cellStyle name="ДАТА" xfId="291"/>
    <cellStyle name="Денежный [0]_453" xfId="292"/>
    <cellStyle name="Денежный_453" xfId="293"/>
    <cellStyle name="ЗАГОЛОВОК1" xfId="294"/>
    <cellStyle name="ЗАГОЛОВОК2" xfId="295"/>
    <cellStyle name="ИТОГОВЫЙ" xfId="296"/>
    <cellStyle name="Обычный_02-682" xfId="297"/>
    <cellStyle name="Открывавшаяся гиперссылка_Table_B_1999_2000_2001" xfId="298"/>
    <cellStyle name="ПРОЦЕНТНЫЙ_BOPENGC" xfId="299"/>
    <cellStyle name="ТЕКСТ" xfId="300"/>
    <cellStyle name="Тысячи [0]_Dk98" xfId="301"/>
    <cellStyle name="Тысячи_Dk98" xfId="302"/>
    <cellStyle name="УровеньСтолб_1_Структура державного боргу" xfId="303"/>
    <cellStyle name="УровеньСтрок_1_Структура державного боргу" xfId="304"/>
    <cellStyle name="ФИКСИРОВАННЫЙ" xfId="305"/>
    <cellStyle name="Финансовый [0]_453" xfId="306"/>
    <cellStyle name="Финансовый_1 квартал-уточ.платежі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48"/>
  <sheetViews>
    <sheetView view="pageBreakPreview"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</cols>
  <sheetData>
    <row r="1" spans="1:6" ht="12.75">
      <c r="A1" s="79"/>
      <c r="B1" s="79"/>
      <c r="C1" s="79"/>
      <c r="D1" s="79"/>
      <c r="E1" s="79"/>
      <c r="F1" s="79"/>
    </row>
    <row r="2" spans="1:6" ht="12.75">
      <c r="A2" s="79"/>
      <c r="B2" s="79"/>
      <c r="C2" s="79"/>
      <c r="D2" s="79"/>
      <c r="E2" s="79"/>
      <c r="F2" s="80" t="s">
        <v>44</v>
      </c>
    </row>
    <row r="3" spans="1:6" ht="15.75">
      <c r="A3" s="155"/>
      <c r="B3" s="155"/>
      <c r="C3" s="155"/>
      <c r="D3" s="155"/>
      <c r="E3" s="155"/>
      <c r="F3" s="155"/>
    </row>
    <row r="4" spans="1:6" ht="34.5" customHeight="1">
      <c r="A4" s="156" t="s">
        <v>45</v>
      </c>
      <c r="B4" s="156"/>
      <c r="C4" s="156"/>
      <c r="D4" s="156"/>
      <c r="E4" s="156"/>
      <c r="F4" s="156"/>
    </row>
    <row r="5" spans="1:6" ht="14.25">
      <c r="A5" s="157" t="s">
        <v>135</v>
      </c>
      <c r="B5" s="157"/>
      <c r="C5" s="157"/>
      <c r="D5" s="157"/>
      <c r="E5" s="157"/>
      <c r="F5" s="157"/>
    </row>
    <row r="6" spans="1:6" ht="33" customHeight="1">
      <c r="A6" s="79"/>
      <c r="B6" s="79"/>
      <c r="C6" s="79"/>
      <c r="D6" s="79"/>
      <c r="E6" s="79"/>
      <c r="F6" s="79"/>
    </row>
    <row r="7" spans="1:6" ht="12.75">
      <c r="A7" s="81"/>
      <c r="B7" s="81"/>
      <c r="C7" s="81"/>
      <c r="D7" s="81"/>
      <c r="E7" s="81"/>
      <c r="F7" s="82" t="s">
        <v>46</v>
      </c>
    </row>
    <row r="8" spans="1:6" ht="12.75">
      <c r="A8" s="70"/>
      <c r="B8" s="70"/>
      <c r="C8" s="70"/>
      <c r="D8" s="70"/>
      <c r="E8" s="70"/>
      <c r="F8" s="70"/>
    </row>
    <row r="9" spans="1:6" ht="12.75">
      <c r="A9" s="71"/>
      <c r="B9" s="83" t="s">
        <v>47</v>
      </c>
      <c r="C9" s="83"/>
      <c r="D9" s="83" t="s">
        <v>48</v>
      </c>
      <c r="E9" s="83"/>
      <c r="F9" s="83" t="s">
        <v>141</v>
      </c>
    </row>
    <row r="10" spans="1:6" ht="12.75">
      <c r="A10" s="72"/>
      <c r="B10" s="84"/>
      <c r="C10" s="84"/>
      <c r="D10" s="84"/>
      <c r="E10" s="84"/>
      <c r="F10" s="84"/>
    </row>
    <row r="11" spans="1:6" ht="13.5" thickBot="1">
      <c r="A11" s="73"/>
      <c r="B11" s="85">
        <v>1</v>
      </c>
      <c r="C11" s="85"/>
      <c r="D11" s="85">
        <v>2</v>
      </c>
      <c r="E11" s="85"/>
      <c r="F11" s="85" t="s">
        <v>49</v>
      </c>
    </row>
    <row r="12" spans="1:6" ht="24" customHeight="1">
      <c r="A12" s="103" t="s">
        <v>50</v>
      </c>
      <c r="B12" s="104">
        <v>662300</v>
      </c>
      <c r="C12" s="105"/>
      <c r="D12" s="105"/>
      <c r="E12" s="105"/>
      <c r="F12" s="105"/>
    </row>
    <row r="13" spans="1:8" ht="34.5" customHeight="1">
      <c r="A13" s="50" t="s">
        <v>51</v>
      </c>
      <c r="B13" s="42">
        <v>217154.14800000002</v>
      </c>
      <c r="C13" s="42"/>
      <c r="D13" s="42">
        <v>231867.14700000003</v>
      </c>
      <c r="E13" s="42"/>
      <c r="F13" s="42">
        <f>B13-D13</f>
        <v>-14712.99900000001</v>
      </c>
      <c r="G13" s="27"/>
      <c r="H13" s="27"/>
    </row>
    <row r="14" spans="1:9" ht="24" customHeight="1" thickBot="1">
      <c r="A14" s="44" t="s">
        <v>3</v>
      </c>
      <c r="B14" s="74">
        <f>B13/B12*100</f>
        <v>32.78788283255323</v>
      </c>
      <c r="C14" s="74"/>
      <c r="D14" s="74">
        <f>D13/B12*100</f>
        <v>35.00938351200363</v>
      </c>
      <c r="E14" s="45"/>
      <c r="F14" s="75">
        <f>F13/B12*100</f>
        <v>-2.2215006794504015</v>
      </c>
      <c r="I14" s="29"/>
    </row>
    <row r="15" spans="1:9" ht="34.5" customHeight="1">
      <c r="A15" s="49" t="s">
        <v>139</v>
      </c>
      <c r="B15" s="76">
        <v>57531.574</v>
      </c>
      <c r="C15" s="77"/>
      <c r="D15" s="76">
        <v>56695.94800000001</v>
      </c>
      <c r="E15" s="77"/>
      <c r="F15" s="78">
        <f>B15-D15</f>
        <v>835.6259999999893</v>
      </c>
      <c r="H15" s="27"/>
      <c r="I15" s="29"/>
    </row>
    <row r="16" spans="1:9" ht="17.25" customHeight="1">
      <c r="A16" s="43" t="s">
        <v>52</v>
      </c>
      <c r="B16" s="77">
        <f>B15/B13*100</f>
        <v>26.49342622734519</v>
      </c>
      <c r="C16" s="77"/>
      <c r="D16" s="77">
        <f>D15/D13*100</f>
        <v>24.451910817706317</v>
      </c>
      <c r="E16" s="77"/>
      <c r="F16" s="77">
        <f>F15/F13*100</f>
        <v>-5.679508304187261</v>
      </c>
      <c r="I16" s="29"/>
    </row>
    <row r="17" spans="1:9" ht="22.5" customHeight="1" thickBot="1">
      <c r="A17" s="44" t="s">
        <v>3</v>
      </c>
      <c r="B17" s="74">
        <f>B15/B12*100</f>
        <v>8.686633549750868</v>
      </c>
      <c r="C17" s="46"/>
      <c r="D17" s="74">
        <f>D15/B12*100</f>
        <v>8.560463234183906</v>
      </c>
      <c r="E17" s="46"/>
      <c r="F17" s="74">
        <f>F15/B12*100</f>
        <v>0.12617031556696198</v>
      </c>
      <c r="G17" s="29"/>
      <c r="I17" s="29"/>
    </row>
    <row r="18" spans="1:9" ht="34.5" customHeight="1">
      <c r="A18" s="48" t="s">
        <v>140</v>
      </c>
      <c r="B18" s="76">
        <v>55055.35397140338</v>
      </c>
      <c r="C18" s="77"/>
      <c r="D18" s="76">
        <v>51160.60722344664</v>
      </c>
      <c r="E18" s="77"/>
      <c r="F18" s="76">
        <f>B18-D18</f>
        <v>3894.746747956742</v>
      </c>
      <c r="I18" s="29"/>
    </row>
    <row r="19" spans="1:9" ht="18" customHeight="1">
      <c r="A19" s="43" t="s">
        <v>52</v>
      </c>
      <c r="B19" s="77">
        <f>B18/B13*100</f>
        <v>25.35312103336077</v>
      </c>
      <c r="C19" s="77"/>
      <c r="D19" s="77">
        <f>D18/D13*100</f>
        <v>22.06462100620345</v>
      </c>
      <c r="E19" s="77"/>
      <c r="F19" s="77">
        <f>F18/F13*100</f>
        <v>-26.471467495897606</v>
      </c>
      <c r="I19" s="29"/>
    </row>
    <row r="20" spans="1:9" ht="18" customHeight="1">
      <c r="A20" s="43" t="s">
        <v>145</v>
      </c>
      <c r="B20" s="77">
        <f>B18/B15*100</f>
        <v>95.69589382589008</v>
      </c>
      <c r="C20" s="77"/>
      <c r="D20" s="77">
        <f>D18/D15*100</f>
        <v>90.23679650518699</v>
      </c>
      <c r="E20" s="77"/>
      <c r="F20" s="77">
        <f>F18/F15*100</f>
        <v>466.0873103465895</v>
      </c>
      <c r="I20" s="29"/>
    </row>
    <row r="21" spans="1:9" ht="24.75" customHeight="1" thickBot="1">
      <c r="A21" s="44" t="s">
        <v>3</v>
      </c>
      <c r="B21" s="74">
        <f>B18/B12*100</f>
        <v>8.312751618813738</v>
      </c>
      <c r="C21" s="46"/>
      <c r="D21" s="74">
        <f>D18/B12*100</f>
        <v>7.724687788531879</v>
      </c>
      <c r="E21" s="46"/>
      <c r="F21" s="74">
        <f>B21-D21</f>
        <v>0.5880638302818593</v>
      </c>
      <c r="I21" s="29"/>
    </row>
    <row r="22" spans="1:6" ht="12.75" customHeight="1" hidden="1">
      <c r="A22" s="32" t="s">
        <v>53</v>
      </c>
      <c r="B22" s="30">
        <v>46412.84</v>
      </c>
      <c r="C22" s="30"/>
      <c r="D22" s="30">
        <v>50215.6</v>
      </c>
      <c r="E22" s="30"/>
      <c r="F22" s="30">
        <v>-3802.76</v>
      </c>
    </row>
    <row r="23" spans="1:6" ht="12.75" hidden="1">
      <c r="A23" s="31" t="s">
        <v>4</v>
      </c>
      <c r="B23" s="30">
        <v>25.896778720991115</v>
      </c>
      <c r="C23" s="30"/>
      <c r="D23" s="30">
        <v>24.71535738315672</v>
      </c>
      <c r="E23" s="30"/>
      <c r="F23" s="30">
        <v>15.875755667178968</v>
      </c>
    </row>
    <row r="24" spans="1:6" ht="12.75" hidden="1">
      <c r="A24" s="28" t="s">
        <v>3</v>
      </c>
      <c r="B24" s="34" t="e">
        <v>#DIV/0!</v>
      </c>
      <c r="C24" s="33"/>
      <c r="D24" s="35" t="e">
        <v>#DIV/0!</v>
      </c>
      <c r="E24" s="33"/>
      <c r="F24" s="35" t="e">
        <v>#DIV/0!</v>
      </c>
    </row>
    <row r="25" spans="1:6" ht="12.75" customHeight="1" hidden="1">
      <c r="A25" s="32" t="s">
        <v>54</v>
      </c>
      <c r="B25" s="30">
        <v>45564.6</v>
      </c>
      <c r="C25" s="30"/>
      <c r="D25" s="30">
        <v>51439</v>
      </c>
      <c r="E25" s="30"/>
      <c r="F25" s="30">
        <v>-5874.4</v>
      </c>
    </row>
    <row r="26" spans="1:6" ht="12.75" hidden="1">
      <c r="A26" s="31" t="s">
        <v>4</v>
      </c>
      <c r="B26" s="36">
        <v>25.423489786672647</v>
      </c>
      <c r="C26" s="36"/>
      <c r="D26" s="36">
        <v>25.31749632449276</v>
      </c>
      <c r="E26" s="36"/>
      <c r="F26" s="30">
        <v>24.524434645172477</v>
      </c>
    </row>
    <row r="27" spans="1:6" ht="12.75" hidden="1">
      <c r="A27" s="28" t="s">
        <v>3</v>
      </c>
      <c r="B27" s="34" t="e">
        <v>#DIV/0!</v>
      </c>
      <c r="C27" s="26"/>
      <c r="D27" s="35" t="e">
        <v>#DIV/0!</v>
      </c>
      <c r="E27" s="26"/>
      <c r="F27" s="35" t="e">
        <v>#DIV/0!</v>
      </c>
    </row>
    <row r="28" ht="12.75" hidden="1"/>
    <row r="48" ht="12.75">
      <c r="F48" s="37"/>
    </row>
  </sheetData>
  <sheetProtection/>
  <mergeCells count="3">
    <mergeCell ref="A3:F3"/>
    <mergeCell ref="A4:F4"/>
    <mergeCell ref="A5:F5"/>
  </mergeCells>
  <printOptions/>
  <pageMargins left="0.984251968503937" right="0.984251968503937" top="0.984251968503937" bottom="0.984251968503937" header="0.5118110236220472" footer="0.5118110236220472"/>
  <pageSetup fitToHeight="1" fitToWidth="1" horizontalDpi="1200" verticalDpi="1200" orientation="portrait" paperSize="9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177"/>
  <sheetViews>
    <sheetView showZeros="0" view="pageBreakPreview" zoomScale="70" zoomScaleNormal="75" zoomScaleSheetLayoutView="70" zoomScalePageLayoutView="0" workbookViewId="0" topLeftCell="A23">
      <selection activeCell="N28" sqref="N28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2.421875" style="3" customWidth="1"/>
    <col min="7" max="7" width="8.8515625" style="3" customWidth="1"/>
    <col min="8" max="8" width="8.28125" style="3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0.57421875" style="4" bestFit="1" customWidth="1"/>
    <col min="14" max="14" width="16.28125" style="4" customWidth="1"/>
    <col min="15" max="16384" width="8.8515625" style="4" customWidth="1"/>
  </cols>
  <sheetData>
    <row r="1" ht="24" customHeight="1">
      <c r="F1" s="2"/>
    </row>
    <row r="2" spans="6:9" ht="21" customHeight="1">
      <c r="F2" s="2"/>
      <c r="I2" s="6" t="s">
        <v>66</v>
      </c>
    </row>
    <row r="3" spans="1:9" ht="15.75" customHeight="1">
      <c r="A3" s="159" t="s">
        <v>133</v>
      </c>
      <c r="B3" s="160"/>
      <c r="C3" s="160"/>
      <c r="D3" s="160"/>
      <c r="E3" s="160"/>
      <c r="F3" s="160"/>
      <c r="G3" s="160"/>
      <c r="H3" s="160"/>
      <c r="I3" s="160"/>
    </row>
    <row r="4" spans="1:9" ht="28.5" customHeight="1">
      <c r="A4" s="160"/>
      <c r="B4" s="160"/>
      <c r="C4" s="160"/>
      <c r="D4" s="160"/>
      <c r="E4" s="160"/>
      <c r="F4" s="160"/>
      <c r="G4" s="160"/>
      <c r="H4" s="160"/>
      <c r="I4" s="160"/>
    </row>
    <row r="5" spans="1:9" ht="25.5" customHeight="1" thickBot="1">
      <c r="A5" s="66" t="s">
        <v>0</v>
      </c>
      <c r="B5" s="66"/>
      <c r="C5" s="66"/>
      <c r="D5" s="66"/>
      <c r="E5" s="66"/>
      <c r="F5" s="66"/>
      <c r="G5" s="66"/>
      <c r="H5" s="66"/>
      <c r="I5" s="67" t="s">
        <v>80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 thickTop="1">
      <c r="A7" s="149"/>
      <c r="B7" s="161" t="s">
        <v>142</v>
      </c>
      <c r="C7" s="162"/>
      <c r="D7" s="162"/>
      <c r="E7" s="138"/>
      <c r="F7" s="163" t="s">
        <v>143</v>
      </c>
      <c r="G7" s="164"/>
      <c r="H7" s="164"/>
      <c r="I7" s="137" t="s">
        <v>144</v>
      </c>
    </row>
    <row r="8" spans="1:9" s="7" customFormat="1" ht="33" customHeight="1" thickBot="1">
      <c r="A8" s="150"/>
      <c r="B8" s="68" t="s">
        <v>2</v>
      </c>
      <c r="C8" s="69" t="s">
        <v>3</v>
      </c>
      <c r="D8" s="69" t="s">
        <v>4</v>
      </c>
      <c r="E8" s="69"/>
      <c r="F8" s="68" t="s">
        <v>2</v>
      </c>
      <c r="G8" s="69" t="s">
        <v>3</v>
      </c>
      <c r="H8" s="69" t="s">
        <v>4</v>
      </c>
      <c r="I8" s="151" t="s">
        <v>138</v>
      </c>
    </row>
    <row r="9" spans="1:9" s="8" customFormat="1" ht="24.75" customHeight="1" thickBot="1" thickTop="1">
      <c r="A9" s="147" t="s">
        <v>5</v>
      </c>
      <c r="B9" s="148">
        <v>662300</v>
      </c>
      <c r="C9" s="148"/>
      <c r="D9" s="148"/>
      <c r="E9" s="148"/>
      <c r="F9" s="148">
        <v>662300</v>
      </c>
      <c r="G9" s="148"/>
      <c r="H9" s="148"/>
      <c r="I9" s="148"/>
    </row>
    <row r="10" spans="1:13" s="9" customFormat="1" ht="35.25" customHeight="1" thickBot="1" thickTop="1">
      <c r="A10" s="142" t="s">
        <v>6</v>
      </c>
      <c r="B10" s="145">
        <f>B11+B27+B28+B29</f>
        <v>57531.57399999999</v>
      </c>
      <c r="C10" s="145">
        <f>B10/$B$9*100</f>
        <v>8.686633549750868</v>
      </c>
      <c r="D10" s="145">
        <f>B10/$B$10*100</f>
        <v>100</v>
      </c>
      <c r="E10" s="145">
        <f>E11+E27+E28+E29</f>
        <v>0</v>
      </c>
      <c r="F10" s="145">
        <f>F11+F27+F28+F29+F30</f>
        <v>55055.35397140332</v>
      </c>
      <c r="G10" s="145">
        <f>F10/$F$9*100</f>
        <v>8.312751618813728</v>
      </c>
      <c r="H10" s="145">
        <f>F10/$F$10*100</f>
        <v>100</v>
      </c>
      <c r="I10" s="146">
        <f>F10/B10</f>
        <v>0.9569589382588998</v>
      </c>
      <c r="K10" s="10"/>
      <c r="L10" s="109"/>
      <c r="M10" s="109"/>
    </row>
    <row r="11" spans="1:13" s="12" customFormat="1" ht="24.75" customHeight="1" thickTop="1">
      <c r="A11" s="111" t="s">
        <v>7</v>
      </c>
      <c r="B11" s="91">
        <f>B12+B25+B26</f>
        <v>52059.787</v>
      </c>
      <c r="C11" s="91">
        <f aca="true" t="shared" si="0" ref="C11:C48">B11/$B$9*100</f>
        <v>7.860454023856257</v>
      </c>
      <c r="D11" s="91">
        <f aca="true" t="shared" si="1" ref="D11:D30">B11/$B$10*100</f>
        <v>90.48907127067305</v>
      </c>
      <c r="E11" s="91">
        <f>E12+E25+E26</f>
        <v>0</v>
      </c>
      <c r="F11" s="91">
        <f>F12+F25+F26</f>
        <v>52026.911659779995</v>
      </c>
      <c r="G11" s="91">
        <f aca="true" t="shared" si="2" ref="G11:G49">F11/$F$9*100</f>
        <v>7.85549020984146</v>
      </c>
      <c r="H11" s="91">
        <f aca="true" t="shared" si="3" ref="H11:H48">F11/$F$10*100</f>
        <v>94.49927737600898</v>
      </c>
      <c r="I11" s="112">
        <f>F11/B11</f>
        <v>0.9993685079767998</v>
      </c>
      <c r="J11" s="11"/>
      <c r="M11" s="9"/>
    </row>
    <row r="12" spans="1:13" s="12" customFormat="1" ht="25.5" customHeight="1">
      <c r="A12" s="113" t="s">
        <v>8</v>
      </c>
      <c r="B12" s="91">
        <f>B13+B17+B18+B23+B24</f>
        <v>32208</v>
      </c>
      <c r="C12" s="91">
        <f t="shared" si="0"/>
        <v>4.863052997131209</v>
      </c>
      <c r="D12" s="91">
        <f t="shared" si="1"/>
        <v>55.983171953543284</v>
      </c>
      <c r="E12" s="91">
        <f>E13+E17+E18+E23+E24</f>
        <v>0</v>
      </c>
      <c r="F12" s="91">
        <f>F13+F17+F18+F23+F24</f>
        <v>32379.205348909996</v>
      </c>
      <c r="G12" s="91">
        <f t="shared" si="2"/>
        <v>4.888903117757813</v>
      </c>
      <c r="H12" s="91">
        <f t="shared" si="3"/>
        <v>58.81209185527769</v>
      </c>
      <c r="I12" s="112">
        <f>F12/B12</f>
        <v>1.0053156156517014</v>
      </c>
      <c r="J12" s="110"/>
      <c r="M12" s="9"/>
    </row>
    <row r="13" spans="1:13" s="12" customFormat="1" ht="40.5" customHeight="1">
      <c r="A13" s="114" t="s">
        <v>9</v>
      </c>
      <c r="B13" s="91">
        <f>B14+B15+B16</f>
        <v>9240.462</v>
      </c>
      <c r="C13" s="91">
        <f t="shared" si="0"/>
        <v>1.395207911822437</v>
      </c>
      <c r="D13" s="91">
        <f t="shared" si="1"/>
        <v>16.061549089548638</v>
      </c>
      <c r="E13" s="91"/>
      <c r="F13" s="91">
        <f>F14+F15+F16</f>
        <v>9296.956146379998</v>
      </c>
      <c r="G13" s="91">
        <f t="shared" si="2"/>
        <v>1.4037379052362975</v>
      </c>
      <c r="H13" s="91">
        <f t="shared" si="3"/>
        <v>16.886561389123017</v>
      </c>
      <c r="I13" s="112">
        <f>F13/B13</f>
        <v>1.0061137794170896</v>
      </c>
      <c r="M13" s="9"/>
    </row>
    <row r="14" spans="1:13" ht="25.5" customHeight="1">
      <c r="A14" s="13" t="s">
        <v>10</v>
      </c>
      <c r="B14" s="18">
        <v>2994.844</v>
      </c>
      <c r="C14" s="18">
        <f t="shared" si="0"/>
        <v>0.4521884342443001</v>
      </c>
      <c r="D14" s="18">
        <f t="shared" si="1"/>
        <v>5.205565903689686</v>
      </c>
      <c r="E14" s="18"/>
      <c r="F14" s="18">
        <v>3005.7566657800007</v>
      </c>
      <c r="G14" s="18">
        <f t="shared" si="2"/>
        <v>0.453836126495546</v>
      </c>
      <c r="H14" s="18">
        <f t="shared" si="3"/>
        <v>5.4595174655334</v>
      </c>
      <c r="I14" s="115">
        <f aca="true" t="shared" si="4" ref="I14:I45">F14/B14</f>
        <v>1.0036438177681377</v>
      </c>
      <c r="M14" s="9"/>
    </row>
    <row r="15" spans="1:13" ht="18" customHeight="1">
      <c r="A15" s="13" t="s">
        <v>11</v>
      </c>
      <c r="B15" s="18">
        <v>5845.88</v>
      </c>
      <c r="C15" s="18">
        <f t="shared" si="0"/>
        <v>0.8826634455684734</v>
      </c>
      <c r="D15" s="18">
        <f t="shared" si="1"/>
        <v>10.161168196093506</v>
      </c>
      <c r="E15" s="18"/>
      <c r="F15" s="18">
        <v>5891.529904749999</v>
      </c>
      <c r="G15" s="18">
        <f t="shared" si="2"/>
        <v>0.8895560780235542</v>
      </c>
      <c r="H15" s="18">
        <f t="shared" si="3"/>
        <v>10.70110258088643</v>
      </c>
      <c r="I15" s="115">
        <f t="shared" si="4"/>
        <v>1.007808902124231</v>
      </c>
      <c r="M15" s="9"/>
    </row>
    <row r="16" spans="1:13" ht="30" customHeight="1">
      <c r="A16" s="116" t="s">
        <v>12</v>
      </c>
      <c r="B16" s="18">
        <v>399.738</v>
      </c>
      <c r="C16" s="18">
        <f t="shared" si="0"/>
        <v>0.060356032009663295</v>
      </c>
      <c r="D16" s="18">
        <f t="shared" si="1"/>
        <v>0.6948149897654461</v>
      </c>
      <c r="E16" s="18"/>
      <c r="F16" s="18">
        <v>399.66957585</v>
      </c>
      <c r="G16" s="18">
        <f t="shared" si="2"/>
        <v>0.06034570071719764</v>
      </c>
      <c r="H16" s="18">
        <f t="shared" si="3"/>
        <v>0.7259413427031912</v>
      </c>
      <c r="I16" s="115">
        <f t="shared" si="4"/>
        <v>0.9998288275070171</v>
      </c>
      <c r="M16" s="9"/>
    </row>
    <row r="17" spans="1:13" ht="24" customHeight="1">
      <c r="A17" s="114" t="s">
        <v>13</v>
      </c>
      <c r="B17" s="19">
        <v>1721.2710000000002</v>
      </c>
      <c r="C17" s="19">
        <f t="shared" si="0"/>
        <v>0.25989294881473657</v>
      </c>
      <c r="D17" s="19">
        <f t="shared" si="1"/>
        <v>2.9918719067203</v>
      </c>
      <c r="E17" s="19"/>
      <c r="F17" s="19">
        <v>1721.2972623100004</v>
      </c>
      <c r="G17" s="19">
        <f t="shared" si="2"/>
        <v>0.2598969141340783</v>
      </c>
      <c r="H17" s="19">
        <f t="shared" si="3"/>
        <v>3.1264847796711495</v>
      </c>
      <c r="I17" s="117">
        <f t="shared" si="4"/>
        <v>1.0000152575102934</v>
      </c>
      <c r="M17" s="9"/>
    </row>
    <row r="18" spans="1:13" ht="23.25" customHeight="1">
      <c r="A18" s="118" t="s">
        <v>14</v>
      </c>
      <c r="B18" s="92">
        <f>SUM(B19:B22)</f>
        <v>21008.739</v>
      </c>
      <c r="C18" s="92">
        <f t="shared" si="0"/>
        <v>3.1720880265740603</v>
      </c>
      <c r="D18" s="92">
        <f t="shared" si="1"/>
        <v>36.51688549317285</v>
      </c>
      <c r="E18" s="92">
        <f>SUM(E19:E22)</f>
        <v>0</v>
      </c>
      <c r="F18" s="92">
        <f>SUM(F19:F22)</f>
        <v>21095.51221867</v>
      </c>
      <c r="G18" s="92">
        <f t="shared" si="2"/>
        <v>3.1851898261618596</v>
      </c>
      <c r="H18" s="92">
        <f t="shared" si="3"/>
        <v>38.31691324630728</v>
      </c>
      <c r="I18" s="117">
        <f t="shared" si="4"/>
        <v>1.0041303392207404</v>
      </c>
      <c r="M18" s="9"/>
    </row>
    <row r="19" spans="1:13" ht="20.25" customHeight="1">
      <c r="A19" s="13" t="s">
        <v>15</v>
      </c>
      <c r="B19" s="90">
        <v>13301.983</v>
      </c>
      <c r="C19" s="18">
        <f t="shared" si="0"/>
        <v>2.008452815944436</v>
      </c>
      <c r="D19" s="18">
        <f t="shared" si="1"/>
        <v>23.121187332715774</v>
      </c>
      <c r="E19" s="18"/>
      <c r="F19" s="90">
        <v>13302.006713000002</v>
      </c>
      <c r="G19" s="18">
        <f t="shared" si="2"/>
        <v>2.0084563963460673</v>
      </c>
      <c r="H19" s="18">
        <f t="shared" si="3"/>
        <v>24.161150103420077</v>
      </c>
      <c r="I19" s="119">
        <f t="shared" si="4"/>
        <v>1.0000017826665395</v>
      </c>
      <c r="M19" s="9"/>
    </row>
    <row r="20" spans="1:13" ht="18" customHeight="1">
      <c r="A20" s="13" t="s">
        <v>16</v>
      </c>
      <c r="B20" s="90">
        <v>6547.6320000000005</v>
      </c>
      <c r="C20" s="18">
        <f t="shared" si="0"/>
        <v>0.9886202627208215</v>
      </c>
      <c r="D20" s="18">
        <f t="shared" si="1"/>
        <v>11.380936666186122</v>
      </c>
      <c r="E20" s="18"/>
      <c r="F20" s="90">
        <v>6558.6955608299995</v>
      </c>
      <c r="G20" s="18">
        <f t="shared" si="2"/>
        <v>0.9902907384614223</v>
      </c>
      <c r="H20" s="18">
        <f t="shared" si="3"/>
        <v>11.9129114386163</v>
      </c>
      <c r="I20" s="119">
        <f t="shared" si="4"/>
        <v>1.001689704129676</v>
      </c>
      <c r="M20" s="9"/>
    </row>
    <row r="21" spans="1:13" s="14" customFormat="1" ht="15.75">
      <c r="A21" s="120" t="s">
        <v>17</v>
      </c>
      <c r="B21" s="90">
        <v>606.304</v>
      </c>
      <c r="C21" s="18">
        <f t="shared" si="0"/>
        <v>0.09154522119885249</v>
      </c>
      <c r="D21" s="18">
        <f t="shared" si="1"/>
        <v>1.0538630491840881</v>
      </c>
      <c r="E21" s="18"/>
      <c r="F21" s="90">
        <v>601.9494752400001</v>
      </c>
      <c r="G21" s="18">
        <f t="shared" si="2"/>
        <v>0.09088773595651518</v>
      </c>
      <c r="H21" s="18">
        <f t="shared" si="3"/>
        <v>1.093353201493651</v>
      </c>
      <c r="I21" s="119">
        <f t="shared" si="4"/>
        <v>0.9928179184699426</v>
      </c>
      <c r="M21" s="9"/>
    </row>
    <row r="22" spans="1:13" ht="45" customHeight="1">
      <c r="A22" s="120" t="s">
        <v>18</v>
      </c>
      <c r="B22" s="90">
        <v>552.82</v>
      </c>
      <c r="C22" s="18">
        <f t="shared" si="0"/>
        <v>0.08346972670995018</v>
      </c>
      <c r="D22" s="18">
        <f t="shared" si="1"/>
        <v>0.9608984450868668</v>
      </c>
      <c r="E22" s="18"/>
      <c r="F22" s="90">
        <v>632.8604696000002</v>
      </c>
      <c r="G22" s="18">
        <f t="shared" si="2"/>
        <v>0.09555495539785598</v>
      </c>
      <c r="H22" s="18">
        <f t="shared" si="3"/>
        <v>1.149498502777257</v>
      </c>
      <c r="I22" s="119">
        <f t="shared" si="4"/>
        <v>1.1447857704135165</v>
      </c>
      <c r="M22" s="9"/>
    </row>
    <row r="23" spans="1:13" s="12" customFormat="1" ht="35.25" customHeight="1">
      <c r="A23" s="118" t="s">
        <v>19</v>
      </c>
      <c r="B23" s="92">
        <v>163.483</v>
      </c>
      <c r="C23" s="19">
        <f t="shared" si="0"/>
        <v>0.024684131058432732</v>
      </c>
      <c r="D23" s="19">
        <f t="shared" si="1"/>
        <v>0.2841622236860754</v>
      </c>
      <c r="E23" s="19"/>
      <c r="F23" s="92">
        <v>163.48306047</v>
      </c>
      <c r="G23" s="19">
        <f t="shared" si="2"/>
        <v>0.024684140188736225</v>
      </c>
      <c r="H23" s="19">
        <f t="shared" si="3"/>
        <v>0.29694307397408776</v>
      </c>
      <c r="I23" s="117">
        <f t="shared" si="4"/>
        <v>1.0000003698855537</v>
      </c>
      <c r="M23" s="9"/>
    </row>
    <row r="24" spans="1:13" s="12" customFormat="1" ht="17.25" customHeight="1">
      <c r="A24" s="121" t="s">
        <v>20</v>
      </c>
      <c r="B24" s="92">
        <v>74.045</v>
      </c>
      <c r="C24" s="19">
        <f t="shared" si="0"/>
        <v>0.011179978861543108</v>
      </c>
      <c r="D24" s="19">
        <f t="shared" si="1"/>
        <v>0.12870324041542824</v>
      </c>
      <c r="E24" s="19"/>
      <c r="F24" s="92">
        <v>101.95666108</v>
      </c>
      <c r="G24" s="19">
        <f t="shared" si="2"/>
        <v>0.015394332036841311</v>
      </c>
      <c r="H24" s="19">
        <f t="shared" si="3"/>
        <v>0.1851893662021645</v>
      </c>
      <c r="I24" s="117">
        <f t="shared" si="4"/>
        <v>1.37695537956648</v>
      </c>
      <c r="M24" s="9"/>
    </row>
    <row r="25" spans="1:13" s="12" customFormat="1" ht="18" customHeight="1">
      <c r="A25" s="122" t="s">
        <v>21</v>
      </c>
      <c r="B25" s="92">
        <v>14638.146</v>
      </c>
      <c r="C25" s="19">
        <f t="shared" si="0"/>
        <v>2.2101987014947913</v>
      </c>
      <c r="D25" s="19">
        <f t="shared" si="1"/>
        <v>25.44367376425335</v>
      </c>
      <c r="E25" s="19"/>
      <c r="F25" s="92">
        <v>14682.228520639997</v>
      </c>
      <c r="G25" s="19">
        <f t="shared" si="2"/>
        <v>2.216854676225275</v>
      </c>
      <c r="H25" s="19">
        <f t="shared" si="3"/>
        <v>26.668121193564925</v>
      </c>
      <c r="I25" s="117">
        <f t="shared" si="4"/>
        <v>1.003011482508782</v>
      </c>
      <c r="M25" s="9"/>
    </row>
    <row r="26" spans="1:13" s="12" customFormat="1" ht="18.75" customHeight="1">
      <c r="A26" s="123" t="s">
        <v>22</v>
      </c>
      <c r="B26" s="92">
        <v>5213.641</v>
      </c>
      <c r="C26" s="19">
        <f t="shared" si="0"/>
        <v>0.7872023252302582</v>
      </c>
      <c r="D26" s="19">
        <f t="shared" si="1"/>
        <v>9.06222555287641</v>
      </c>
      <c r="E26" s="19"/>
      <c r="F26" s="92">
        <v>4965.477790230003</v>
      </c>
      <c r="G26" s="19">
        <f t="shared" si="2"/>
        <v>0.7497324158583727</v>
      </c>
      <c r="H26" s="19">
        <f t="shared" si="3"/>
        <v>9.019064327166356</v>
      </c>
      <c r="I26" s="117">
        <f t="shared" si="4"/>
        <v>0.9524011703586809</v>
      </c>
      <c r="M26" s="9"/>
    </row>
    <row r="27" spans="1:14" s="12" customFormat="1" ht="15.75">
      <c r="A27" s="124" t="s">
        <v>23</v>
      </c>
      <c r="B27" s="92">
        <v>214.095</v>
      </c>
      <c r="C27" s="19">
        <f t="shared" si="0"/>
        <v>0.03232598520308018</v>
      </c>
      <c r="D27" s="19">
        <f t="shared" si="1"/>
        <v>0.3721347863696551</v>
      </c>
      <c r="E27" s="19"/>
      <c r="F27" s="92">
        <v>288.53723332999994</v>
      </c>
      <c r="G27" s="19">
        <f t="shared" si="2"/>
        <v>0.0435659419190699</v>
      </c>
      <c r="H27" s="19">
        <f t="shared" si="3"/>
        <v>0.5240856928826051</v>
      </c>
      <c r="I27" s="117">
        <f t="shared" si="4"/>
        <v>1.3477065477007868</v>
      </c>
      <c r="J27" s="47"/>
      <c r="M27" s="9"/>
      <c r="N27" s="154"/>
    </row>
    <row r="28" spans="1:13" s="12" customFormat="1" ht="18" customHeight="1">
      <c r="A28" s="124" t="s">
        <v>24</v>
      </c>
      <c r="B28" s="92">
        <v>6.597999999999999</v>
      </c>
      <c r="C28" s="19">
        <f t="shared" si="0"/>
        <v>0.0009962252755548844</v>
      </c>
      <c r="D28" s="19">
        <f t="shared" si="1"/>
        <v>0.011468485113930657</v>
      </c>
      <c r="E28" s="19"/>
      <c r="F28" s="92">
        <v>-106.55524566666668</v>
      </c>
      <c r="G28" s="19">
        <f t="shared" si="2"/>
        <v>-0.016088667622930194</v>
      </c>
      <c r="H28" s="19">
        <f t="shared" si="3"/>
        <v>-0.19354202267414952</v>
      </c>
      <c r="I28" s="117">
        <f t="shared" si="4"/>
        <v>-16.149628018591496</v>
      </c>
      <c r="J28" s="47"/>
      <c r="M28" s="9"/>
    </row>
    <row r="29" spans="1:13" s="12" customFormat="1" ht="30" customHeight="1">
      <c r="A29" s="15" t="s">
        <v>25</v>
      </c>
      <c r="B29" s="92">
        <v>5251.094000000001</v>
      </c>
      <c r="C29" s="19">
        <f t="shared" si="0"/>
        <v>0.7928573154159747</v>
      </c>
      <c r="D29" s="19">
        <f t="shared" si="1"/>
        <v>9.127325457843376</v>
      </c>
      <c r="E29" s="19"/>
      <c r="F29" s="92">
        <v>2804.558051310001</v>
      </c>
      <c r="G29" s="19">
        <f t="shared" si="2"/>
        <v>0.42345735336101475</v>
      </c>
      <c r="H29" s="19">
        <f t="shared" si="3"/>
        <v>5.094069602688842</v>
      </c>
      <c r="I29" s="117">
        <f t="shared" si="4"/>
        <v>0.534090239350124</v>
      </c>
      <c r="J29" s="47"/>
      <c r="M29" s="9"/>
    </row>
    <row r="30" spans="1:14" ht="18.75" customHeight="1" thickBot="1">
      <c r="A30" s="124" t="s">
        <v>27</v>
      </c>
      <c r="B30" s="92"/>
      <c r="C30" s="19">
        <f t="shared" si="0"/>
        <v>0</v>
      </c>
      <c r="D30" s="19">
        <f t="shared" si="1"/>
        <v>0</v>
      </c>
      <c r="E30" s="19"/>
      <c r="F30" s="92">
        <v>41.90227265</v>
      </c>
      <c r="G30" s="19">
        <f t="shared" si="2"/>
        <v>0.0063267813151139975</v>
      </c>
      <c r="H30" s="19">
        <f t="shared" si="3"/>
        <v>0.07610935109374603</v>
      </c>
      <c r="I30" s="19"/>
      <c r="K30" s="153"/>
      <c r="M30" s="9"/>
      <c r="N30" s="153"/>
    </row>
    <row r="31" spans="1:13" s="12" customFormat="1" ht="33" customHeight="1" thickBot="1" thickTop="1">
      <c r="A31" s="142" t="s">
        <v>28</v>
      </c>
      <c r="B31" s="143">
        <f>B32+B45+B46+B47</f>
        <v>56695.948000000004</v>
      </c>
      <c r="C31" s="143">
        <f t="shared" si="0"/>
        <v>8.560463234183906</v>
      </c>
      <c r="D31" s="143">
        <f>B31/$B$31*100</f>
        <v>100</v>
      </c>
      <c r="E31" s="143">
        <f>E32+E45+E46+E47</f>
        <v>0</v>
      </c>
      <c r="F31" s="143">
        <f>F32+F45+F46+F47</f>
        <v>51160.60722344668</v>
      </c>
      <c r="G31" s="143">
        <f>F31/$F$9*100</f>
        <v>7.724687788531885</v>
      </c>
      <c r="H31" s="143">
        <f>F31/$F$31*100</f>
        <v>100</v>
      </c>
      <c r="I31" s="144">
        <f t="shared" si="4"/>
        <v>0.9023679650518707</v>
      </c>
      <c r="M31" s="9"/>
    </row>
    <row r="32" spans="1:13" s="12" customFormat="1" ht="19.5" customHeight="1" thickTop="1">
      <c r="A32" s="125" t="s">
        <v>29</v>
      </c>
      <c r="B32" s="16">
        <f>B33+B34+B35+B36+B37+B43+B44</f>
        <v>52956.105</v>
      </c>
      <c r="C32" s="16">
        <f t="shared" si="0"/>
        <v>7.99578816246414</v>
      </c>
      <c r="D32" s="16">
        <f aca="true" t="shared" si="5" ref="D32:D45">B32/$B$31*100</f>
        <v>93.40368556849953</v>
      </c>
      <c r="E32" s="16">
        <f>E33+E34+E35+E36+E37+E43+E44</f>
        <v>0</v>
      </c>
      <c r="F32" s="16">
        <f>F33+F34+F35+F36+F37+F43+F44</f>
        <v>48017.507601016674</v>
      </c>
      <c r="G32" s="16">
        <f t="shared" si="2"/>
        <v>7.250114389403091</v>
      </c>
      <c r="H32" s="16">
        <f>F32/$F$31*100</f>
        <v>93.85640672968883</v>
      </c>
      <c r="I32" s="126">
        <f t="shared" si="4"/>
        <v>0.9067416797556518</v>
      </c>
      <c r="J32" s="11"/>
      <c r="M32" s="9"/>
    </row>
    <row r="33" spans="1:13" ht="19.5" customHeight="1">
      <c r="A33" s="127" t="s">
        <v>30</v>
      </c>
      <c r="B33" s="17">
        <v>12081.657</v>
      </c>
      <c r="C33" s="17">
        <f t="shared" si="0"/>
        <v>1.8241970406160348</v>
      </c>
      <c r="D33" s="17">
        <f t="shared" si="5"/>
        <v>21.309559900118433</v>
      </c>
      <c r="E33" s="17"/>
      <c r="F33" s="17">
        <v>11829.057164060003</v>
      </c>
      <c r="G33" s="17">
        <f t="shared" si="2"/>
        <v>1.78605724959384</v>
      </c>
      <c r="H33" s="17">
        <f>F33/$F$31*100</f>
        <v>23.121416664184547</v>
      </c>
      <c r="I33" s="126">
        <f t="shared" si="4"/>
        <v>0.9790922854423034</v>
      </c>
      <c r="M33" s="9"/>
    </row>
    <row r="34" spans="1:13" ht="17.25" customHeight="1">
      <c r="A34" s="127" t="s">
        <v>31</v>
      </c>
      <c r="B34" s="17">
        <v>10250.052999999998</v>
      </c>
      <c r="C34" s="17">
        <f t="shared" si="0"/>
        <v>1.547645024913181</v>
      </c>
      <c r="D34" s="17">
        <f t="shared" si="5"/>
        <v>18.078986879273977</v>
      </c>
      <c r="E34" s="17"/>
      <c r="F34" s="17">
        <v>8749.116377800008</v>
      </c>
      <c r="G34" s="17">
        <f t="shared" si="2"/>
        <v>1.3210201385776852</v>
      </c>
      <c r="H34" s="17">
        <f aca="true" t="shared" si="6" ref="H34:H47">F34/$F$31*100</f>
        <v>17.101275478588</v>
      </c>
      <c r="I34" s="126">
        <f t="shared" si="4"/>
        <v>0.853567915970777</v>
      </c>
      <c r="M34" s="9"/>
    </row>
    <row r="35" spans="1:13" ht="19.5" customHeight="1">
      <c r="A35" s="127" t="s">
        <v>32</v>
      </c>
      <c r="B35" s="17">
        <v>2441.6760000000004</v>
      </c>
      <c r="C35" s="17">
        <f t="shared" si="0"/>
        <v>0.368666163370074</v>
      </c>
      <c r="D35" s="17">
        <f t="shared" si="5"/>
        <v>4.306614645547509</v>
      </c>
      <c r="E35" s="17"/>
      <c r="F35" s="17">
        <v>2414.230888009998</v>
      </c>
      <c r="G35" s="17">
        <f t="shared" si="2"/>
        <v>0.36452225396497023</v>
      </c>
      <c r="H35" s="17">
        <f t="shared" si="6"/>
        <v>4.7189253979447825</v>
      </c>
      <c r="I35" s="126">
        <f t="shared" si="4"/>
        <v>0.9887597240624874</v>
      </c>
      <c r="M35" s="9"/>
    </row>
    <row r="36" spans="1:13" ht="19.5" customHeight="1">
      <c r="A36" s="127" t="s">
        <v>33</v>
      </c>
      <c r="B36" s="17">
        <v>933.76</v>
      </c>
      <c r="C36" s="17">
        <f t="shared" si="0"/>
        <v>0.1409874679148422</v>
      </c>
      <c r="D36" s="17">
        <f t="shared" si="5"/>
        <v>1.6469607316558141</v>
      </c>
      <c r="E36" s="17"/>
      <c r="F36" s="17">
        <v>1087.6438237800003</v>
      </c>
      <c r="G36" s="17">
        <f t="shared" si="2"/>
        <v>0.16422222916805077</v>
      </c>
      <c r="H36" s="17">
        <f t="shared" si="6"/>
        <v>2.125940020667968</v>
      </c>
      <c r="I36" s="126">
        <f t="shared" si="4"/>
        <v>1.1648001882496577</v>
      </c>
      <c r="M36" s="9"/>
    </row>
    <row r="37" spans="1:13" s="12" customFormat="1" ht="19.5" customHeight="1">
      <c r="A37" s="127" t="s">
        <v>34</v>
      </c>
      <c r="B37" s="16">
        <f>B38+B39+B40+B41+B42</f>
        <v>27099.048000000003</v>
      </c>
      <c r="C37" s="16">
        <f t="shared" si="0"/>
        <v>4.0916575569983396</v>
      </c>
      <c r="D37" s="16">
        <f t="shared" si="5"/>
        <v>47.79715121793184</v>
      </c>
      <c r="E37" s="16">
        <f>E38+E39+E40+E41+E42</f>
        <v>0</v>
      </c>
      <c r="F37" s="16">
        <f>F38+F39+F40+F41+F42</f>
        <v>23825.511499396664</v>
      </c>
      <c r="G37" s="16">
        <f t="shared" si="2"/>
        <v>3.5973896269661276</v>
      </c>
      <c r="H37" s="16">
        <f t="shared" si="6"/>
        <v>46.57003267247684</v>
      </c>
      <c r="I37" s="126">
        <f t="shared" si="4"/>
        <v>0.879201051616155</v>
      </c>
      <c r="M37" s="9"/>
    </row>
    <row r="38" spans="1:13" ht="31.5" customHeight="1">
      <c r="A38" s="128" t="s">
        <v>35</v>
      </c>
      <c r="B38" s="18">
        <v>234.33499999999913</v>
      </c>
      <c r="C38" s="18">
        <f t="shared" si="0"/>
        <v>0.03538200211384556</v>
      </c>
      <c r="D38" s="18">
        <f t="shared" si="5"/>
        <v>0.41331877897164554</v>
      </c>
      <c r="E38" s="18"/>
      <c r="F38" s="18">
        <v>274.28346871000394</v>
      </c>
      <c r="G38" s="18">
        <f t="shared" si="2"/>
        <v>0.04141378056922904</v>
      </c>
      <c r="H38" s="18">
        <f t="shared" si="6"/>
        <v>0.5361223871172136</v>
      </c>
      <c r="I38" s="129">
        <f t="shared" si="4"/>
        <v>1.1704758943819957</v>
      </c>
      <c r="M38" s="9"/>
    </row>
    <row r="39" spans="1:13" ht="15.75" customHeight="1">
      <c r="A39" s="130" t="s">
        <v>36</v>
      </c>
      <c r="B39" s="18">
        <v>2746.6190000000006</v>
      </c>
      <c r="C39" s="18">
        <f t="shared" si="0"/>
        <v>0.4147091952287484</v>
      </c>
      <c r="D39" s="18">
        <f t="shared" si="5"/>
        <v>4.844471425012596</v>
      </c>
      <c r="E39" s="18"/>
      <c r="F39" s="18">
        <v>1937.7673810600008</v>
      </c>
      <c r="G39" s="18">
        <f t="shared" si="2"/>
        <v>0.2925815160893856</v>
      </c>
      <c r="H39" s="18">
        <f t="shared" si="6"/>
        <v>3.7876160706941935</v>
      </c>
      <c r="I39" s="129">
        <f t="shared" si="4"/>
        <v>0.7055100765923488</v>
      </c>
      <c r="M39" s="9"/>
    </row>
    <row r="40" spans="1:13" ht="28.5" customHeight="1">
      <c r="A40" s="128" t="s">
        <v>37</v>
      </c>
      <c r="B40" s="18">
        <v>5168.993</v>
      </c>
      <c r="C40" s="18">
        <f t="shared" si="0"/>
        <v>0.7804609693492376</v>
      </c>
      <c r="D40" s="17">
        <f t="shared" si="5"/>
        <v>9.11704130954826</v>
      </c>
      <c r="E40" s="17"/>
      <c r="F40" s="18">
        <v>3118.276377850003</v>
      </c>
      <c r="G40" s="18">
        <f t="shared" si="2"/>
        <v>0.4708253628038657</v>
      </c>
      <c r="H40" s="18">
        <f t="shared" si="6"/>
        <v>6.095073039752568</v>
      </c>
      <c r="I40" s="129">
        <f t="shared" si="4"/>
        <v>0.6032657381911724</v>
      </c>
      <c r="M40" s="9"/>
    </row>
    <row r="41" spans="1:13" ht="17.25" customHeight="1">
      <c r="A41" s="130" t="s">
        <v>38</v>
      </c>
      <c r="B41" s="18">
        <v>18184.699</v>
      </c>
      <c r="C41" s="18">
        <f t="shared" si="0"/>
        <v>2.7456891136947004</v>
      </c>
      <c r="D41" s="18">
        <f t="shared" si="5"/>
        <v>32.07407167792661</v>
      </c>
      <c r="E41" s="18"/>
      <c r="F41" s="18">
        <v>17710.90991699999</v>
      </c>
      <c r="G41" s="18">
        <f t="shared" si="2"/>
        <v>2.6741521843575407</v>
      </c>
      <c r="H41" s="18">
        <f t="shared" si="6"/>
        <v>34.618255877313274</v>
      </c>
      <c r="I41" s="129">
        <f t="shared" si="4"/>
        <v>0.9739457286040307</v>
      </c>
      <c r="M41" s="9"/>
    </row>
    <row r="42" spans="1:13" ht="19.5" customHeight="1">
      <c r="A42" s="131" t="s">
        <v>39</v>
      </c>
      <c r="B42" s="18">
        <v>764.402</v>
      </c>
      <c r="C42" s="18">
        <f t="shared" si="0"/>
        <v>0.11541627661180735</v>
      </c>
      <c r="D42" s="18">
        <f t="shared" si="5"/>
        <v>1.3482480264727208</v>
      </c>
      <c r="E42" s="18"/>
      <c r="F42" s="18">
        <v>784.2743547766665</v>
      </c>
      <c r="G42" s="18">
        <f t="shared" si="2"/>
        <v>0.11841678314610697</v>
      </c>
      <c r="H42" s="18">
        <f t="shared" si="6"/>
        <v>1.5329652975995895</v>
      </c>
      <c r="I42" s="129">
        <f t="shared" si="4"/>
        <v>1.0259972563869095</v>
      </c>
      <c r="M42" s="9"/>
    </row>
    <row r="43" spans="1:13" ht="31.5" customHeight="1">
      <c r="A43" s="132" t="s">
        <v>40</v>
      </c>
      <c r="B43" s="19">
        <v>149.761</v>
      </c>
      <c r="C43" s="19">
        <f t="shared" si="0"/>
        <v>0.022612260304997734</v>
      </c>
      <c r="D43" s="19">
        <f t="shared" si="5"/>
        <v>0.2641476248002767</v>
      </c>
      <c r="E43" s="19"/>
      <c r="F43" s="19">
        <v>111.94784797000011</v>
      </c>
      <c r="G43" s="19">
        <f t="shared" si="2"/>
        <v>0.01690289113241735</v>
      </c>
      <c r="H43" s="19">
        <f t="shared" si="6"/>
        <v>0.21881649582668541</v>
      </c>
      <c r="I43" s="133">
        <f t="shared" si="4"/>
        <v>0.7475100190970955</v>
      </c>
      <c r="M43" s="9"/>
    </row>
    <row r="44" spans="1:13" ht="15" customHeight="1">
      <c r="A44" s="134" t="s">
        <v>41</v>
      </c>
      <c r="B44" s="135">
        <v>0.15</v>
      </c>
      <c r="C44" s="19">
        <f t="shared" si="0"/>
        <v>2.2648346670693038E-05</v>
      </c>
      <c r="D44" s="19">
        <f t="shared" si="5"/>
        <v>0.0002645691716804876</v>
      </c>
      <c r="E44" s="19"/>
      <c r="F44" s="135">
        <v>0</v>
      </c>
      <c r="G44" s="19">
        <f t="shared" si="2"/>
        <v>0</v>
      </c>
      <c r="H44" s="19">
        <f t="shared" si="6"/>
        <v>0</v>
      </c>
      <c r="I44" s="133">
        <f t="shared" si="4"/>
        <v>0</v>
      </c>
      <c r="M44" s="9"/>
    </row>
    <row r="45" spans="1:13" s="12" customFormat="1" ht="19.5" customHeight="1">
      <c r="A45" s="125" t="s">
        <v>42</v>
      </c>
      <c r="B45" s="19">
        <v>3739.8430000000008</v>
      </c>
      <c r="C45" s="19">
        <f t="shared" si="0"/>
        <v>0.5646750717197646</v>
      </c>
      <c r="D45" s="19">
        <f t="shared" si="5"/>
        <v>6.596314431500468</v>
      </c>
      <c r="E45" s="19"/>
      <c r="F45" s="19">
        <v>3280.629688840001</v>
      </c>
      <c r="G45" s="19">
        <f>F45/$F$9*100</f>
        <v>0.49533892327344126</v>
      </c>
      <c r="H45" s="19">
        <f t="shared" si="6"/>
        <v>6.412413508916491</v>
      </c>
      <c r="I45" s="133">
        <f t="shared" si="4"/>
        <v>0.8772105376723035</v>
      </c>
      <c r="M45" s="9"/>
    </row>
    <row r="46" spans="1:13" ht="19.5" customHeight="1">
      <c r="A46" s="125" t="s">
        <v>26</v>
      </c>
      <c r="B46" s="19"/>
      <c r="C46" s="19">
        <f t="shared" si="0"/>
        <v>0</v>
      </c>
      <c r="D46" s="19"/>
      <c r="E46" s="19"/>
      <c r="F46" s="19"/>
      <c r="G46" s="19">
        <f t="shared" si="2"/>
        <v>0</v>
      </c>
      <c r="H46" s="19">
        <f t="shared" si="6"/>
        <v>0</v>
      </c>
      <c r="I46" s="133"/>
      <c r="M46" s="9"/>
    </row>
    <row r="47" spans="1:13" s="12" customFormat="1" ht="31.5">
      <c r="A47" s="136" t="s">
        <v>149</v>
      </c>
      <c r="B47" s="19"/>
      <c r="C47" s="19">
        <f t="shared" si="0"/>
        <v>0</v>
      </c>
      <c r="D47" s="19"/>
      <c r="E47" s="19"/>
      <c r="F47" s="19">
        <v>-137.53006640999996</v>
      </c>
      <c r="G47" s="19">
        <f t="shared" si="2"/>
        <v>-0.020765524144647433</v>
      </c>
      <c r="H47" s="19">
        <f t="shared" si="6"/>
        <v>-0.26882023860532006</v>
      </c>
      <c r="I47" s="133"/>
      <c r="M47" s="9"/>
    </row>
    <row r="48" spans="1:13" s="12" customFormat="1" ht="16.5" thickBot="1">
      <c r="A48" s="136"/>
      <c r="B48" s="16"/>
      <c r="C48" s="17">
        <f t="shared" si="0"/>
        <v>0</v>
      </c>
      <c r="D48" s="17"/>
      <c r="E48" s="17"/>
      <c r="F48" s="16"/>
      <c r="G48" s="17">
        <f t="shared" si="2"/>
        <v>0</v>
      </c>
      <c r="H48" s="17">
        <f t="shared" si="3"/>
        <v>0</v>
      </c>
      <c r="I48" s="126"/>
      <c r="K48" s="108"/>
      <c r="M48" s="9"/>
    </row>
    <row r="49" spans="1:13" s="8" customFormat="1" ht="21" customHeight="1" thickBot="1" thickTop="1">
      <c r="A49" s="140" t="s">
        <v>43</v>
      </c>
      <c r="B49" s="139">
        <f>B10-B31</f>
        <v>835.6259999999893</v>
      </c>
      <c r="C49" s="139">
        <f>B49/$B$9*100</f>
        <v>0.12617031556696198</v>
      </c>
      <c r="D49" s="139">
        <f>D10-D31</f>
        <v>0</v>
      </c>
      <c r="E49" s="139">
        <f>E10-E31</f>
        <v>0</v>
      </c>
      <c r="F49" s="139">
        <f>F10-F31</f>
        <v>3894.7467479566403</v>
      </c>
      <c r="G49" s="139">
        <f t="shared" si="2"/>
        <v>0.5880638302818421</v>
      </c>
      <c r="H49" s="139"/>
      <c r="I49" s="141">
        <f>F49/B49</f>
        <v>4.660873103465773</v>
      </c>
      <c r="J49" s="25"/>
      <c r="K49" s="152"/>
      <c r="M49" s="9"/>
    </row>
    <row r="50" spans="1:13" ht="3.75" customHeight="1" thickTop="1">
      <c r="A50" s="20"/>
      <c r="B50" s="88"/>
      <c r="C50" s="88"/>
      <c r="D50" s="88"/>
      <c r="E50" s="88"/>
      <c r="F50" s="89"/>
      <c r="G50" s="89"/>
      <c r="H50" s="89"/>
      <c r="I50" s="90"/>
      <c r="M50" s="9"/>
    </row>
    <row r="51" spans="1:13" ht="15" customHeight="1">
      <c r="A51" s="158"/>
      <c r="B51" s="158"/>
      <c r="C51" s="158"/>
      <c r="D51" s="158"/>
      <c r="E51" s="158"/>
      <c r="F51" s="158"/>
      <c r="G51" s="55"/>
      <c r="H51" s="55"/>
      <c r="I51" s="56"/>
      <c r="M51" s="9"/>
    </row>
    <row r="52" spans="1:13" ht="19.5" customHeight="1">
      <c r="A52" s="22"/>
      <c r="B52" s="22"/>
      <c r="C52" s="22"/>
      <c r="D52" s="22"/>
      <c r="E52" s="22"/>
      <c r="F52" s="22"/>
      <c r="G52" s="22"/>
      <c r="H52" s="22"/>
      <c r="I52" s="22"/>
      <c r="M52" s="9"/>
    </row>
    <row r="53" spans="1:13" ht="19.5" customHeight="1">
      <c r="A53" s="22"/>
      <c r="B53" s="22"/>
      <c r="C53" s="22"/>
      <c r="D53" s="22"/>
      <c r="E53" s="22"/>
      <c r="F53" s="23"/>
      <c r="H53" s="21"/>
      <c r="M53" s="9"/>
    </row>
    <row r="54" spans="6:13" ht="19.5" customHeight="1">
      <c r="F54" s="23"/>
      <c r="H54" s="21"/>
      <c r="M54" s="9"/>
    </row>
    <row r="55" spans="1:13" ht="30.75" customHeight="1">
      <c r="A55" s="15"/>
      <c r="F55" s="1"/>
      <c r="G55" s="1"/>
      <c r="H55" s="1"/>
      <c r="M55" s="9"/>
    </row>
    <row r="56" spans="1:13" ht="19.5" customHeight="1">
      <c r="A56" s="13"/>
      <c r="F56" s="1"/>
      <c r="G56" s="1"/>
      <c r="H56" s="1"/>
      <c r="I56" s="24"/>
      <c r="M56" s="9"/>
    </row>
    <row r="57" spans="1:8" ht="19.5" customHeight="1">
      <c r="A57" s="13"/>
      <c r="F57" s="1"/>
      <c r="G57" s="21"/>
      <c r="H57" s="21"/>
    </row>
    <row r="58" spans="6:8" ht="19.5" customHeight="1">
      <c r="F58" s="21"/>
      <c r="G58" s="21"/>
      <c r="H58" s="21"/>
    </row>
    <row r="59" spans="6:8" ht="19.5" customHeight="1">
      <c r="F59" s="21"/>
      <c r="G59" s="21"/>
      <c r="H59" s="21"/>
    </row>
    <row r="60" spans="6:8" ht="19.5" customHeight="1">
      <c r="F60" s="21"/>
      <c r="G60" s="21"/>
      <c r="H60" s="21"/>
    </row>
    <row r="61" spans="6:8" ht="19.5" customHeight="1">
      <c r="F61" s="21"/>
      <c r="G61" s="21"/>
      <c r="H61" s="21"/>
    </row>
    <row r="62" spans="6:8" ht="19.5" customHeight="1">
      <c r="F62" s="21"/>
      <c r="G62" s="21"/>
      <c r="H62" s="21"/>
    </row>
    <row r="63" spans="6:8" ht="19.5" customHeight="1">
      <c r="F63" s="21"/>
      <c r="G63" s="21"/>
      <c r="H63" s="21"/>
    </row>
    <row r="64" spans="6:8" ht="19.5" customHeight="1">
      <c r="F64" s="21"/>
      <c r="G64" s="21"/>
      <c r="H64" s="21"/>
    </row>
    <row r="65" spans="6:8" ht="19.5" customHeight="1">
      <c r="F65" s="21"/>
      <c r="G65" s="21"/>
      <c r="H65" s="21"/>
    </row>
    <row r="66" spans="6:8" ht="19.5" customHeight="1">
      <c r="F66" s="21"/>
      <c r="G66" s="21"/>
      <c r="H66" s="21"/>
    </row>
    <row r="67" spans="6:8" ht="19.5" customHeight="1">
      <c r="F67" s="21"/>
      <c r="G67" s="21"/>
      <c r="H67" s="21"/>
    </row>
    <row r="68" spans="6:8" ht="19.5" customHeight="1">
      <c r="F68" s="21"/>
      <c r="G68" s="21"/>
      <c r="H68" s="21"/>
    </row>
    <row r="69" spans="6:8" ht="19.5" customHeight="1">
      <c r="F69" s="21"/>
      <c r="G69" s="21"/>
      <c r="H69" s="21"/>
    </row>
    <row r="70" spans="6:8" ht="19.5" customHeight="1">
      <c r="F70" s="21"/>
      <c r="G70" s="21"/>
      <c r="H70" s="21"/>
    </row>
    <row r="71" spans="6:8" ht="19.5" customHeight="1">
      <c r="F71" s="21"/>
      <c r="G71" s="21"/>
      <c r="H71" s="21"/>
    </row>
    <row r="72" spans="6:8" ht="19.5" customHeight="1">
      <c r="F72" s="21"/>
      <c r="G72" s="21"/>
      <c r="H72" s="21"/>
    </row>
    <row r="73" spans="6:8" ht="19.5" customHeight="1">
      <c r="F73" s="21"/>
      <c r="G73" s="21"/>
      <c r="H73" s="21"/>
    </row>
    <row r="74" spans="6:8" ht="19.5" customHeight="1">
      <c r="F74" s="21"/>
      <c r="G74" s="21"/>
      <c r="H74" s="21"/>
    </row>
    <row r="75" spans="6:8" ht="19.5" customHeight="1">
      <c r="F75" s="21"/>
      <c r="G75" s="21"/>
      <c r="H75" s="21"/>
    </row>
    <row r="76" spans="6:8" ht="19.5" customHeight="1">
      <c r="F76" s="21"/>
      <c r="G76" s="21"/>
      <c r="H76" s="21"/>
    </row>
    <row r="77" spans="6:8" ht="19.5" customHeight="1">
      <c r="F77" s="21"/>
      <c r="G77" s="21"/>
      <c r="H77" s="21"/>
    </row>
    <row r="78" spans="6:8" ht="19.5" customHeight="1">
      <c r="F78" s="21"/>
      <c r="G78" s="21"/>
      <c r="H78" s="21"/>
    </row>
    <row r="79" spans="6:8" ht="19.5" customHeight="1">
      <c r="F79" s="21"/>
      <c r="G79" s="21"/>
      <c r="H79" s="21"/>
    </row>
    <row r="80" spans="6:8" ht="19.5" customHeight="1">
      <c r="F80" s="21"/>
      <c r="G80" s="21"/>
      <c r="H80" s="21"/>
    </row>
    <row r="81" spans="6:8" ht="19.5" customHeight="1">
      <c r="F81" s="21"/>
      <c r="G81" s="21"/>
      <c r="H81" s="21"/>
    </row>
    <row r="82" spans="6:8" ht="19.5" customHeight="1">
      <c r="F82" s="21"/>
      <c r="G82" s="21"/>
      <c r="H82" s="21"/>
    </row>
    <row r="83" spans="6:8" ht="19.5" customHeight="1">
      <c r="F83" s="21"/>
      <c r="G83" s="21"/>
      <c r="H83" s="21"/>
    </row>
    <row r="84" spans="6:8" ht="19.5" customHeight="1">
      <c r="F84" s="21"/>
      <c r="G84" s="21"/>
      <c r="H84" s="21"/>
    </row>
    <row r="85" spans="6:8" ht="19.5" customHeight="1">
      <c r="F85" s="21"/>
      <c r="G85" s="21"/>
      <c r="H85" s="21"/>
    </row>
    <row r="86" spans="6:8" ht="19.5" customHeight="1">
      <c r="F86" s="21"/>
      <c r="G86" s="21"/>
      <c r="H86" s="21"/>
    </row>
    <row r="87" spans="6:8" ht="19.5" customHeight="1">
      <c r="F87" s="21"/>
      <c r="G87" s="21"/>
      <c r="H87" s="21"/>
    </row>
    <row r="88" spans="6:8" ht="19.5" customHeight="1">
      <c r="F88" s="21"/>
      <c r="G88" s="21"/>
      <c r="H88" s="21"/>
    </row>
    <row r="89" spans="6:8" ht="19.5" customHeight="1">
      <c r="F89" s="21"/>
      <c r="G89" s="21"/>
      <c r="H89" s="21"/>
    </row>
    <row r="90" spans="6:8" ht="19.5" customHeight="1">
      <c r="F90" s="21"/>
      <c r="G90" s="21"/>
      <c r="H90" s="21"/>
    </row>
    <row r="91" spans="6:8" ht="19.5" customHeight="1">
      <c r="F91" s="21"/>
      <c r="G91" s="21"/>
      <c r="H91" s="21"/>
    </row>
    <row r="92" spans="6:8" ht="19.5" customHeight="1">
      <c r="F92" s="21"/>
      <c r="G92" s="21"/>
      <c r="H92" s="21"/>
    </row>
    <row r="93" spans="6:8" ht="19.5" customHeight="1">
      <c r="F93" s="21"/>
      <c r="G93" s="21"/>
      <c r="H93" s="21"/>
    </row>
    <row r="94" spans="6:8" ht="19.5" customHeight="1">
      <c r="F94" s="21"/>
      <c r="G94" s="21"/>
      <c r="H94" s="21"/>
    </row>
    <row r="95" spans="6:8" ht="19.5" customHeight="1">
      <c r="F95" s="21"/>
      <c r="G95" s="21"/>
      <c r="H95" s="21"/>
    </row>
    <row r="96" spans="6:8" ht="19.5" customHeight="1">
      <c r="F96" s="21"/>
      <c r="G96" s="21"/>
      <c r="H96" s="21"/>
    </row>
    <row r="97" spans="6:8" ht="19.5" customHeight="1">
      <c r="F97" s="21"/>
      <c r="G97" s="21"/>
      <c r="H97" s="21"/>
    </row>
    <row r="98" spans="6:8" ht="19.5" customHeight="1">
      <c r="F98" s="21"/>
      <c r="G98" s="21"/>
      <c r="H98" s="21"/>
    </row>
    <row r="99" spans="6:8" ht="19.5" customHeight="1">
      <c r="F99" s="21"/>
      <c r="G99" s="21"/>
      <c r="H99" s="21"/>
    </row>
    <row r="100" spans="6:8" ht="19.5" customHeight="1">
      <c r="F100" s="21"/>
      <c r="G100" s="21"/>
      <c r="H100" s="21"/>
    </row>
    <row r="101" spans="6:8" ht="19.5" customHeight="1">
      <c r="F101" s="21"/>
      <c r="G101" s="21"/>
      <c r="H101" s="21"/>
    </row>
    <row r="102" spans="6:8" ht="19.5" customHeight="1">
      <c r="F102" s="21"/>
      <c r="G102" s="21"/>
      <c r="H102" s="21"/>
    </row>
    <row r="103" spans="6:8" ht="19.5" customHeight="1">
      <c r="F103" s="21"/>
      <c r="G103" s="21"/>
      <c r="H103" s="21"/>
    </row>
    <row r="104" spans="6:8" ht="19.5" customHeight="1">
      <c r="F104" s="21"/>
      <c r="G104" s="21"/>
      <c r="H104" s="21"/>
    </row>
    <row r="105" spans="6:8" ht="19.5" customHeight="1">
      <c r="F105" s="21"/>
      <c r="G105" s="21"/>
      <c r="H105" s="21"/>
    </row>
    <row r="106" spans="6:8" ht="19.5" customHeight="1">
      <c r="F106" s="21"/>
      <c r="G106" s="21"/>
      <c r="H106" s="21"/>
    </row>
    <row r="107" spans="6:8" ht="19.5" customHeight="1">
      <c r="F107" s="21"/>
      <c r="G107" s="21"/>
      <c r="H107" s="21"/>
    </row>
    <row r="108" spans="6:8" ht="19.5" customHeight="1">
      <c r="F108" s="21"/>
      <c r="G108" s="21"/>
      <c r="H108" s="21"/>
    </row>
    <row r="109" spans="6:8" ht="19.5" customHeight="1">
      <c r="F109" s="21"/>
      <c r="G109" s="21"/>
      <c r="H109" s="21"/>
    </row>
    <row r="110" spans="6:8" ht="19.5" customHeight="1">
      <c r="F110" s="21"/>
      <c r="G110" s="21"/>
      <c r="H110" s="21"/>
    </row>
    <row r="111" spans="6:8" ht="19.5" customHeight="1">
      <c r="F111" s="21"/>
      <c r="G111" s="21"/>
      <c r="H111" s="21"/>
    </row>
    <row r="112" spans="6:8" ht="19.5" customHeight="1">
      <c r="F112" s="21"/>
      <c r="G112" s="21"/>
      <c r="H112" s="21"/>
    </row>
    <row r="113" spans="6:8" ht="19.5" customHeight="1">
      <c r="F113" s="21"/>
      <c r="G113" s="21"/>
      <c r="H113" s="21"/>
    </row>
    <row r="114" spans="6:8" ht="19.5" customHeight="1">
      <c r="F114" s="21"/>
      <c r="G114" s="21"/>
      <c r="H114" s="21"/>
    </row>
    <row r="115" spans="6:8" ht="19.5" customHeight="1">
      <c r="F115" s="21"/>
      <c r="G115" s="21"/>
      <c r="H115" s="21"/>
    </row>
    <row r="116" spans="6:8" ht="19.5" customHeight="1">
      <c r="F116" s="21"/>
      <c r="G116" s="21"/>
      <c r="H116" s="21"/>
    </row>
    <row r="117" spans="6:8" ht="19.5" customHeight="1">
      <c r="F117" s="21"/>
      <c r="G117" s="21"/>
      <c r="H117" s="21"/>
    </row>
    <row r="118" spans="6:8" ht="19.5" customHeight="1">
      <c r="F118" s="21"/>
      <c r="G118" s="21"/>
      <c r="H118" s="21"/>
    </row>
    <row r="119" spans="6:8" ht="19.5" customHeight="1">
      <c r="F119" s="21"/>
      <c r="G119" s="21"/>
      <c r="H119" s="21"/>
    </row>
    <row r="120" spans="6:8" ht="19.5" customHeight="1">
      <c r="F120" s="21"/>
      <c r="G120" s="21"/>
      <c r="H120" s="21"/>
    </row>
    <row r="121" spans="6:8" ht="19.5" customHeight="1">
      <c r="F121" s="21"/>
      <c r="G121" s="21"/>
      <c r="H121" s="21"/>
    </row>
    <row r="122" spans="6:8" ht="19.5" customHeight="1">
      <c r="F122" s="21"/>
      <c r="G122" s="21"/>
      <c r="H122" s="21"/>
    </row>
    <row r="123" spans="6:8" ht="19.5" customHeight="1">
      <c r="F123" s="21"/>
      <c r="G123" s="21"/>
      <c r="H123" s="21"/>
    </row>
    <row r="124" spans="6:8" ht="19.5" customHeight="1">
      <c r="F124" s="21"/>
      <c r="G124" s="21"/>
      <c r="H124" s="21"/>
    </row>
    <row r="125" spans="6:8" ht="19.5" customHeight="1">
      <c r="F125" s="21"/>
      <c r="G125" s="21"/>
      <c r="H125" s="21"/>
    </row>
    <row r="126" spans="6:8" ht="19.5" customHeight="1">
      <c r="F126" s="21"/>
      <c r="G126" s="21"/>
      <c r="H126" s="21"/>
    </row>
    <row r="127" spans="6:8" ht="19.5" customHeight="1">
      <c r="F127" s="21"/>
      <c r="G127" s="21"/>
      <c r="H127" s="21"/>
    </row>
    <row r="128" spans="6:8" ht="19.5" customHeight="1">
      <c r="F128" s="21"/>
      <c r="G128" s="21"/>
      <c r="H128" s="21"/>
    </row>
    <row r="129" spans="6:8" ht="19.5" customHeight="1">
      <c r="F129" s="21"/>
      <c r="G129" s="21"/>
      <c r="H129" s="21"/>
    </row>
    <row r="130" spans="6:8" ht="19.5" customHeight="1">
      <c r="F130" s="21"/>
      <c r="G130" s="21"/>
      <c r="H130" s="21"/>
    </row>
    <row r="131" spans="6:8" ht="19.5" customHeight="1">
      <c r="F131" s="21"/>
      <c r="G131" s="21"/>
      <c r="H131" s="21"/>
    </row>
    <row r="132" spans="6:8" ht="19.5" customHeight="1">
      <c r="F132" s="21"/>
      <c r="G132" s="21"/>
      <c r="H132" s="21"/>
    </row>
    <row r="133" spans="6:8" ht="19.5" customHeight="1">
      <c r="F133" s="21"/>
      <c r="G133" s="21"/>
      <c r="H133" s="21"/>
    </row>
    <row r="134" spans="6:8" ht="19.5" customHeight="1">
      <c r="F134" s="21"/>
      <c r="G134" s="21"/>
      <c r="H134" s="21"/>
    </row>
    <row r="135" spans="6:8" ht="19.5" customHeight="1">
      <c r="F135" s="21"/>
      <c r="G135" s="21"/>
      <c r="H135" s="21"/>
    </row>
    <row r="136" spans="6:8" ht="19.5" customHeight="1">
      <c r="F136" s="21"/>
      <c r="G136" s="21"/>
      <c r="H136" s="21"/>
    </row>
    <row r="137" spans="6:8" ht="19.5" customHeight="1">
      <c r="F137" s="21"/>
      <c r="G137" s="21"/>
      <c r="H137" s="21"/>
    </row>
    <row r="138" spans="6:8" ht="19.5" customHeight="1">
      <c r="F138" s="21"/>
      <c r="G138" s="21"/>
      <c r="H138" s="21"/>
    </row>
    <row r="139" spans="6:8" ht="19.5" customHeight="1">
      <c r="F139" s="21"/>
      <c r="G139" s="21"/>
      <c r="H139" s="21"/>
    </row>
    <row r="140" spans="6:8" ht="19.5" customHeight="1">
      <c r="F140" s="21"/>
      <c r="G140" s="21"/>
      <c r="H140" s="21"/>
    </row>
    <row r="141" spans="6:8" ht="19.5" customHeight="1">
      <c r="F141" s="21"/>
      <c r="G141" s="21"/>
      <c r="H141" s="21"/>
    </row>
    <row r="142" spans="6:8" ht="19.5" customHeight="1">
      <c r="F142" s="21"/>
      <c r="G142" s="21"/>
      <c r="H142" s="21"/>
    </row>
    <row r="143" spans="6:8" ht="19.5" customHeight="1">
      <c r="F143" s="21"/>
      <c r="G143" s="21"/>
      <c r="H143" s="21"/>
    </row>
    <row r="144" spans="6:8" ht="19.5" customHeight="1">
      <c r="F144" s="21"/>
      <c r="G144" s="21"/>
      <c r="H144" s="21"/>
    </row>
    <row r="145" spans="6:8" ht="19.5" customHeight="1">
      <c r="F145" s="21"/>
      <c r="G145" s="21"/>
      <c r="H145" s="21"/>
    </row>
    <row r="146" spans="6:8" ht="19.5" customHeight="1">
      <c r="F146" s="21"/>
      <c r="G146" s="21"/>
      <c r="H146" s="21"/>
    </row>
    <row r="147" spans="6:8" ht="19.5" customHeight="1">
      <c r="F147" s="21"/>
      <c r="G147" s="21"/>
      <c r="H147" s="21"/>
    </row>
    <row r="148" spans="6:8" ht="19.5" customHeight="1">
      <c r="F148" s="21"/>
      <c r="G148" s="21"/>
      <c r="H148" s="21"/>
    </row>
    <row r="149" spans="6:8" ht="19.5" customHeight="1">
      <c r="F149" s="21"/>
      <c r="G149" s="21"/>
      <c r="H149" s="21"/>
    </row>
    <row r="150" spans="6:8" ht="19.5" customHeight="1">
      <c r="F150" s="21"/>
      <c r="G150" s="21"/>
      <c r="H150" s="21"/>
    </row>
    <row r="151" spans="6:8" ht="19.5" customHeight="1">
      <c r="F151" s="21"/>
      <c r="G151" s="21"/>
      <c r="H151" s="21"/>
    </row>
    <row r="152" spans="6:8" ht="19.5" customHeight="1">
      <c r="F152" s="21"/>
      <c r="G152" s="21"/>
      <c r="H152" s="21"/>
    </row>
    <row r="153" spans="6:8" ht="19.5" customHeight="1">
      <c r="F153" s="21"/>
      <c r="G153" s="21"/>
      <c r="H153" s="21"/>
    </row>
    <row r="154" spans="6:8" ht="19.5" customHeight="1">
      <c r="F154" s="21"/>
      <c r="G154" s="21"/>
      <c r="H154" s="21"/>
    </row>
    <row r="155" spans="6:8" ht="19.5" customHeight="1">
      <c r="F155" s="21"/>
      <c r="G155" s="21"/>
      <c r="H155" s="21"/>
    </row>
    <row r="156" spans="6:8" ht="19.5" customHeight="1">
      <c r="F156" s="21"/>
      <c r="G156" s="21"/>
      <c r="H156" s="21"/>
    </row>
    <row r="157" spans="6:8" ht="19.5" customHeight="1">
      <c r="F157" s="21"/>
      <c r="G157" s="21"/>
      <c r="H157" s="21"/>
    </row>
    <row r="158" spans="6:8" ht="19.5" customHeight="1">
      <c r="F158" s="21"/>
      <c r="G158" s="21"/>
      <c r="H158" s="21"/>
    </row>
    <row r="159" spans="6:8" ht="19.5" customHeight="1">
      <c r="F159" s="21"/>
      <c r="G159" s="21"/>
      <c r="H159" s="21"/>
    </row>
    <row r="160" spans="6:8" ht="19.5" customHeight="1">
      <c r="F160" s="21"/>
      <c r="G160" s="21"/>
      <c r="H160" s="21"/>
    </row>
    <row r="161" spans="6:8" ht="19.5" customHeight="1">
      <c r="F161" s="21"/>
      <c r="G161" s="21"/>
      <c r="H161" s="21"/>
    </row>
    <row r="162" spans="6:8" ht="19.5" customHeight="1">
      <c r="F162" s="21"/>
      <c r="G162" s="21"/>
      <c r="H162" s="21"/>
    </row>
    <row r="163" spans="6:8" ht="19.5" customHeight="1">
      <c r="F163" s="21"/>
      <c r="G163" s="21"/>
      <c r="H163" s="21"/>
    </row>
    <row r="164" spans="6:8" ht="19.5" customHeight="1">
      <c r="F164" s="21"/>
      <c r="G164" s="21"/>
      <c r="H164" s="21"/>
    </row>
    <row r="165" spans="6:8" ht="19.5" customHeight="1">
      <c r="F165" s="21"/>
      <c r="G165" s="21"/>
      <c r="H165" s="21"/>
    </row>
    <row r="166" spans="6:8" ht="19.5" customHeight="1">
      <c r="F166" s="21"/>
      <c r="G166" s="21"/>
      <c r="H166" s="21"/>
    </row>
    <row r="167" spans="6:8" ht="19.5" customHeight="1">
      <c r="F167" s="21"/>
      <c r="G167" s="21"/>
      <c r="H167" s="21"/>
    </row>
    <row r="168" spans="6:8" ht="19.5" customHeight="1">
      <c r="F168" s="21"/>
      <c r="G168" s="21"/>
      <c r="H168" s="21"/>
    </row>
    <row r="169" spans="6:8" ht="19.5" customHeight="1">
      <c r="F169" s="21"/>
      <c r="G169" s="21"/>
      <c r="H169" s="21"/>
    </row>
    <row r="170" spans="6:8" ht="19.5" customHeight="1">
      <c r="F170" s="21"/>
      <c r="G170" s="21"/>
      <c r="H170" s="21"/>
    </row>
    <row r="171" spans="6:8" ht="19.5" customHeight="1">
      <c r="F171" s="21"/>
      <c r="G171" s="21"/>
      <c r="H171" s="21"/>
    </row>
    <row r="172" spans="6:8" ht="19.5" customHeight="1">
      <c r="F172" s="21"/>
      <c r="G172" s="21"/>
      <c r="H172" s="21"/>
    </row>
    <row r="173" spans="6:8" ht="19.5" customHeight="1">
      <c r="F173" s="21"/>
      <c r="G173" s="21"/>
      <c r="H173" s="21"/>
    </row>
    <row r="174" spans="6:8" ht="19.5" customHeight="1">
      <c r="F174" s="21"/>
      <c r="G174" s="21"/>
      <c r="H174" s="21"/>
    </row>
    <row r="175" spans="6:8" ht="19.5" customHeight="1">
      <c r="F175" s="21"/>
      <c r="G175" s="21"/>
      <c r="H175" s="21"/>
    </row>
    <row r="176" spans="6:8" ht="19.5" customHeight="1">
      <c r="F176" s="21"/>
      <c r="G176" s="21"/>
      <c r="H176" s="21"/>
    </row>
    <row r="177" spans="6:8" ht="19.5" customHeight="1">
      <c r="F177" s="21"/>
      <c r="G177" s="21"/>
      <c r="H177" s="21"/>
    </row>
  </sheetData>
  <sheetProtection/>
  <mergeCells count="4">
    <mergeCell ref="A51:F51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2:K23"/>
  <sheetViews>
    <sheetView tabSelected="1" view="pageBreakPreview" zoomScale="73" zoomScaleSheetLayoutView="73" zoomScalePageLayoutView="0" workbookViewId="0" topLeftCell="A1">
      <selection activeCell="D14" sqref="D14"/>
    </sheetView>
  </sheetViews>
  <sheetFormatPr defaultColWidth="9.140625" defaultRowHeight="12.75"/>
  <cols>
    <col min="1" max="1" width="4.28125" style="38" customWidth="1"/>
    <col min="2" max="2" width="54.00390625" style="38" customWidth="1"/>
    <col min="3" max="3" width="12.7109375" style="38" customWidth="1"/>
    <col min="4" max="4" width="14.00390625" style="38" customWidth="1"/>
    <col min="5" max="5" width="12.8515625" style="38" customWidth="1"/>
    <col min="6" max="6" width="13.00390625" style="38" customWidth="1"/>
    <col min="7" max="7" width="13.7109375" style="38" customWidth="1"/>
    <col min="8" max="8" width="14.140625" style="38" customWidth="1"/>
    <col min="9" max="9" width="9.57421875" style="38" bestFit="1" customWidth="1"/>
    <col min="10" max="16384" width="9.140625" style="38" customWidth="1"/>
  </cols>
  <sheetData>
    <row r="2" spans="2:8" ht="12.75">
      <c r="B2" s="63"/>
      <c r="C2" s="63"/>
      <c r="D2" s="63"/>
      <c r="E2" s="63"/>
      <c r="F2" s="63"/>
      <c r="G2" s="63"/>
      <c r="H2" s="64" t="s">
        <v>55</v>
      </c>
    </row>
    <row r="3" spans="2:8" ht="24.75" customHeight="1">
      <c r="B3" s="165" t="s">
        <v>56</v>
      </c>
      <c r="C3" s="166"/>
      <c r="D3" s="166"/>
      <c r="E3" s="166"/>
      <c r="F3" s="166"/>
      <c r="G3" s="166"/>
      <c r="H3" s="166"/>
    </row>
    <row r="4" spans="2:8" ht="12.75">
      <c r="B4" s="63"/>
      <c r="C4" s="63"/>
      <c r="D4" s="63"/>
      <c r="E4" s="63"/>
      <c r="F4" s="63"/>
      <c r="G4" s="63"/>
      <c r="H4" s="63"/>
    </row>
    <row r="5" spans="2:8" ht="13.5" thickBot="1">
      <c r="B5" s="63"/>
      <c r="C5" s="63"/>
      <c r="D5" s="63"/>
      <c r="E5" s="63"/>
      <c r="F5" s="63"/>
      <c r="G5" s="63"/>
      <c r="H5" s="65" t="s">
        <v>80</v>
      </c>
    </row>
    <row r="6" spans="2:8" s="39" customFormat="1" ht="48" thickBot="1">
      <c r="B6" s="101" t="s">
        <v>57</v>
      </c>
      <c r="C6" s="101" t="s">
        <v>136</v>
      </c>
      <c r="D6" s="101" t="s">
        <v>137</v>
      </c>
      <c r="E6" s="101" t="s">
        <v>148</v>
      </c>
      <c r="F6" s="101" t="s">
        <v>146</v>
      </c>
      <c r="G6" s="101" t="s">
        <v>147</v>
      </c>
      <c r="H6" s="102" t="s">
        <v>144</v>
      </c>
    </row>
    <row r="7" spans="2:10" ht="22.5" customHeight="1" thickTop="1">
      <c r="B7" s="99" t="s">
        <v>58</v>
      </c>
      <c r="C7" s="93">
        <v>20573.34</v>
      </c>
      <c r="D7" s="93">
        <f>20644.255-10.4</f>
        <v>20633.855</v>
      </c>
      <c r="E7" s="94">
        <v>4967.6</v>
      </c>
      <c r="F7" s="93">
        <v>5170.7</v>
      </c>
      <c r="G7" s="94">
        <v>5061.719759289999</v>
      </c>
      <c r="H7" s="95">
        <f>+G7/F7</f>
        <v>0.9789235034502097</v>
      </c>
      <c r="I7" s="40"/>
      <c r="J7" s="40"/>
    </row>
    <row r="8" spans="2:11" ht="18" customHeight="1">
      <c r="B8" s="99" t="s">
        <v>59</v>
      </c>
      <c r="C8" s="93">
        <v>161</v>
      </c>
      <c r="D8" s="93">
        <v>166.357</v>
      </c>
      <c r="E8" s="94">
        <v>40.25</v>
      </c>
      <c r="F8" s="93">
        <v>41.383</v>
      </c>
      <c r="G8" s="94">
        <v>41.22937614999999</v>
      </c>
      <c r="H8" s="95">
        <f aca="true" t="shared" si="0" ref="H8:H14">+G8/F8</f>
        <v>0.9962877546335449</v>
      </c>
      <c r="I8" s="40"/>
      <c r="J8" s="40"/>
      <c r="K8" s="40"/>
    </row>
    <row r="9" spans="2:10" ht="15.75" customHeight="1">
      <c r="B9" s="99" t="s">
        <v>60</v>
      </c>
      <c r="C9" s="93">
        <v>97.9</v>
      </c>
      <c r="D9" s="93">
        <v>95.8</v>
      </c>
      <c r="E9" s="94">
        <v>24.478</v>
      </c>
      <c r="F9" s="93">
        <v>24.443</v>
      </c>
      <c r="G9" s="94">
        <v>23.325061520000006</v>
      </c>
      <c r="H9" s="95">
        <f t="shared" si="0"/>
        <v>0.9542634504766192</v>
      </c>
      <c r="I9" s="40"/>
      <c r="J9" s="40"/>
    </row>
    <row r="10" spans="2:10" ht="31.5" customHeight="1">
      <c r="B10" s="99" t="s">
        <v>61</v>
      </c>
      <c r="C10" s="93">
        <v>156.2</v>
      </c>
      <c r="D10" s="93">
        <v>163.533</v>
      </c>
      <c r="E10" s="94">
        <v>37.884</v>
      </c>
      <c r="F10" s="93">
        <v>37.884</v>
      </c>
      <c r="G10" s="94">
        <v>36.53217868</v>
      </c>
      <c r="H10" s="95">
        <f t="shared" si="0"/>
        <v>0.9643168271565833</v>
      </c>
      <c r="I10" s="40"/>
      <c r="J10" s="40"/>
    </row>
    <row r="11" spans="2:10" ht="31.5" customHeight="1">
      <c r="B11" s="99" t="s">
        <v>62</v>
      </c>
      <c r="C11" s="93">
        <v>19507</v>
      </c>
      <c r="D11" s="93">
        <v>19796.95</v>
      </c>
      <c r="E11" s="94">
        <f>4903.6-19.2</f>
        <v>4884.400000000001</v>
      </c>
      <c r="F11" s="93">
        <v>4932.6</v>
      </c>
      <c r="G11" s="94">
        <v>4869.88992442</v>
      </c>
      <c r="H11" s="95">
        <f t="shared" si="0"/>
        <v>0.9872866083647569</v>
      </c>
      <c r="I11" s="40"/>
      <c r="J11" s="40"/>
    </row>
    <row r="12" spans="2:10" ht="31.5" customHeight="1">
      <c r="B12" s="99" t="s">
        <v>63</v>
      </c>
      <c r="C12" s="93">
        <v>7056.8</v>
      </c>
      <c r="D12" s="93">
        <v>6924</v>
      </c>
      <c r="E12" s="94">
        <f>1764.2-30</f>
        <v>1734.2</v>
      </c>
      <c r="F12" s="93">
        <f>1808.9-2.1</f>
        <v>1806.8000000000002</v>
      </c>
      <c r="G12" s="94">
        <v>1728.4391640000003</v>
      </c>
      <c r="H12" s="95">
        <f t="shared" si="0"/>
        <v>0.9566300442771752</v>
      </c>
      <c r="I12" s="40"/>
      <c r="J12" s="40"/>
    </row>
    <row r="13" spans="2:10" ht="31.5" customHeight="1">
      <c r="B13" s="99" t="s">
        <v>64</v>
      </c>
      <c r="C13" s="93">
        <v>234</v>
      </c>
      <c r="D13" s="93">
        <f>234+10.4</f>
        <v>244.4</v>
      </c>
      <c r="E13" s="94">
        <v>67.9</v>
      </c>
      <c r="F13" s="93">
        <v>67.9</v>
      </c>
      <c r="G13" s="94">
        <v>67.92170000000002</v>
      </c>
      <c r="H13" s="95">
        <f t="shared" si="0"/>
        <v>1.0003195876288662</v>
      </c>
      <c r="I13" s="40"/>
      <c r="J13" s="40"/>
    </row>
    <row r="14" spans="2:10" ht="18" customHeight="1" thickBot="1">
      <c r="B14" s="100" t="s">
        <v>65</v>
      </c>
      <c r="C14" s="96">
        <f>SUM(C7:C13)</f>
        <v>47786.240000000005</v>
      </c>
      <c r="D14" s="96">
        <f>SUM(D7:D13)</f>
        <v>48024.895</v>
      </c>
      <c r="E14" s="97">
        <f>SUM(E7:E13)</f>
        <v>11756.712000000001</v>
      </c>
      <c r="F14" s="96">
        <f>SUM(F7:F13)</f>
        <v>12081.710000000001</v>
      </c>
      <c r="G14" s="96">
        <f>SUM(G7:G13)</f>
        <v>11829.057164060001</v>
      </c>
      <c r="H14" s="98">
        <f t="shared" si="0"/>
        <v>0.9790879903639468</v>
      </c>
      <c r="I14" s="40"/>
      <c r="J14" s="40"/>
    </row>
    <row r="15" ht="12.75">
      <c r="J15" s="40"/>
    </row>
    <row r="16" spans="3:4" ht="12.75">
      <c r="C16" s="40"/>
      <c r="D16" s="40"/>
    </row>
    <row r="17" spans="4:7" ht="12.75">
      <c r="D17" s="40"/>
      <c r="F17" s="106"/>
      <c r="G17" s="40"/>
    </row>
    <row r="18" spans="4:8" ht="12.75">
      <c r="D18" s="40"/>
      <c r="E18" s="40"/>
      <c r="G18" s="40"/>
      <c r="H18" s="40"/>
    </row>
    <row r="19" spans="4:6" ht="12.75">
      <c r="D19" s="40"/>
      <c r="E19" s="40"/>
      <c r="F19" s="40"/>
    </row>
    <row r="23" spans="4:8" ht="12.75">
      <c r="D23" s="40"/>
      <c r="F23" s="41"/>
      <c r="G23" s="41"/>
      <c r="H23" s="41"/>
    </row>
  </sheetData>
  <sheetProtection/>
  <mergeCells count="1">
    <mergeCell ref="B3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71"/>
  <sheetViews>
    <sheetView showZeros="0" view="pageBreakPreview" zoomScaleNormal="125" zoomScaleSheetLayoutView="100" zoomScalePageLayoutView="0" workbookViewId="0" topLeftCell="B1">
      <selection activeCell="C73" sqref="C73"/>
    </sheetView>
  </sheetViews>
  <sheetFormatPr defaultColWidth="9.140625" defaultRowHeight="12" customHeight="1"/>
  <cols>
    <col min="1" max="1" width="9.7109375" style="52" customWidth="1"/>
    <col min="2" max="2" width="4.57421875" style="52" customWidth="1"/>
    <col min="3" max="3" width="37.140625" style="52" customWidth="1"/>
    <col min="4" max="5" width="10.57421875" style="51" customWidth="1"/>
    <col min="6" max="6" width="10.421875" style="52" customWidth="1"/>
    <col min="7" max="8" width="10.28125" style="52" customWidth="1"/>
    <col min="9" max="9" width="11.28125" style="52" customWidth="1"/>
    <col min="10" max="16384" width="9.140625" style="52" customWidth="1"/>
  </cols>
  <sheetData>
    <row r="1" spans="2:9" ht="12" customHeight="1">
      <c r="B1" s="57"/>
      <c r="C1" s="58"/>
      <c r="D1" s="59"/>
      <c r="E1" s="59"/>
      <c r="F1" s="60"/>
      <c r="G1" s="60"/>
      <c r="H1" s="60"/>
      <c r="I1" s="60" t="s">
        <v>67</v>
      </c>
    </row>
    <row r="2" spans="2:9" ht="12" customHeight="1">
      <c r="B2" s="61"/>
      <c r="C2" s="60"/>
      <c r="D2" s="59"/>
      <c r="E2" s="59"/>
      <c r="F2" s="59"/>
      <c r="G2" s="59"/>
      <c r="H2" s="59"/>
      <c r="I2" s="60"/>
    </row>
    <row r="3" spans="2:10" s="53" customFormat="1" ht="15.75" customHeight="1">
      <c r="B3" s="167" t="s">
        <v>150</v>
      </c>
      <c r="C3" s="167"/>
      <c r="D3" s="167"/>
      <c r="E3" s="167"/>
      <c r="F3" s="167"/>
      <c r="G3" s="167"/>
      <c r="H3" s="167"/>
      <c r="I3" s="167"/>
      <c r="J3" s="167"/>
    </row>
    <row r="4" spans="2:10" s="53" customFormat="1" ht="12">
      <c r="B4" s="167"/>
      <c r="C4" s="167"/>
      <c r="D4" s="167"/>
      <c r="E4" s="167"/>
      <c r="F4" s="167"/>
      <c r="G4" s="167"/>
      <c r="H4" s="167"/>
      <c r="I4" s="167"/>
      <c r="J4" s="167"/>
    </row>
    <row r="5" spans="2:10" s="53" customFormat="1" ht="12" customHeight="1">
      <c r="B5" s="168"/>
      <c r="C5" s="169"/>
      <c r="D5" s="169"/>
      <c r="E5" s="169"/>
      <c r="F5" s="170"/>
      <c r="G5" s="168"/>
      <c r="H5" s="168"/>
      <c r="I5" s="168"/>
      <c r="J5" s="168"/>
    </row>
    <row r="6" spans="2:10" s="54" customFormat="1" ht="12" customHeight="1">
      <c r="B6" s="168" t="s">
        <v>68</v>
      </c>
      <c r="C6" s="168"/>
      <c r="D6" s="168"/>
      <c r="E6" s="168"/>
      <c r="F6" s="168"/>
      <c r="G6" s="168"/>
      <c r="H6" s="168"/>
      <c r="I6" s="171" t="s">
        <v>81</v>
      </c>
      <c r="J6" s="171"/>
    </row>
    <row r="7" spans="2:10" s="54" customFormat="1" ht="27" customHeight="1">
      <c r="B7" s="172" t="s">
        <v>69</v>
      </c>
      <c r="C7" s="173" t="s">
        <v>70</v>
      </c>
      <c r="D7" s="174" t="s">
        <v>151</v>
      </c>
      <c r="E7" s="174" t="s">
        <v>152</v>
      </c>
      <c r="F7" s="174" t="s">
        <v>153</v>
      </c>
      <c r="G7" s="174" t="s">
        <v>154</v>
      </c>
      <c r="H7" s="174" t="s">
        <v>147</v>
      </c>
      <c r="I7" s="174" t="s">
        <v>155</v>
      </c>
      <c r="J7" s="174" t="s">
        <v>156</v>
      </c>
    </row>
    <row r="8" spans="2:10" s="54" customFormat="1" ht="12" customHeight="1">
      <c r="B8" s="172"/>
      <c r="C8" s="173"/>
      <c r="D8" s="174"/>
      <c r="E8" s="174"/>
      <c r="F8" s="174"/>
      <c r="G8" s="174"/>
      <c r="H8" s="174"/>
      <c r="I8" s="174"/>
      <c r="J8" s="174"/>
    </row>
    <row r="9" spans="2:11" s="53" customFormat="1" ht="14.25" customHeight="1">
      <c r="B9" s="175" t="s">
        <v>71</v>
      </c>
      <c r="C9" s="175" t="s">
        <v>72</v>
      </c>
      <c r="D9" s="176">
        <v>1</v>
      </c>
      <c r="E9" s="176" t="s">
        <v>73</v>
      </c>
      <c r="F9" s="176" t="s">
        <v>75</v>
      </c>
      <c r="G9" s="176" t="s">
        <v>74</v>
      </c>
      <c r="H9" s="176" t="s">
        <v>76</v>
      </c>
      <c r="I9" s="177" t="s">
        <v>157</v>
      </c>
      <c r="J9" s="177" t="s">
        <v>158</v>
      </c>
      <c r="K9" s="107"/>
    </row>
    <row r="10" spans="1:11" ht="12" customHeight="1">
      <c r="A10" s="86"/>
      <c r="B10" s="178"/>
      <c r="C10" s="178"/>
      <c r="D10" s="179"/>
      <c r="E10" s="178"/>
      <c r="F10" s="179"/>
      <c r="G10" s="178"/>
      <c r="H10" s="179"/>
      <c r="I10" s="178"/>
      <c r="J10" s="180"/>
      <c r="K10" s="107"/>
    </row>
    <row r="11" spans="1:11" ht="12" customHeight="1">
      <c r="A11" s="86"/>
      <c r="B11" s="181"/>
      <c r="C11" s="182" t="s">
        <v>159</v>
      </c>
      <c r="D11" s="183">
        <v>20573342</v>
      </c>
      <c r="E11" s="184">
        <v>20633931</v>
      </c>
      <c r="F11" s="183">
        <v>4967601</v>
      </c>
      <c r="G11" s="184">
        <v>5170669</v>
      </c>
      <c r="H11" s="183">
        <v>5061719.759680002</v>
      </c>
      <c r="I11" s="184">
        <v>108949.24032000033</v>
      </c>
      <c r="J11" s="185">
        <f>+H11/G11</f>
        <v>0.9789293725202681</v>
      </c>
      <c r="K11" s="107"/>
    </row>
    <row r="12" spans="1:11" ht="12" customHeight="1">
      <c r="A12" s="86"/>
      <c r="B12" s="186" t="s">
        <v>82</v>
      </c>
      <c r="C12" s="187" t="s">
        <v>83</v>
      </c>
      <c r="D12" s="188">
        <v>10864</v>
      </c>
      <c r="E12" s="188">
        <v>10864</v>
      </c>
      <c r="F12" s="188">
        <v>2715</v>
      </c>
      <c r="G12" s="188">
        <v>2715</v>
      </c>
      <c r="H12" s="188">
        <v>2393.35877</v>
      </c>
      <c r="I12" s="188">
        <v>321.6412300000002</v>
      </c>
      <c r="J12" s="185">
        <f aca="true" t="shared" si="0" ref="J12:J59">+H12/G12</f>
        <v>0.8815317753222836</v>
      </c>
      <c r="K12" s="107"/>
    </row>
    <row r="13" spans="1:11" ht="12" customHeight="1">
      <c r="A13" s="86"/>
      <c r="B13" s="189" t="s">
        <v>73</v>
      </c>
      <c r="C13" s="190" t="s">
        <v>84</v>
      </c>
      <c r="D13" s="188">
        <v>77034</v>
      </c>
      <c r="E13" s="188">
        <v>77034</v>
      </c>
      <c r="F13" s="188">
        <v>14306</v>
      </c>
      <c r="G13" s="188">
        <v>14306</v>
      </c>
      <c r="H13" s="188">
        <v>14211.053870000003</v>
      </c>
      <c r="I13" s="188">
        <v>94.94612999999663</v>
      </c>
      <c r="J13" s="185">
        <f t="shared" si="0"/>
        <v>0.993363195162869</v>
      </c>
      <c r="K13" s="107"/>
    </row>
    <row r="14" spans="1:11" ht="12" customHeight="1">
      <c r="A14" s="86"/>
      <c r="B14" s="189" t="s">
        <v>75</v>
      </c>
      <c r="C14" s="190" t="s">
        <v>85</v>
      </c>
      <c r="D14" s="188">
        <v>168000</v>
      </c>
      <c r="E14" s="188">
        <v>168000</v>
      </c>
      <c r="F14" s="188">
        <v>27349</v>
      </c>
      <c r="G14" s="188">
        <v>27349</v>
      </c>
      <c r="H14" s="188">
        <v>29780.587840000007</v>
      </c>
      <c r="I14" s="188">
        <v>-2431.5878400000074</v>
      </c>
      <c r="J14" s="185">
        <f t="shared" si="0"/>
        <v>1.088909570368204</v>
      </c>
      <c r="K14" s="107"/>
    </row>
    <row r="15" spans="1:11" ht="12" customHeight="1">
      <c r="A15" s="86"/>
      <c r="B15" s="189" t="s">
        <v>74</v>
      </c>
      <c r="C15" s="190" t="s">
        <v>77</v>
      </c>
      <c r="D15" s="188">
        <v>59435</v>
      </c>
      <c r="E15" s="188">
        <v>66741</v>
      </c>
      <c r="F15" s="188">
        <v>17200</v>
      </c>
      <c r="G15" s="188">
        <v>20824</v>
      </c>
      <c r="H15" s="188">
        <v>19097.033000000003</v>
      </c>
      <c r="I15" s="188">
        <v>1726.966999999997</v>
      </c>
      <c r="J15" s="185">
        <f t="shared" si="0"/>
        <v>0.9170684306569344</v>
      </c>
      <c r="K15" s="107"/>
    </row>
    <row r="16" spans="1:11" ht="12" customHeight="1">
      <c r="A16" s="86"/>
      <c r="B16" s="189" t="s">
        <v>76</v>
      </c>
      <c r="C16" s="190" t="s">
        <v>86</v>
      </c>
      <c r="D16" s="188">
        <v>11629</v>
      </c>
      <c r="E16" s="188">
        <v>12379</v>
      </c>
      <c r="F16" s="188">
        <v>3200</v>
      </c>
      <c r="G16" s="188">
        <v>3575</v>
      </c>
      <c r="H16" s="188">
        <v>2930.5522199999996</v>
      </c>
      <c r="I16" s="188">
        <v>644.4477800000004</v>
      </c>
      <c r="J16" s="185">
        <f t="shared" si="0"/>
        <v>0.8197348867132866</v>
      </c>
      <c r="K16" s="107"/>
    </row>
    <row r="17" spans="1:11" ht="12" customHeight="1">
      <c r="A17" s="86"/>
      <c r="B17" s="189" t="s">
        <v>87</v>
      </c>
      <c r="C17" s="190" t="s">
        <v>88</v>
      </c>
      <c r="D17" s="188">
        <v>4693</v>
      </c>
      <c r="E17" s="188">
        <v>4693</v>
      </c>
      <c r="F17" s="188">
        <v>1200</v>
      </c>
      <c r="G17" s="188">
        <v>1200</v>
      </c>
      <c r="H17" s="188">
        <v>1122.2959999999998</v>
      </c>
      <c r="I17" s="188">
        <v>77.70400000000018</v>
      </c>
      <c r="J17" s="185">
        <f t="shared" si="0"/>
        <v>0.9352466666666666</v>
      </c>
      <c r="K17" s="107"/>
    </row>
    <row r="18" spans="1:11" ht="12" customHeight="1">
      <c r="A18" s="86"/>
      <c r="B18" s="189" t="s">
        <v>89</v>
      </c>
      <c r="C18" s="190" t="s">
        <v>90</v>
      </c>
      <c r="D18" s="188">
        <v>169521</v>
      </c>
      <c r="E18" s="188">
        <v>185862</v>
      </c>
      <c r="F18" s="188">
        <v>42500</v>
      </c>
      <c r="G18" s="188">
        <v>53394</v>
      </c>
      <c r="H18" s="188">
        <v>46980.99506</v>
      </c>
      <c r="I18" s="188">
        <v>6413.004939999999</v>
      </c>
      <c r="J18" s="185">
        <f t="shared" si="0"/>
        <v>0.8798927793385025</v>
      </c>
      <c r="K18" s="107"/>
    </row>
    <row r="19" spans="1:11" ht="12" customHeight="1">
      <c r="A19" s="86"/>
      <c r="B19" s="189" t="s">
        <v>91</v>
      </c>
      <c r="C19" s="190" t="s">
        <v>92</v>
      </c>
      <c r="D19" s="188">
        <v>35025</v>
      </c>
      <c r="E19" s="188">
        <v>35025</v>
      </c>
      <c r="F19" s="188">
        <v>9100</v>
      </c>
      <c r="G19" s="188">
        <v>9100</v>
      </c>
      <c r="H19" s="188">
        <v>8888.592</v>
      </c>
      <c r="I19" s="188">
        <v>211.40799999999945</v>
      </c>
      <c r="J19" s="185">
        <f t="shared" si="0"/>
        <v>0.9767683516483517</v>
      </c>
      <c r="K19" s="107"/>
    </row>
    <row r="20" spans="1:11" ht="12" customHeight="1">
      <c r="A20" s="86"/>
      <c r="B20" s="189" t="s">
        <v>93</v>
      </c>
      <c r="C20" s="190" t="s">
        <v>94</v>
      </c>
      <c r="D20" s="188">
        <v>4847</v>
      </c>
      <c r="E20" s="188">
        <v>4973</v>
      </c>
      <c r="F20" s="188">
        <v>1275</v>
      </c>
      <c r="G20" s="188">
        <v>1275</v>
      </c>
      <c r="H20" s="188">
        <v>1218.3139999999999</v>
      </c>
      <c r="I20" s="188">
        <v>56.68600000000015</v>
      </c>
      <c r="J20" s="185">
        <f t="shared" si="0"/>
        <v>0.9555403921568626</v>
      </c>
      <c r="K20" s="107"/>
    </row>
    <row r="21" spans="1:11" ht="12" customHeight="1">
      <c r="A21" s="86"/>
      <c r="B21" s="189">
        <v>10</v>
      </c>
      <c r="C21" s="190" t="s">
        <v>95</v>
      </c>
      <c r="D21" s="188">
        <v>11553</v>
      </c>
      <c r="E21" s="188">
        <v>11553</v>
      </c>
      <c r="F21" s="188">
        <v>2900</v>
      </c>
      <c r="G21" s="188">
        <v>2900</v>
      </c>
      <c r="H21" s="188">
        <v>2783.4061</v>
      </c>
      <c r="I21" s="188">
        <v>116.59389999999985</v>
      </c>
      <c r="J21" s="185">
        <f t="shared" si="0"/>
        <v>0.9597952068965517</v>
      </c>
      <c r="K21" s="107"/>
    </row>
    <row r="22" spans="1:11" ht="12" customHeight="1">
      <c r="A22" s="86"/>
      <c r="B22" s="189" t="s">
        <v>96</v>
      </c>
      <c r="C22" s="190" t="s">
        <v>97</v>
      </c>
      <c r="D22" s="188">
        <v>7501</v>
      </c>
      <c r="E22" s="188">
        <v>7416</v>
      </c>
      <c r="F22" s="188">
        <v>1918</v>
      </c>
      <c r="G22" s="188">
        <v>1833</v>
      </c>
      <c r="H22" s="188">
        <v>1824.7603199999994</v>
      </c>
      <c r="I22" s="188">
        <v>8.23968000000059</v>
      </c>
      <c r="J22" s="185">
        <f t="shared" si="0"/>
        <v>0.9955048117839604</v>
      </c>
      <c r="K22" s="107"/>
    </row>
    <row r="23" spans="1:11" ht="12" customHeight="1">
      <c r="A23" s="86"/>
      <c r="B23" s="189">
        <v>13</v>
      </c>
      <c r="C23" s="190" t="s">
        <v>160</v>
      </c>
      <c r="D23" s="188">
        <v>307308</v>
      </c>
      <c r="E23" s="188">
        <v>167719</v>
      </c>
      <c r="F23" s="188">
        <v>80643</v>
      </c>
      <c r="G23" s="188">
        <v>42923</v>
      </c>
      <c r="H23" s="188">
        <v>47293.85324000001</v>
      </c>
      <c r="I23" s="188">
        <v>-4370.853240000011</v>
      </c>
      <c r="J23" s="185">
        <f t="shared" si="0"/>
        <v>1.1018300966847614</v>
      </c>
      <c r="K23" s="107"/>
    </row>
    <row r="24" spans="1:11" ht="12" customHeight="1">
      <c r="A24" s="86"/>
      <c r="B24" s="189">
        <v>14</v>
      </c>
      <c r="C24" s="190" t="s">
        <v>98</v>
      </c>
      <c r="D24" s="188">
        <v>313643</v>
      </c>
      <c r="E24" s="188">
        <v>314633</v>
      </c>
      <c r="F24" s="188">
        <v>74250</v>
      </c>
      <c r="G24" s="188">
        <v>78040</v>
      </c>
      <c r="H24" s="188">
        <v>74699.60248</v>
      </c>
      <c r="I24" s="188">
        <v>3340.3975199999986</v>
      </c>
      <c r="J24" s="185">
        <f t="shared" si="0"/>
        <v>0.9571963413634034</v>
      </c>
      <c r="K24" s="107"/>
    </row>
    <row r="25" spans="1:11" ht="12" customHeight="1">
      <c r="A25" s="86"/>
      <c r="B25" s="189">
        <v>15</v>
      </c>
      <c r="C25" s="190" t="s">
        <v>99</v>
      </c>
      <c r="D25" s="188">
        <v>126000</v>
      </c>
      <c r="E25" s="188">
        <v>233714</v>
      </c>
      <c r="F25" s="188">
        <v>32617</v>
      </c>
      <c r="G25" s="188">
        <v>57425</v>
      </c>
      <c r="H25" s="188">
        <v>57021.20431</v>
      </c>
      <c r="I25" s="188">
        <v>403.795689999999</v>
      </c>
      <c r="J25" s="185">
        <f t="shared" si="0"/>
        <v>0.9929682944710492</v>
      </c>
      <c r="K25" s="107"/>
    </row>
    <row r="26" spans="1:11" ht="12" customHeight="1">
      <c r="A26" s="86"/>
      <c r="B26" s="189">
        <v>16</v>
      </c>
      <c r="C26" s="190" t="s">
        <v>100</v>
      </c>
      <c r="D26" s="188">
        <v>1925545</v>
      </c>
      <c r="E26" s="188">
        <v>1952672</v>
      </c>
      <c r="F26" s="188">
        <v>486719</v>
      </c>
      <c r="G26" s="188">
        <v>471076</v>
      </c>
      <c r="H26" s="188">
        <v>474290.1931700001</v>
      </c>
      <c r="I26" s="188">
        <v>-3214.1931700001005</v>
      </c>
      <c r="J26" s="185">
        <f t="shared" si="0"/>
        <v>1.00682308835517</v>
      </c>
      <c r="K26" s="107"/>
    </row>
    <row r="27" spans="1:11" ht="12" customHeight="1">
      <c r="A27" s="86"/>
      <c r="B27" s="189">
        <v>17</v>
      </c>
      <c r="C27" s="190" t="s">
        <v>101</v>
      </c>
      <c r="D27" s="188">
        <v>1320000</v>
      </c>
      <c r="E27" s="188">
        <v>1550123</v>
      </c>
      <c r="F27" s="188">
        <v>358500</v>
      </c>
      <c r="G27" s="188">
        <v>478877</v>
      </c>
      <c r="H27" s="188">
        <v>471450.92651</v>
      </c>
      <c r="I27" s="188">
        <v>7426.073489999981</v>
      </c>
      <c r="J27" s="185">
        <f t="shared" si="0"/>
        <v>0.984492733019126</v>
      </c>
      <c r="K27" s="107"/>
    </row>
    <row r="28" spans="1:11" ht="12">
      <c r="A28" s="86"/>
      <c r="B28" s="189">
        <v>18</v>
      </c>
      <c r="C28" s="190" t="s">
        <v>102</v>
      </c>
      <c r="D28" s="188">
        <v>3889976</v>
      </c>
      <c r="E28" s="188">
        <v>3840619</v>
      </c>
      <c r="F28" s="188">
        <v>932535</v>
      </c>
      <c r="G28" s="188">
        <v>943353</v>
      </c>
      <c r="H28" s="188">
        <v>901595.3867299997</v>
      </c>
      <c r="I28" s="188">
        <v>41757.61327000032</v>
      </c>
      <c r="J28" s="185">
        <f t="shared" si="0"/>
        <v>0.9557349017069958</v>
      </c>
      <c r="K28" s="107"/>
    </row>
    <row r="29" spans="1:11" ht="12" customHeight="1">
      <c r="A29" s="86"/>
      <c r="B29" s="189">
        <v>19</v>
      </c>
      <c r="C29" s="190" t="s">
        <v>103</v>
      </c>
      <c r="D29" s="188">
        <v>7086479</v>
      </c>
      <c r="E29" s="188">
        <v>7225769</v>
      </c>
      <c r="F29" s="188">
        <v>1771825</v>
      </c>
      <c r="G29" s="188">
        <v>1780190</v>
      </c>
      <c r="H29" s="188">
        <v>1792052.84374</v>
      </c>
      <c r="I29" s="188">
        <v>-11862.843739999924</v>
      </c>
      <c r="J29" s="185">
        <f t="shared" si="0"/>
        <v>1.0066638076497452</v>
      </c>
      <c r="K29" s="107"/>
    </row>
    <row r="30" spans="1:11" ht="12" customHeight="1">
      <c r="A30" s="86"/>
      <c r="B30" s="189" t="s">
        <v>104</v>
      </c>
      <c r="C30" s="190" t="s">
        <v>105</v>
      </c>
      <c r="D30" s="188">
        <v>217102</v>
      </c>
      <c r="E30" s="188">
        <v>218331</v>
      </c>
      <c r="F30" s="188">
        <v>53102</v>
      </c>
      <c r="G30" s="188">
        <v>55822</v>
      </c>
      <c r="H30" s="188">
        <v>56257.65517999999</v>
      </c>
      <c r="I30" s="188">
        <v>-435.655179999987</v>
      </c>
      <c r="J30" s="185">
        <f t="shared" si="0"/>
        <v>1.0078043635125933</v>
      </c>
      <c r="K30" s="107"/>
    </row>
    <row r="31" spans="1:11" ht="12" customHeight="1">
      <c r="A31" s="86"/>
      <c r="B31" s="189">
        <v>21</v>
      </c>
      <c r="C31" s="190" t="s">
        <v>106</v>
      </c>
      <c r="D31" s="188">
        <v>6702</v>
      </c>
      <c r="E31" s="188">
        <v>6702</v>
      </c>
      <c r="F31" s="188">
        <v>1700</v>
      </c>
      <c r="G31" s="188">
        <v>1700</v>
      </c>
      <c r="H31" s="188">
        <v>1603.3074300000003</v>
      </c>
      <c r="I31" s="188">
        <v>96.6925699999997</v>
      </c>
      <c r="J31" s="185">
        <f t="shared" si="0"/>
        <v>0.943122017647059</v>
      </c>
      <c r="K31" s="107"/>
    </row>
    <row r="32" spans="1:11" ht="12" customHeight="1">
      <c r="A32" s="86"/>
      <c r="B32" s="189" t="s">
        <v>107</v>
      </c>
      <c r="C32" s="190" t="s">
        <v>108</v>
      </c>
      <c r="D32" s="188">
        <v>350015</v>
      </c>
      <c r="E32" s="188">
        <v>351193</v>
      </c>
      <c r="F32" s="188">
        <v>87468</v>
      </c>
      <c r="G32" s="188">
        <v>87870</v>
      </c>
      <c r="H32" s="188">
        <v>81713.84925999999</v>
      </c>
      <c r="I32" s="188">
        <v>6156.150740000012</v>
      </c>
      <c r="J32" s="185">
        <f t="shared" si="0"/>
        <v>0.9299402442244223</v>
      </c>
      <c r="K32" s="107"/>
    </row>
    <row r="33" spans="1:11" ht="12" customHeight="1">
      <c r="A33" s="86"/>
      <c r="B33" s="189">
        <v>23</v>
      </c>
      <c r="C33" s="190" t="s">
        <v>109</v>
      </c>
      <c r="D33" s="188">
        <v>149067</v>
      </c>
      <c r="E33" s="188">
        <v>150562</v>
      </c>
      <c r="F33" s="188">
        <v>39722</v>
      </c>
      <c r="G33" s="188">
        <v>39722</v>
      </c>
      <c r="H33" s="188">
        <v>36854.50739</v>
      </c>
      <c r="I33" s="188">
        <v>2867.492610000001</v>
      </c>
      <c r="J33" s="185">
        <f t="shared" si="0"/>
        <v>0.9278109709984391</v>
      </c>
      <c r="K33" s="107"/>
    </row>
    <row r="34" spans="1:11" ht="12" customHeight="1">
      <c r="A34" s="86"/>
      <c r="B34" s="189">
        <v>24</v>
      </c>
      <c r="C34" s="190" t="s">
        <v>110</v>
      </c>
      <c r="D34" s="188">
        <v>22001</v>
      </c>
      <c r="E34" s="188">
        <v>27741</v>
      </c>
      <c r="F34" s="188">
        <v>5920</v>
      </c>
      <c r="G34" s="188">
        <v>7423</v>
      </c>
      <c r="H34" s="188">
        <v>7361.793</v>
      </c>
      <c r="I34" s="188">
        <v>61.207000000000335</v>
      </c>
      <c r="J34" s="185">
        <f t="shared" si="0"/>
        <v>0.9917544119628182</v>
      </c>
      <c r="K34" s="107"/>
    </row>
    <row r="35" spans="1:11" ht="12" customHeight="1">
      <c r="A35" s="86"/>
      <c r="B35" s="189">
        <v>25</v>
      </c>
      <c r="C35" s="190" t="s">
        <v>111</v>
      </c>
      <c r="D35" s="188">
        <v>304640</v>
      </c>
      <c r="E35" s="188">
        <v>319684</v>
      </c>
      <c r="F35" s="188">
        <v>82320</v>
      </c>
      <c r="G35" s="188">
        <v>106994</v>
      </c>
      <c r="H35" s="188">
        <v>98368.14924</v>
      </c>
      <c r="I35" s="188">
        <v>8625.850760000001</v>
      </c>
      <c r="J35" s="185">
        <f t="shared" si="0"/>
        <v>0.919380051591678</v>
      </c>
      <c r="K35" s="107"/>
    </row>
    <row r="36" spans="1:11" ht="12" customHeight="1">
      <c r="A36" s="86"/>
      <c r="B36" s="189">
        <v>26</v>
      </c>
      <c r="C36" s="190" t="s">
        <v>78</v>
      </c>
      <c r="D36" s="188">
        <v>731440</v>
      </c>
      <c r="E36" s="188">
        <v>737651</v>
      </c>
      <c r="F36" s="188">
        <v>182860</v>
      </c>
      <c r="G36" s="188">
        <v>185975</v>
      </c>
      <c r="H36" s="188">
        <v>183683.57117</v>
      </c>
      <c r="I36" s="188">
        <v>2291.42882999999</v>
      </c>
      <c r="J36" s="185">
        <f t="shared" si="0"/>
        <v>0.9876788340906036</v>
      </c>
      <c r="K36" s="107"/>
    </row>
    <row r="37" spans="1:11" ht="12" customHeight="1">
      <c r="A37" s="86"/>
      <c r="B37" s="189">
        <v>27</v>
      </c>
      <c r="C37" s="190" t="s">
        <v>112</v>
      </c>
      <c r="D37" s="188">
        <v>13663</v>
      </c>
      <c r="E37" s="188">
        <v>13881</v>
      </c>
      <c r="F37" s="188">
        <v>3650</v>
      </c>
      <c r="G37" s="188">
        <v>3759</v>
      </c>
      <c r="H37" s="188">
        <v>3218.79</v>
      </c>
      <c r="I37" s="188">
        <v>540.21</v>
      </c>
      <c r="J37" s="185">
        <f t="shared" si="0"/>
        <v>0.8562889066241022</v>
      </c>
      <c r="K37" s="107"/>
    </row>
    <row r="38" spans="1:11" ht="12" customHeight="1">
      <c r="A38" s="86"/>
      <c r="B38" s="189">
        <v>28</v>
      </c>
      <c r="C38" s="190" t="s">
        <v>113</v>
      </c>
      <c r="D38" s="188">
        <v>8142</v>
      </c>
      <c r="E38" s="188">
        <v>8142</v>
      </c>
      <c r="F38" s="188">
        <v>2600</v>
      </c>
      <c r="G38" s="188">
        <v>2870</v>
      </c>
      <c r="H38" s="188">
        <v>1815.7810000000004</v>
      </c>
      <c r="I38" s="188">
        <v>1054.2189999999996</v>
      </c>
      <c r="J38" s="185">
        <f t="shared" si="0"/>
        <v>0.6326763066202092</v>
      </c>
      <c r="K38" s="107"/>
    </row>
    <row r="39" spans="1:11" ht="12" customHeight="1">
      <c r="A39" s="86"/>
      <c r="B39" s="189">
        <v>29</v>
      </c>
      <c r="C39" s="190" t="s">
        <v>114</v>
      </c>
      <c r="D39" s="188">
        <v>623808</v>
      </c>
      <c r="E39" s="188">
        <v>721166</v>
      </c>
      <c r="F39" s="188">
        <v>160172</v>
      </c>
      <c r="G39" s="188">
        <v>209637</v>
      </c>
      <c r="H39" s="188">
        <v>205436.82609999995</v>
      </c>
      <c r="I39" s="188">
        <v>4200.1739000000525</v>
      </c>
      <c r="J39" s="185">
        <f t="shared" si="0"/>
        <v>0.9799645391796293</v>
      </c>
      <c r="K39" s="107"/>
    </row>
    <row r="40" spans="1:11" ht="12" customHeight="1">
      <c r="A40" s="86"/>
      <c r="B40" s="189">
        <v>30</v>
      </c>
      <c r="C40" s="190" t="s">
        <v>115</v>
      </c>
      <c r="D40" s="188">
        <v>8080</v>
      </c>
      <c r="E40" s="188">
        <v>8080</v>
      </c>
      <c r="F40" s="188">
        <v>2016</v>
      </c>
      <c r="G40" s="188">
        <v>2016</v>
      </c>
      <c r="H40" s="188">
        <v>1994.2710000000002</v>
      </c>
      <c r="I40" s="188">
        <v>21.728999999999814</v>
      </c>
      <c r="J40" s="185">
        <f t="shared" si="0"/>
        <v>0.9892217261904763</v>
      </c>
      <c r="K40" s="107"/>
    </row>
    <row r="41" spans="1:11" ht="12" customHeight="1">
      <c r="A41" s="86"/>
      <c r="B41" s="189">
        <v>31</v>
      </c>
      <c r="C41" s="190" t="s">
        <v>116</v>
      </c>
      <c r="D41" s="188">
        <v>878283</v>
      </c>
      <c r="E41" s="188">
        <v>880283</v>
      </c>
      <c r="F41" s="188">
        <v>226220</v>
      </c>
      <c r="G41" s="188">
        <v>221470</v>
      </c>
      <c r="H41" s="188">
        <v>222954.26669999998</v>
      </c>
      <c r="I41" s="188">
        <v>-1484.2666999999783</v>
      </c>
      <c r="J41" s="185">
        <f t="shared" si="0"/>
        <v>1.0067018860342258</v>
      </c>
      <c r="K41" s="107"/>
    </row>
    <row r="42" spans="1:11" ht="12" customHeight="1">
      <c r="A42" s="86"/>
      <c r="B42" s="189">
        <v>32</v>
      </c>
      <c r="C42" s="190" t="s">
        <v>117</v>
      </c>
      <c r="D42" s="188">
        <v>128400</v>
      </c>
      <c r="E42" s="188">
        <v>128400</v>
      </c>
      <c r="F42" s="188">
        <v>33100</v>
      </c>
      <c r="G42" s="188">
        <v>33100</v>
      </c>
      <c r="H42" s="188">
        <v>33159.58176</v>
      </c>
      <c r="I42" s="188">
        <v>-59.58176000000094</v>
      </c>
      <c r="J42" s="185">
        <f t="shared" si="0"/>
        <v>1.0018000531722056</v>
      </c>
      <c r="K42" s="107"/>
    </row>
    <row r="43" spans="1:11" ht="12" customHeight="1">
      <c r="A43" s="86"/>
      <c r="B43" s="189">
        <v>33</v>
      </c>
      <c r="C43" s="190" t="s">
        <v>118</v>
      </c>
      <c r="D43" s="188">
        <v>119897</v>
      </c>
      <c r="E43" s="188">
        <v>119897</v>
      </c>
      <c r="F43" s="188">
        <v>30943</v>
      </c>
      <c r="G43" s="188">
        <v>30943</v>
      </c>
      <c r="H43" s="188">
        <v>30923.211519999997</v>
      </c>
      <c r="I43" s="188">
        <v>19.78848000000289</v>
      </c>
      <c r="J43" s="185">
        <f t="shared" si="0"/>
        <v>0.9993604860550043</v>
      </c>
      <c r="K43" s="107"/>
    </row>
    <row r="44" spans="1:11" ht="12" customHeight="1">
      <c r="A44" s="86"/>
      <c r="B44" s="189">
        <v>34</v>
      </c>
      <c r="C44" s="190" t="s">
        <v>119</v>
      </c>
      <c r="D44" s="188">
        <v>188822</v>
      </c>
      <c r="E44" s="188">
        <v>188822</v>
      </c>
      <c r="F44" s="188">
        <v>47693</v>
      </c>
      <c r="G44" s="188">
        <v>47693</v>
      </c>
      <c r="H44" s="188">
        <v>47489.20579000001</v>
      </c>
      <c r="I44" s="188">
        <v>203.79420999999274</v>
      </c>
      <c r="J44" s="185">
        <f t="shared" si="0"/>
        <v>0.9957269576248088</v>
      </c>
      <c r="K44" s="107"/>
    </row>
    <row r="45" spans="1:11" ht="15.75" customHeight="1">
      <c r="A45" s="86"/>
      <c r="B45" s="189">
        <v>35</v>
      </c>
      <c r="C45" s="190" t="s">
        <v>120</v>
      </c>
      <c r="D45" s="188">
        <v>86600</v>
      </c>
      <c r="E45" s="188">
        <v>81004</v>
      </c>
      <c r="F45" s="188">
        <v>23554</v>
      </c>
      <c r="G45" s="188">
        <v>22477</v>
      </c>
      <c r="H45" s="188">
        <v>20138.160000000003</v>
      </c>
      <c r="I45" s="188">
        <v>2338.8399999999965</v>
      </c>
      <c r="J45" s="185">
        <f t="shared" si="0"/>
        <v>0.8959451884148242</v>
      </c>
      <c r="K45" s="107"/>
    </row>
    <row r="46" spans="1:11" ht="12.75" customHeight="1">
      <c r="A46" s="86"/>
      <c r="B46" s="189">
        <v>37</v>
      </c>
      <c r="C46" s="190" t="s">
        <v>121</v>
      </c>
      <c r="D46" s="188">
        <v>143869</v>
      </c>
      <c r="E46" s="188">
        <v>143869</v>
      </c>
      <c r="F46" s="188">
        <v>35898</v>
      </c>
      <c r="G46" s="188">
        <v>35898</v>
      </c>
      <c r="H46" s="188">
        <v>35907.17186</v>
      </c>
      <c r="I46" s="188">
        <v>-9.171860000002198</v>
      </c>
      <c r="J46" s="185">
        <f t="shared" si="0"/>
        <v>1.0002554977993203</v>
      </c>
      <c r="K46" s="107"/>
    </row>
    <row r="47" spans="1:11" ht="12" customHeight="1">
      <c r="A47" s="86"/>
      <c r="B47" s="189">
        <v>39</v>
      </c>
      <c r="C47" s="190" t="s">
        <v>161</v>
      </c>
      <c r="D47" s="188">
        <v>1085</v>
      </c>
      <c r="E47" s="188">
        <v>1085</v>
      </c>
      <c r="F47" s="188">
        <v>274</v>
      </c>
      <c r="G47" s="188">
        <v>274</v>
      </c>
      <c r="H47" s="188">
        <v>238.79305999999997</v>
      </c>
      <c r="I47" s="188">
        <v>35.20694000000003</v>
      </c>
      <c r="J47" s="185">
        <f t="shared" si="0"/>
        <v>0.8715075182481751</v>
      </c>
      <c r="K47" s="107"/>
    </row>
    <row r="48" spans="1:11" ht="12">
      <c r="A48" s="86"/>
      <c r="B48" s="189">
        <v>40</v>
      </c>
      <c r="C48" s="190" t="s">
        <v>122</v>
      </c>
      <c r="D48" s="188">
        <v>10240</v>
      </c>
      <c r="E48" s="188">
        <v>10240</v>
      </c>
      <c r="F48" s="188">
        <v>2630</v>
      </c>
      <c r="G48" s="188">
        <v>2630</v>
      </c>
      <c r="H48" s="188">
        <v>2508.26123</v>
      </c>
      <c r="I48" s="188">
        <v>121.73876999999993</v>
      </c>
      <c r="J48" s="185">
        <f t="shared" si="0"/>
        <v>0.953711494296578</v>
      </c>
      <c r="K48" s="107"/>
    </row>
    <row r="49" spans="1:11" ht="12" customHeight="1">
      <c r="A49" s="86"/>
      <c r="B49" s="189">
        <v>41</v>
      </c>
      <c r="C49" s="190" t="s">
        <v>123</v>
      </c>
      <c r="D49" s="188">
        <v>6413</v>
      </c>
      <c r="E49" s="188">
        <v>6178</v>
      </c>
      <c r="F49" s="188">
        <v>1603</v>
      </c>
      <c r="G49" s="188">
        <v>1603</v>
      </c>
      <c r="H49" s="188">
        <v>1432.351</v>
      </c>
      <c r="I49" s="188">
        <v>170.6489999999999</v>
      </c>
      <c r="J49" s="185">
        <f t="shared" si="0"/>
        <v>0.8935439800374299</v>
      </c>
      <c r="K49" s="107"/>
    </row>
    <row r="50" spans="1:11" ht="12" customHeight="1">
      <c r="A50" s="86"/>
      <c r="B50" s="191">
        <v>42</v>
      </c>
      <c r="C50" s="190" t="s">
        <v>124</v>
      </c>
      <c r="D50" s="188">
        <v>3396</v>
      </c>
      <c r="E50" s="188">
        <v>3396</v>
      </c>
      <c r="F50" s="188">
        <v>939</v>
      </c>
      <c r="G50" s="188">
        <v>939</v>
      </c>
      <c r="H50" s="188">
        <v>835.0275000000001</v>
      </c>
      <c r="I50" s="188">
        <v>103.97249999999985</v>
      </c>
      <c r="J50" s="185">
        <f t="shared" si="0"/>
        <v>0.8892731629392973</v>
      </c>
      <c r="K50" s="107"/>
    </row>
    <row r="51" spans="1:11" ht="12" customHeight="1">
      <c r="A51" s="86"/>
      <c r="B51" s="189">
        <v>46</v>
      </c>
      <c r="C51" s="190" t="s">
        <v>125</v>
      </c>
      <c r="D51" s="188">
        <v>166</v>
      </c>
      <c r="E51" s="188">
        <v>166</v>
      </c>
      <c r="F51" s="188">
        <v>50</v>
      </c>
      <c r="G51" s="188">
        <v>50</v>
      </c>
      <c r="H51" s="188">
        <v>34.96937</v>
      </c>
      <c r="I51" s="188">
        <v>15.030630000000002</v>
      </c>
      <c r="J51" s="185">
        <f t="shared" si="0"/>
        <v>0.6993874</v>
      </c>
      <c r="K51" s="107"/>
    </row>
    <row r="52" spans="1:11" ht="12">
      <c r="A52" s="86"/>
      <c r="B52" s="189">
        <v>47</v>
      </c>
      <c r="C52" s="190" t="s">
        <v>126</v>
      </c>
      <c r="D52" s="188">
        <v>58079</v>
      </c>
      <c r="E52" s="188">
        <v>60764</v>
      </c>
      <c r="F52" s="188">
        <v>15910</v>
      </c>
      <c r="G52" s="188">
        <v>16953</v>
      </c>
      <c r="H52" s="188">
        <v>15807.58945</v>
      </c>
      <c r="I52" s="188">
        <v>1145.4105500000005</v>
      </c>
      <c r="J52" s="185">
        <f t="shared" si="0"/>
        <v>0.9324361145519967</v>
      </c>
      <c r="K52" s="107"/>
    </row>
    <row r="53" spans="1:11" ht="12" customHeight="1">
      <c r="A53" s="86"/>
      <c r="B53" s="189">
        <v>48</v>
      </c>
      <c r="C53" s="190" t="s">
        <v>127</v>
      </c>
      <c r="D53" s="188">
        <v>6861</v>
      </c>
      <c r="E53" s="188">
        <v>12568</v>
      </c>
      <c r="F53" s="188">
        <v>1881</v>
      </c>
      <c r="G53" s="188">
        <v>3066</v>
      </c>
      <c r="H53" s="188">
        <v>2343.0639999999994</v>
      </c>
      <c r="I53" s="188">
        <v>722.9360000000006</v>
      </c>
      <c r="J53" s="185">
        <f t="shared" si="0"/>
        <v>0.7642087410306586</v>
      </c>
      <c r="K53" s="107"/>
    </row>
    <row r="54" spans="1:11" ht="12" customHeight="1">
      <c r="A54" s="86"/>
      <c r="B54" s="191">
        <v>50</v>
      </c>
      <c r="C54" s="190" t="s">
        <v>128</v>
      </c>
      <c r="D54" s="188">
        <v>2326</v>
      </c>
      <c r="E54" s="188">
        <v>2326</v>
      </c>
      <c r="F54" s="188">
        <v>605</v>
      </c>
      <c r="G54" s="188">
        <v>605</v>
      </c>
      <c r="H54" s="188">
        <v>552.4870000000001</v>
      </c>
      <c r="I54" s="188">
        <v>52.51299999999992</v>
      </c>
      <c r="J54" s="185">
        <f t="shared" si="0"/>
        <v>0.9132016528925622</v>
      </c>
      <c r="K54" s="107"/>
    </row>
    <row r="55" spans="1:11" ht="12" customHeight="1">
      <c r="A55" s="86"/>
      <c r="B55" s="189">
        <v>51</v>
      </c>
      <c r="C55" s="190" t="s">
        <v>129</v>
      </c>
      <c r="D55" s="188">
        <v>2183</v>
      </c>
      <c r="E55" s="188">
        <v>2037</v>
      </c>
      <c r="F55" s="188">
        <v>546</v>
      </c>
      <c r="G55" s="188">
        <v>400</v>
      </c>
      <c r="H55" s="188">
        <v>450.45000000000005</v>
      </c>
      <c r="I55" s="188">
        <v>-50.450000000000045</v>
      </c>
      <c r="J55" s="185">
        <f t="shared" si="0"/>
        <v>1.126125</v>
      </c>
      <c r="K55" s="107"/>
    </row>
    <row r="56" spans="1:11" ht="12" customHeight="1">
      <c r="A56" s="86"/>
      <c r="B56" s="189">
        <v>52</v>
      </c>
      <c r="C56" s="192" t="s">
        <v>79</v>
      </c>
      <c r="D56" s="188">
        <v>8699</v>
      </c>
      <c r="E56" s="188">
        <v>8639</v>
      </c>
      <c r="F56" s="188">
        <v>2175</v>
      </c>
      <c r="G56" s="188">
        <v>2155</v>
      </c>
      <c r="H56" s="188">
        <v>2130.71</v>
      </c>
      <c r="I56" s="188">
        <v>24.289999999999964</v>
      </c>
      <c r="J56" s="185">
        <f t="shared" si="0"/>
        <v>0.9887285382830626</v>
      </c>
      <c r="K56" s="107"/>
    </row>
    <row r="57" spans="1:11" ht="14.25" customHeight="1">
      <c r="A57" s="86"/>
      <c r="B57" s="193">
        <v>53</v>
      </c>
      <c r="C57" s="192" t="s">
        <v>130</v>
      </c>
      <c r="D57" s="188">
        <v>13903</v>
      </c>
      <c r="E57" s="188">
        <v>13903</v>
      </c>
      <c r="F57" s="188">
        <v>3492</v>
      </c>
      <c r="G57" s="188">
        <v>3492</v>
      </c>
      <c r="H57" s="188">
        <v>2985.44048</v>
      </c>
      <c r="I57" s="188">
        <v>506.5595199999998</v>
      </c>
      <c r="J57" s="185">
        <f t="shared" si="0"/>
        <v>0.8549371363115693</v>
      </c>
      <c r="K57" s="107"/>
    </row>
    <row r="58" spans="1:10" ht="12.75" customHeight="1">
      <c r="A58" s="87"/>
      <c r="B58" s="193">
        <v>54</v>
      </c>
      <c r="C58" s="192" t="s">
        <v>131</v>
      </c>
      <c r="D58" s="188">
        <v>27374</v>
      </c>
      <c r="E58" s="188">
        <v>38139</v>
      </c>
      <c r="F58" s="188">
        <v>7100</v>
      </c>
      <c r="G58" s="188">
        <v>11807</v>
      </c>
      <c r="H58" s="188">
        <v>11725.40034</v>
      </c>
      <c r="I58" s="188">
        <v>81.59965999999986</v>
      </c>
      <c r="J58" s="185">
        <f t="shared" si="0"/>
        <v>0.9930888743965445</v>
      </c>
    </row>
    <row r="59" spans="2:10" ht="15" customHeight="1">
      <c r="B59" s="193">
        <v>55</v>
      </c>
      <c r="C59" s="192" t="s">
        <v>134</v>
      </c>
      <c r="D59" s="188">
        <v>8400</v>
      </c>
      <c r="E59" s="188">
        <v>8400</v>
      </c>
      <c r="F59" s="188">
        <v>2047</v>
      </c>
      <c r="G59" s="188">
        <v>2047</v>
      </c>
      <c r="H59" s="188">
        <v>2160.15849</v>
      </c>
      <c r="I59" s="188">
        <v>-113.1584899999998</v>
      </c>
      <c r="J59" s="185">
        <f t="shared" si="0"/>
        <v>1.055280161211529</v>
      </c>
    </row>
    <row r="60" spans="2:10" ht="16.5" customHeight="1">
      <c r="B60" s="193">
        <v>65</v>
      </c>
      <c r="C60" s="190" t="s">
        <v>132</v>
      </c>
      <c r="D60" s="188">
        <v>914633</v>
      </c>
      <c r="E60" s="188">
        <v>490893</v>
      </c>
      <c r="F60" s="188">
        <v>48659</v>
      </c>
      <c r="G60" s="188">
        <v>38924</v>
      </c>
      <c r="H60" s="188">
        <v>0</v>
      </c>
      <c r="I60" s="188">
        <v>38924</v>
      </c>
      <c r="J60" s="194">
        <v>0</v>
      </c>
    </row>
    <row r="61" spans="2:14" ht="2.25" customHeight="1">
      <c r="B61"/>
      <c r="C61"/>
      <c r="D61"/>
      <c r="E61"/>
      <c r="F61"/>
      <c r="G61"/>
      <c r="H61"/>
      <c r="I61"/>
      <c r="J61"/>
      <c r="K61" s="62"/>
      <c r="L61" s="62"/>
      <c r="M61" s="62"/>
      <c r="N61" s="62"/>
    </row>
    <row r="62" spans="2:14" ht="13.5" customHeight="1">
      <c r="B62" s="195" t="s">
        <v>162</v>
      </c>
      <c r="C62"/>
      <c r="D62"/>
      <c r="E62"/>
      <c r="F62"/>
      <c r="G62"/>
      <c r="H62"/>
      <c r="I62"/>
      <c r="J62"/>
      <c r="K62" s="62"/>
      <c r="L62" s="62"/>
      <c r="M62" s="62"/>
      <c r="N62" s="62"/>
    </row>
    <row r="63" spans="2:14" ht="24" customHeight="1">
      <c r="B63"/>
      <c r="C63" s="196" t="s">
        <v>163</v>
      </c>
      <c r="D63" s="196"/>
      <c r="E63" s="196"/>
      <c r="F63" s="196"/>
      <c r="G63" s="196"/>
      <c r="H63" s="196"/>
      <c r="I63" s="196"/>
      <c r="J63" s="196"/>
      <c r="K63" s="62"/>
      <c r="L63" s="62"/>
      <c r="M63" s="62"/>
      <c r="N63" s="62"/>
    </row>
    <row r="64" spans="2:14" ht="22.5" customHeight="1">
      <c r="B64"/>
      <c r="C64" s="197" t="s">
        <v>164</v>
      </c>
      <c r="D64" s="197"/>
      <c r="E64" s="197"/>
      <c r="F64" s="197"/>
      <c r="G64" s="197"/>
      <c r="H64" s="197"/>
      <c r="I64" s="197"/>
      <c r="J64" s="197"/>
      <c r="K64" s="62"/>
      <c r="L64" s="62"/>
      <c r="M64" s="62"/>
      <c r="N64" s="62"/>
    </row>
    <row r="65" spans="2:14" ht="14.25" customHeight="1">
      <c r="B65"/>
      <c r="C65" s="196" t="s">
        <v>165</v>
      </c>
      <c r="D65" s="196"/>
      <c r="E65" s="196"/>
      <c r="F65" s="196"/>
      <c r="G65" s="196"/>
      <c r="H65" s="196"/>
      <c r="I65" s="196"/>
      <c r="J65" s="196"/>
      <c r="K65" s="62"/>
      <c r="L65" s="62"/>
      <c r="M65" s="62"/>
      <c r="N65" s="62"/>
    </row>
    <row r="66" spans="2:14" ht="23.25" customHeight="1">
      <c r="B66"/>
      <c r="C66" s="196" t="s">
        <v>166</v>
      </c>
      <c r="D66" s="196"/>
      <c r="E66" s="196"/>
      <c r="F66" s="196"/>
      <c r="G66" s="196"/>
      <c r="H66" s="196"/>
      <c r="I66" s="196"/>
      <c r="J66" s="196"/>
      <c r="K66" s="62"/>
      <c r="L66" s="62"/>
      <c r="M66" s="62"/>
      <c r="N66" s="62"/>
    </row>
    <row r="67" spans="2:14" ht="25.5" customHeight="1">
      <c r="B67"/>
      <c r="C67" s="196" t="s">
        <v>167</v>
      </c>
      <c r="D67" s="196"/>
      <c r="E67" s="196"/>
      <c r="F67" s="196"/>
      <c r="G67" s="196"/>
      <c r="H67" s="196"/>
      <c r="I67" s="196"/>
      <c r="J67" s="196"/>
      <c r="K67" s="62"/>
      <c r="L67" s="62"/>
      <c r="M67" s="62"/>
      <c r="N67" s="62"/>
    </row>
    <row r="68" spans="2:14" ht="57" customHeight="1">
      <c r="B68"/>
      <c r="C68" s="196" t="s">
        <v>168</v>
      </c>
      <c r="D68" s="196"/>
      <c r="E68" s="196"/>
      <c r="F68" s="196"/>
      <c r="G68" s="196"/>
      <c r="H68" s="196"/>
      <c r="I68" s="196"/>
      <c r="J68" s="196"/>
      <c r="K68" s="62"/>
      <c r="L68" s="62"/>
      <c r="M68" s="62"/>
      <c r="N68" s="62"/>
    </row>
    <row r="69" spans="2:10" ht="12" customHeight="1">
      <c r="B69"/>
      <c r="C69" s="196" t="s">
        <v>169</v>
      </c>
      <c r="D69" s="196"/>
      <c r="E69" s="196"/>
      <c r="F69" s="196"/>
      <c r="G69" s="196"/>
      <c r="H69" s="196"/>
      <c r="I69" s="196"/>
      <c r="J69" s="196"/>
    </row>
    <row r="70" spans="2:10" ht="12" customHeight="1">
      <c r="B70"/>
      <c r="C70" s="197" t="s">
        <v>170</v>
      </c>
      <c r="D70" s="197"/>
      <c r="E70" s="197"/>
      <c r="F70" s="197"/>
      <c r="G70" s="197"/>
      <c r="H70"/>
      <c r="I70"/>
      <c r="J70"/>
    </row>
    <row r="71" spans="2:10" ht="12" customHeight="1">
      <c r="B71"/>
      <c r="C71" s="198" t="s">
        <v>171</v>
      </c>
      <c r="D71"/>
      <c r="E71"/>
      <c r="F71"/>
      <c r="G71"/>
      <c r="H71"/>
      <c r="I71"/>
      <c r="J71"/>
    </row>
  </sheetData>
  <sheetProtection/>
  <mergeCells count="20">
    <mergeCell ref="C69:J69"/>
    <mergeCell ref="C70:G70"/>
    <mergeCell ref="J7:J8"/>
    <mergeCell ref="C63:J63"/>
    <mergeCell ref="C64:J64"/>
    <mergeCell ref="C65:J65"/>
    <mergeCell ref="C5:E5"/>
    <mergeCell ref="B7:B8"/>
    <mergeCell ref="C7:C8"/>
    <mergeCell ref="D7:D8"/>
    <mergeCell ref="E7:E8"/>
    <mergeCell ref="F7:F8"/>
    <mergeCell ref="G7:G8"/>
    <mergeCell ref="H7:H8"/>
    <mergeCell ref="I7:I8"/>
    <mergeCell ref="C66:J66"/>
    <mergeCell ref="C67:J67"/>
    <mergeCell ref="C68:J68"/>
    <mergeCell ref="B3:J3"/>
    <mergeCell ref="B4:J4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8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Costache Dumitru</cp:lastModifiedBy>
  <cp:lastPrinted>2014-10-31T08:33:09Z</cp:lastPrinted>
  <dcterms:created xsi:type="dcterms:W3CDTF">1996-10-14T23:33:28Z</dcterms:created>
  <dcterms:modified xsi:type="dcterms:W3CDTF">2014-10-31T08:35:49Z</dcterms:modified>
  <cp:category/>
  <cp:version/>
  <cp:contentType/>
  <cp:contentStatus/>
</cp:coreProperties>
</file>