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84" yWindow="65524" windowWidth="11520" windowHeight="9948" activeTab="1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'!$A$1:$F$21</definedName>
    <definedName name="_xlnm.Print_Area" localSheetId="2">'A 3 ch personal pe bugete'!$B$2:$M$14</definedName>
    <definedName name="_xlnm.Print_Area" localSheetId="3">'A 4 OPC BS p'!$B$1:$I$64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<sst xmlns="http://schemas.openxmlformats.org/spreadsheetml/2006/main" count="185" uniqueCount="166">
  <si>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</si>
  <si>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</si>
  <si>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</si>
  <si>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</si>
  <si>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</si>
  <si>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</si>
  <si>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</si>
  <si>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</si>
  <si>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</si>
  <si>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</si>
  <si>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</si>
  <si>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</si>
  <si>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</si>
  <si>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</si>
  <si>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</si>
  <si>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</si>
  <si>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</si>
  <si>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</si>
  <si>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</si>
  <si>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</si>
  <si>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</si>
  <si>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</si>
  <si>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</si>
  <si>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</si>
  <si>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</si>
  <si>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</si>
  <si>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</si>
  <si>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</si>
  <si>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</si>
  <si>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</si>
  <si>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</si>
  <si>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</si>
  <si>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</si>
  <si>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</si>
  <si>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</si>
  <si>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</si>
  <si>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</si>
  <si>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</si>
  <si>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</si>
  <si>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</si>
  <si>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</si>
  <si>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</si>
  <si>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</si>
  <si>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</si>
  <si>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</si>
  <si>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</si>
  <si>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</si>
  <si>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</si>
  <si>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</si>
  <si>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</si>
  <si>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</si>
  <si>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</si>
  <si>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</si>
  <si>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</si>
  <si>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</si>
  <si>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</si>
  <si>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</si>
  <si>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</si>
  <si>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</si>
  <si>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</si>
  <si>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</si>
  <si>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</si>
  <si>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</si>
  <si>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</si>
  <si>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</si>
  <si>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</si>
  <si>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</si>
  <si>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</si>
  <si>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</si>
  <si>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</si>
  <si>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</si>
  <si>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</si>
  <si>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</si>
  <si>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</si>
  <si>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</si>
  <si>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</si>
  <si>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</si>
  <si>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</si>
  <si>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</si>
  <si>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</si>
  <si>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</si>
  <si>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</si>
  <si>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</si>
  <si>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</si>
  <si>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</si>
  <si>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</si>
  <si>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 xml:space="preserve">Inalta Curte de Casatie si Justitie </t>
  </si>
  <si>
    <t xml:space="preserve">Ministerul Sanatatii </t>
  </si>
  <si>
    <t>Consiliul National de Solutionare a Contestatiilor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</si>
  <si>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</si>
  <si>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</si>
  <si>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</si>
  <si>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</si>
  <si>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 xml:space="preserve">Ministerul Culturii </t>
  </si>
  <si>
    <t>Autoritatea pentru Administrarea Activelor Statului</t>
  </si>
  <si>
    <t>Ministerul Fondurilor Europene</t>
  </si>
  <si>
    <t xml:space="preserve">         EXECUŢIA BUGETULUI GENERAL CONSOLIDAT   </t>
  </si>
  <si>
    <t>Trimestrul I iniţial</t>
  </si>
  <si>
    <t>Trimestrul I actualizat</t>
  </si>
  <si>
    <t>Execuţie trimestrul I</t>
  </si>
  <si>
    <t>Trimestrul I
iniţial</t>
  </si>
  <si>
    <t>Trimestrul I 
actualizat</t>
  </si>
  <si>
    <t>Program Trim. I</t>
  </si>
  <si>
    <t>Execuţie trim. I</t>
  </si>
  <si>
    <t>% din program trim.I</t>
  </si>
  <si>
    <t>(%)</t>
  </si>
  <si>
    <t xml:space="preserve">   -pe anul 2015 -</t>
  </si>
  <si>
    <t>Program trim. I 2015</t>
  </si>
  <si>
    <t>Realizari trim. I 2015</t>
  </si>
  <si>
    <t>Grad de realizare trim.I 2015</t>
  </si>
  <si>
    <t>Program 2015 
iniţial</t>
  </si>
  <si>
    <t>Program           2015 
actualizat</t>
  </si>
  <si>
    <t>CHELTUIELI DE PERSONAL  2015</t>
  </si>
  <si>
    <t>Program    2015       iniţial</t>
  </si>
  <si>
    <t>Program 2015 actualizat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</si>
  <si>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</si>
  <si>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</si>
  <si>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</si>
  <si>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Administratia Prezidentiala </t>
  </si>
  <si>
    <t xml:space="preserve">Senatul Romaniei </t>
  </si>
  <si>
    <t xml:space="preserve">Camera Deputatilor </t>
  </si>
  <si>
    <t xml:space="preserve">Curtea Constitutionala </t>
  </si>
  <si>
    <t xml:space="preserve">Consiliul Legislativ </t>
  </si>
  <si>
    <t xml:space="preserve">Curtea de Conturi </t>
  </si>
  <si>
    <t xml:space="preserve">Consiliul Concurentei </t>
  </si>
  <si>
    <t xml:space="preserve">Avocatul Poporului </t>
  </si>
  <si>
    <t xml:space="preserve">Consiliul National pentru Studierea Arhivelor Securitatii </t>
  </si>
  <si>
    <t xml:space="preserve">Consiliul National al Audiovizualului </t>
  </si>
  <si>
    <t xml:space="preserve">Secretariatul General al Guvernului </t>
  </si>
  <si>
    <t xml:space="preserve">Ministerul Afacerilor Externe </t>
  </si>
  <si>
    <t>Ministerul Dezvoltarii Regionale si Administratiei Publice</t>
  </si>
  <si>
    <t xml:space="preserve">Ministerul Finantelor Publice </t>
  </si>
  <si>
    <t xml:space="preserve">Ministerul Justitiei </t>
  </si>
  <si>
    <t xml:space="preserve">Ministerul Apararii Nationale </t>
  </si>
  <si>
    <t xml:space="preserve">Ministerul Afacerilor Interne </t>
  </si>
  <si>
    <t>Ministerul Muncii, Familiei, Protectiei Sociale si Persoanelor Varstnice</t>
  </si>
  <si>
    <t>Ministerul Tineretului si Sportului</t>
  </si>
  <si>
    <t xml:space="preserve">Ministerul Agriculturii si Dezvoltarii Rurale </t>
  </si>
  <si>
    <t>Ministerul Mediului Apelor si Padurilor</t>
  </si>
  <si>
    <t xml:space="preserve">Ministerul Transporturilor </t>
  </si>
  <si>
    <t>Ministerul Educatiei si Cercetarii Stiintifice</t>
  </si>
  <si>
    <t>Ministerul pentru Societatea Informationala</t>
  </si>
  <si>
    <t xml:space="preserve">Ministerul Public </t>
  </si>
  <si>
    <t xml:space="preserve">Agentia Nationala de Integritate </t>
  </si>
  <si>
    <t xml:space="preserve">Serviciul Roman de Informatii </t>
  </si>
  <si>
    <t xml:space="preserve">Serviciul de Informatii Externe </t>
  </si>
  <si>
    <t xml:space="preserve">Serviciul de Protectie si Paza </t>
  </si>
  <si>
    <t xml:space="preserve">Serviciul de Telecomunicatii Speciale </t>
  </si>
  <si>
    <t xml:space="preserve">Ministerul Economiei, Comertului si Turismului </t>
  </si>
  <si>
    <t>Ministerul Energiei, Intreprindelor Mici si Mijlocii si Mediului de Afaceri</t>
  </si>
  <si>
    <t xml:space="preserve">Academia Romana </t>
  </si>
  <si>
    <t xml:space="preserve">Autoritatea Nationala Sanitar-Veterinara si pentru Siguranta Alimentelor </t>
  </si>
  <si>
    <t xml:space="preserve">Secretariatul de stat pentru recunoasterea meritelor luptatorilor impotriva regimului comunist instaurat in Romania in perioada 1945 - 1989 </t>
  </si>
  <si>
    <t xml:space="preserve">Oficiul National de Prevenire si Combaterea Spalarii Banilor </t>
  </si>
  <si>
    <t xml:space="preserve">Oficiul registrului national al informatiilor secrete de stat </t>
  </si>
  <si>
    <t xml:space="preserve">Consiliul National pentru Combaterea Discriminarii </t>
  </si>
  <si>
    <t xml:space="preserve">Agentia Nationala de Presa AGERPRES </t>
  </si>
  <si>
    <t xml:space="preserve">Institutul Cultural Roman </t>
  </si>
  <si>
    <t xml:space="preserve">Societatea Romana de Radiodifuziune </t>
  </si>
  <si>
    <t xml:space="preserve">Societatea Romana de Televiziune </t>
  </si>
  <si>
    <t xml:space="preserve">Consiliul Superior al Magistraturii </t>
  </si>
  <si>
    <t xml:space="preserve">Autoritatea Electorala Permanenta </t>
  </si>
  <si>
    <t xml:space="preserve">Autoritatea Nationala de Supraveghere a Prelucrarii Datelor cu Caracter Personal </t>
  </si>
  <si>
    <t xml:space="preserve">Consiliul Economic si Social </t>
  </si>
  <si>
    <t>Autoritatea Nationala pentru Restituirea Proprietatilor</t>
  </si>
  <si>
    <t xml:space="preserve">Ministerul Finantelor Publice-Actiuni Generale 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</si>
</sst>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.0_);\(#,##0.0\)"/>
    <numFmt numFmtId="212" formatCode="#,##0_);\(#,##0\)"/>
    <numFmt numFmtId="213" formatCode="#,##0.00_);\(#,##0.00\)"/>
    <numFmt numFmtId="214" formatCode="#,##0.000_);\(#,##0.0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</numFmts>
  <fonts count="8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179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79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65" fontId="0" fillId="0" borderId="0" applyFont="0" applyFill="0" applyBorder="0" applyAlignment="0" applyProtection="0"/>
    <xf numFmtId="169" fontId="22" fillId="0" borderId="0">
      <alignment horizontal="right" vertical="top"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0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79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79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1" fontId="1" fillId="0" borderId="0" applyFill="0" applyBorder="0" applyAlignment="0" applyProtection="0"/>
    <xf numFmtId="0" fontId="42" fillId="21" borderId="15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0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8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33">
    <xf numFmtId="0" fontId="0" fillId="0" borderId="0" xfId="0" applyAlignment="1">
      <alignment/>
    </xf>
    <xf numFmtId="168" fontId="71" fillId="30" borderId="0" xfId="0" applyNumberFormat="1" applyFont="1" applyFill="1" applyAlignment="1" applyProtection="1">
      <alignment horizontal="center"/>
      <protection locked="0"/>
    </xf>
    <xf numFmtId="168" fontId="72" fillId="30" borderId="0" xfId="209" applyNumberFormat="1" applyFont="1" applyFill="1" applyBorder="1" applyAlignment="1">
      <alignment horizontal="right"/>
      <protection/>
    </xf>
    <xf numFmtId="168" fontId="72" fillId="30" borderId="0" xfId="0" applyNumberFormat="1" applyFont="1" applyFill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right"/>
      <protection locked="0"/>
    </xf>
    <xf numFmtId="168" fontId="71" fillId="30" borderId="0" xfId="0" applyNumberFormat="1" applyFont="1" applyFill="1" applyBorder="1" applyAlignment="1" applyProtection="1">
      <alignment horizontal="right"/>
      <protection locked="0"/>
    </xf>
    <xf numFmtId="168" fontId="71" fillId="30" borderId="20" xfId="0" applyNumberFormat="1" applyFont="1" applyFill="1" applyBorder="1" applyAlignment="1" applyProtection="1">
      <alignment horizontal="center"/>
      <protection locked="0"/>
    </xf>
    <xf numFmtId="168" fontId="73" fillId="30" borderId="0" xfId="0" applyNumberFormat="1" applyFont="1" applyFill="1" applyBorder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center" vertical="center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 locked="0"/>
    </xf>
    <xf numFmtId="168" fontId="72" fillId="30" borderId="0" xfId="0" applyNumberFormat="1" applyFont="1" applyFill="1" applyBorder="1" applyAlignment="1" applyProtection="1">
      <alignment vertical="center"/>
      <protection locked="0"/>
    </xf>
    <xf numFmtId="168" fontId="72" fillId="30" borderId="0" xfId="0" applyNumberFormat="1" applyFont="1" applyFill="1" applyBorder="1" applyAlignment="1" applyProtection="1">
      <alignment vertical="center"/>
      <protection/>
    </xf>
    <xf numFmtId="168" fontId="76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 locked="0"/>
    </xf>
    <xf numFmtId="168" fontId="72" fillId="8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wrapText="1" indent="4"/>
      <protection locked="0"/>
    </xf>
    <xf numFmtId="168" fontId="71" fillId="30" borderId="0" xfId="0" applyNumberFormat="1" applyFont="1" applyFill="1" applyBorder="1" applyAlignment="1" applyProtection="1">
      <alignment horizontal="left" indent="6"/>
      <protection locked="0"/>
    </xf>
    <xf numFmtId="168" fontId="71" fillId="30" borderId="0" xfId="0" applyNumberFormat="1" applyFont="1" applyFill="1" applyBorder="1" applyAlignment="1" applyProtection="1">
      <alignment vertical="center"/>
      <protection/>
    </xf>
    <xf numFmtId="168" fontId="71" fillId="30" borderId="0" xfId="0" applyNumberFormat="1" applyFont="1" applyFill="1" applyBorder="1" applyAlignment="1" applyProtection="1">
      <alignment horizontal="left" wrapText="1" indent="6"/>
      <protection locked="0"/>
    </xf>
    <xf numFmtId="168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30" borderId="0" xfId="0" applyNumberFormat="1" applyFont="1" applyFill="1" applyBorder="1" applyAlignment="1" applyProtection="1">
      <alignment horizontal="left"/>
      <protection locked="0"/>
    </xf>
    <xf numFmtId="168" fontId="72" fillId="30" borderId="0" xfId="0" applyNumberFormat="1" applyFont="1" applyFill="1" applyBorder="1" applyAlignment="1" applyProtection="1">
      <alignment vertical="center"/>
      <protection locked="0"/>
    </xf>
    <xf numFmtId="168" fontId="72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>
      <alignment horizontal="left" vertical="center" indent="2"/>
    </xf>
    <xf numFmtId="168" fontId="72" fillId="30" borderId="0" xfId="0" applyNumberFormat="1" applyFont="1" applyFill="1" applyBorder="1" applyAlignment="1">
      <alignment vertical="center"/>
    </xf>
    <xf numFmtId="168" fontId="72" fillId="30" borderId="0" xfId="0" applyNumberFormat="1" applyFont="1" applyFill="1" applyBorder="1" applyAlignment="1" applyProtection="1">
      <alignment horizontal="left" vertical="center" indent="2"/>
      <protection/>
    </xf>
    <xf numFmtId="168" fontId="72" fillId="30" borderId="0" xfId="0" applyNumberFormat="1" applyFont="1" applyFill="1" applyBorder="1" applyAlignment="1" applyProtection="1">
      <alignment horizontal="left" wrapText="1"/>
      <protection locked="0"/>
    </xf>
    <xf numFmtId="168" fontId="72" fillId="3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/>
    </xf>
    <xf numFmtId="168" fontId="72" fillId="30" borderId="0" xfId="0" applyNumberFormat="1" applyFont="1" applyFill="1" applyBorder="1" applyAlignment="1">
      <alignment horizontal="right" vertical="center"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168" fontId="71" fillId="30" borderId="0" xfId="0" applyNumberFormat="1" applyFont="1" applyFill="1" applyBorder="1" applyAlignment="1" applyProtection="1">
      <alignment horizontal="left" wrapText="1" indent="4"/>
      <protection/>
    </xf>
    <xf numFmtId="168" fontId="71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Border="1" applyAlignment="1">
      <alignment horizontal="right" vertical="center"/>
    </xf>
    <xf numFmtId="168" fontId="71" fillId="30" borderId="0" xfId="0" applyNumberFormat="1" applyFont="1" applyFill="1" applyBorder="1" applyAlignment="1" applyProtection="1">
      <alignment horizontal="left" indent="4"/>
      <protection/>
    </xf>
    <xf numFmtId="168" fontId="71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 applyProtection="1">
      <alignment horizontal="left" wrapText="1" indent="2"/>
      <protection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>
      <alignment horizontal="left" wrapText="1" indent="1"/>
    </xf>
    <xf numFmtId="168" fontId="72" fillId="30" borderId="0" xfId="0" applyNumberFormat="1" applyFont="1" applyFill="1" applyAlignment="1">
      <alignment horizontal="left" wrapText="1" indent="1"/>
    </xf>
    <xf numFmtId="168" fontId="72" fillId="30" borderId="0" xfId="0" applyNumberFormat="1" applyFont="1" applyFill="1" applyAlignment="1">
      <alignment horizontal="center" vertical="center"/>
    </xf>
    <xf numFmtId="168" fontId="72" fillId="30" borderId="0" xfId="0" applyNumberFormat="1" applyFont="1" applyFill="1" applyBorder="1" applyAlignment="1" applyProtection="1">
      <alignment horizontal="center" vertical="center"/>
      <protection/>
    </xf>
    <xf numFmtId="168" fontId="72" fillId="30" borderId="0" xfId="0" applyNumberFormat="1" applyFont="1" applyFill="1" applyBorder="1" applyAlignment="1">
      <alignment horizontal="center" vertical="center"/>
    </xf>
    <xf numFmtId="172" fontId="75" fillId="30" borderId="0" xfId="0" applyNumberFormat="1" applyFont="1" applyFill="1" applyBorder="1" applyAlignment="1" applyProtection="1">
      <alignment horizontal="center" vertical="center"/>
      <protection locked="0"/>
    </xf>
    <xf numFmtId="168" fontId="76" fillId="30" borderId="0" xfId="0" applyNumberFormat="1" applyFont="1" applyFill="1" applyBorder="1" applyAlignment="1" applyProtection="1">
      <alignment horizontal="center" vertical="center"/>
      <protection locked="0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30" borderId="0" xfId="0" applyNumberFormat="1" applyFont="1" applyFill="1" applyAlignment="1" applyProtection="1">
      <alignment horizontal="right"/>
      <protection locked="0"/>
    </xf>
    <xf numFmtId="168" fontId="71" fillId="30" borderId="0" xfId="0" applyNumberFormat="1" applyFont="1" applyFill="1" applyAlignment="1" applyProtection="1">
      <alignment horizontal="left"/>
      <protection locked="0"/>
    </xf>
    <xf numFmtId="168" fontId="73" fillId="30" borderId="0" xfId="0" applyNumberFormat="1" applyFont="1" applyFill="1" applyAlignment="1" applyProtection="1">
      <alignment horizontal="right"/>
      <protection locked="0"/>
    </xf>
    <xf numFmtId="171" fontId="71" fillId="30" borderId="0" xfId="0" applyNumberFormat="1" applyFont="1" applyFill="1" applyBorder="1" applyAlignment="1" applyProtection="1">
      <alignment horizontal="center"/>
      <protection locked="0"/>
    </xf>
    <xf numFmtId="0" fontId="72" fillId="30" borderId="21" xfId="209" applyFont="1" applyFill="1" applyBorder="1" applyAlignment="1">
      <alignment horizontal="center" vertical="center" wrapText="1"/>
      <protection/>
    </xf>
    <xf numFmtId="169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168" fontId="7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2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2" xfId="0" applyNumberFormat="1" applyFill="1" applyBorder="1" applyAlignment="1">
      <alignment/>
    </xf>
    <xf numFmtId="170" fontId="0" fillId="0" borderId="22" xfId="0" applyNumberFormat="1" applyFill="1" applyBorder="1" applyAlignment="1">
      <alignment/>
    </xf>
    <xf numFmtId="170" fontId="0" fillId="0" borderId="22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211" applyFont="1">
      <alignment/>
      <protection/>
    </xf>
    <xf numFmtId="0" fontId="0" fillId="0" borderId="24" xfId="211" applyFont="1" applyBorder="1" applyAlignment="1">
      <alignment horizontal="center" vertical="center" wrapText="1"/>
      <protection/>
    </xf>
    <xf numFmtId="0" fontId="0" fillId="0" borderId="0" xfId="211" applyFont="1" applyAlignment="1">
      <alignment horizontal="center" vertical="center"/>
      <protection/>
    </xf>
    <xf numFmtId="168" fontId="0" fillId="0" borderId="24" xfId="211" applyNumberFormat="1" applyFont="1" applyBorder="1">
      <alignment/>
      <protection/>
    </xf>
    <xf numFmtId="168" fontId="0" fillId="0" borderId="24" xfId="226" applyNumberFormat="1" applyFont="1" applyBorder="1" applyAlignment="1">
      <alignment/>
    </xf>
    <xf numFmtId="172" fontId="0" fillId="0" borderId="24" xfId="226" applyNumberFormat="1" applyFont="1" applyBorder="1" applyAlignment="1">
      <alignment/>
    </xf>
    <xf numFmtId="168" fontId="0" fillId="0" borderId="0" xfId="211" applyNumberFormat="1" applyFont="1">
      <alignment/>
      <protection/>
    </xf>
    <xf numFmtId="3" fontId="0" fillId="0" borderId="0" xfId="211" applyNumberFormat="1" applyFont="1">
      <alignment/>
      <protection/>
    </xf>
    <xf numFmtId="168" fontId="79" fillId="30" borderId="25" xfId="0" applyNumberFormat="1" applyFont="1" applyFill="1" applyBorder="1" applyAlignment="1">
      <alignment/>
    </xf>
    <xf numFmtId="0" fontId="0" fillId="30" borderId="0" xfId="0" applyFont="1" applyFill="1" applyAlignment="1">
      <alignment horizontal="left"/>
    </xf>
    <xf numFmtId="0" fontId="0" fillId="30" borderId="26" xfId="0" applyFont="1" applyFill="1" applyBorder="1" applyAlignment="1">
      <alignment horizontal="center"/>
    </xf>
    <xf numFmtId="0" fontId="79" fillId="30" borderId="26" xfId="0" applyFont="1" applyFill="1" applyBorder="1" applyAlignment="1">
      <alignment/>
    </xf>
    <xf numFmtId="0" fontId="0" fillId="30" borderId="26" xfId="0" applyFont="1" applyFill="1" applyBorder="1" applyAlignment="1">
      <alignment/>
    </xf>
    <xf numFmtId="169" fontId="72" fillId="30" borderId="0" xfId="0" applyNumberFormat="1" applyFont="1" applyFill="1" applyBorder="1" applyAlignment="1" applyProtection="1">
      <alignment horizontal="center"/>
      <protection locked="0"/>
    </xf>
    <xf numFmtId="0" fontId="79" fillId="30" borderId="0" xfId="0" applyFont="1" applyFill="1" applyAlignment="1" quotePrefix="1">
      <alignment horizontal="center"/>
    </xf>
    <xf numFmtId="0" fontId="79" fillId="30" borderId="0" xfId="0" applyFont="1" applyFill="1" applyAlignment="1">
      <alignment horizontal="center"/>
    </xf>
    <xf numFmtId="0" fontId="79" fillId="30" borderId="25" xfId="0" applyFont="1" applyFill="1" applyBorder="1" applyAlignment="1">
      <alignment horizontal="center"/>
    </xf>
    <xf numFmtId="4" fontId="80" fillId="0" borderId="0" xfId="210" applyNumberFormat="1" applyFont="1" applyFill="1" applyBorder="1">
      <alignment/>
      <protection/>
    </xf>
    <xf numFmtId="0" fontId="80" fillId="0" borderId="0" xfId="210" applyFont="1" applyFill="1" applyBorder="1">
      <alignment/>
      <protection/>
    </xf>
    <xf numFmtId="0" fontId="81" fillId="0" borderId="0" xfId="210" applyFont="1" applyFill="1" applyBorder="1">
      <alignment/>
      <protection/>
    </xf>
    <xf numFmtId="0" fontId="81" fillId="0" borderId="0" xfId="210" applyFont="1" applyFill="1" applyBorder="1" applyAlignment="1">
      <alignment horizontal="center"/>
      <protection/>
    </xf>
    <xf numFmtId="168" fontId="71" fillId="30" borderId="0" xfId="0" applyNumberFormat="1" applyFont="1" applyFill="1" applyAlignment="1" applyProtection="1">
      <alignment wrapText="1"/>
      <protection locked="0"/>
    </xf>
    <xf numFmtId="168" fontId="71" fillId="30" borderId="0" xfId="0" applyNumberFormat="1" applyFont="1" applyFill="1" applyAlignment="1" applyProtection="1">
      <alignment horizontal="center" wrapText="1"/>
      <protection locked="0"/>
    </xf>
    <xf numFmtId="168" fontId="72" fillId="30" borderId="0" xfId="0" applyNumberFormat="1" applyFont="1" applyFill="1" applyBorder="1" applyAlignment="1" applyProtection="1">
      <alignment horizontal="right"/>
      <protection/>
    </xf>
    <xf numFmtId="168" fontId="72" fillId="30" borderId="0" xfId="0" applyNumberFormat="1" applyFont="1" applyFill="1" applyBorder="1" applyAlignment="1" applyProtection="1">
      <alignment vertical="center"/>
      <protection/>
    </xf>
    <xf numFmtId="168" fontId="72" fillId="30" borderId="0" xfId="0" applyNumberFormat="1" applyFont="1" applyFill="1" applyBorder="1" applyAlignment="1">
      <alignment horizontal="right" vertical="center"/>
    </xf>
    <xf numFmtId="172" fontId="75" fillId="30" borderId="0" xfId="0" applyNumberFormat="1" applyFont="1" applyFill="1" applyBorder="1" applyAlignment="1" applyProtection="1">
      <alignment horizontal="center" vertical="center"/>
      <protection locked="0"/>
    </xf>
    <xf numFmtId="0" fontId="81" fillId="30" borderId="0" xfId="210" applyFont="1" applyFill="1" applyBorder="1" applyAlignment="1">
      <alignment/>
      <protection/>
    </xf>
    <xf numFmtId="0" fontId="80" fillId="30" borderId="0" xfId="210" applyFont="1" applyFill="1" applyBorder="1" applyAlignment="1">
      <alignment vertical="top" wrapText="1"/>
      <protection/>
    </xf>
    <xf numFmtId="4" fontId="80" fillId="30" borderId="0" xfId="210" applyNumberFormat="1" applyFont="1" applyFill="1" applyBorder="1">
      <alignment/>
      <protection/>
    </xf>
    <xf numFmtId="0" fontId="80" fillId="30" borderId="0" xfId="210" applyFont="1" applyFill="1" applyBorder="1">
      <alignment/>
      <protection/>
    </xf>
    <xf numFmtId="0" fontId="81" fillId="30" borderId="0" xfId="210" applyFont="1" applyFill="1" applyBorder="1">
      <alignment/>
      <protection/>
    </xf>
    <xf numFmtId="3" fontId="80" fillId="30" borderId="0" xfId="210" applyNumberFormat="1" applyFont="1" applyFill="1" applyBorder="1">
      <alignment/>
      <protection/>
    </xf>
    <xf numFmtId="0" fontId="79" fillId="30" borderId="0" xfId="210" applyFont="1" applyFill="1" applyBorder="1">
      <alignment/>
      <protection/>
    </xf>
    <xf numFmtId="0" fontId="80" fillId="30" borderId="0" xfId="210" applyFont="1" applyFill="1" applyBorder="1" applyAlignment="1">
      <alignment horizontal="center"/>
      <protection/>
    </xf>
    <xf numFmtId="0" fontId="0" fillId="0" borderId="27" xfId="211" applyFont="1" applyBorder="1" applyAlignment="1">
      <alignment horizontal="center" vertical="center" wrapText="1"/>
      <protection/>
    </xf>
    <xf numFmtId="168" fontId="0" fillId="0" borderId="27" xfId="211" applyNumberFormat="1" applyFont="1" applyBorder="1">
      <alignment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top" wrapText="1"/>
    </xf>
    <xf numFmtId="0" fontId="83" fillId="30" borderId="0" xfId="0" applyFont="1" applyFill="1" applyBorder="1" applyAlignment="1">
      <alignment/>
    </xf>
    <xf numFmtId="0" fontId="22" fillId="30" borderId="0" xfId="210" applyFont="1" applyFill="1" applyBorder="1">
      <alignment/>
      <protection/>
    </xf>
    <xf numFmtId="0" fontId="0" fillId="30" borderId="0" xfId="211" applyFont="1" applyFill="1">
      <alignment/>
      <protection/>
    </xf>
    <xf numFmtId="0" fontId="0" fillId="30" borderId="0" xfId="211" applyFont="1" applyFill="1" applyAlignment="1">
      <alignment horizontal="right"/>
      <protection/>
    </xf>
    <xf numFmtId="49" fontId="0" fillId="30" borderId="0" xfId="0" applyNumberFormat="1" applyFont="1" applyFill="1" applyBorder="1" applyAlignment="1" applyProtection="1">
      <alignment horizontal="right"/>
      <protection locked="0"/>
    </xf>
    <xf numFmtId="168" fontId="72" fillId="8" borderId="0" xfId="0" applyNumberFormat="1" applyFont="1" applyFill="1" applyBorder="1" applyAlignment="1" applyProtection="1">
      <alignment horizontal="left" vertical="center"/>
      <protection locked="0"/>
    </xf>
    <xf numFmtId="168" fontId="72" fillId="8" borderId="0" xfId="0" applyNumberFormat="1" applyFont="1" applyFill="1" applyBorder="1" applyAlignment="1" applyProtection="1">
      <alignment horizontal="right" vertical="center"/>
      <protection locked="0"/>
    </xf>
    <xf numFmtId="168" fontId="74" fillId="30" borderId="26" xfId="0" applyNumberFormat="1" applyFont="1" applyFill="1" applyBorder="1" applyAlignment="1" applyProtection="1">
      <alignment/>
      <protection locked="0"/>
    </xf>
    <xf numFmtId="49" fontId="71" fillId="30" borderId="26" xfId="0" applyNumberFormat="1" applyFont="1" applyFill="1" applyBorder="1" applyAlignment="1" applyProtection="1">
      <alignment horizontal="right"/>
      <protection locked="0"/>
    </xf>
    <xf numFmtId="0" fontId="72" fillId="30" borderId="22" xfId="209" applyFont="1" applyFill="1" applyBorder="1" applyAlignment="1" quotePrefix="1">
      <alignment horizontal="center" vertical="center" wrapText="1"/>
      <protection/>
    </xf>
    <xf numFmtId="168" fontId="73" fillId="30" borderId="28" xfId="0" applyNumberFormat="1" applyFont="1" applyFill="1" applyBorder="1" applyAlignment="1" applyProtection="1">
      <alignment horizontal="center"/>
      <protection locked="0"/>
    </xf>
    <xf numFmtId="0" fontId="24" fillId="0" borderId="28" xfId="209" applyFont="1" applyFill="1" applyBorder="1" applyAlignment="1">
      <alignment horizontal="center"/>
      <protection/>
    </xf>
    <xf numFmtId="168" fontId="24" fillId="30" borderId="28" xfId="0" applyNumberFormat="1" applyFont="1" applyFill="1" applyBorder="1" applyAlignment="1" applyProtection="1">
      <alignment horizontal="center" wrapText="1"/>
      <protection locked="0"/>
    </xf>
    <xf numFmtId="0" fontId="24" fillId="0" borderId="28" xfId="209" applyFont="1" applyFill="1" applyBorder="1" applyAlignment="1">
      <alignment horizontal="center" wrapText="1"/>
      <protection/>
    </xf>
    <xf numFmtId="0" fontId="0" fillId="21" borderId="25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22" xfId="0" applyFill="1" applyBorder="1" applyAlignment="1">
      <alignment/>
    </xf>
    <xf numFmtId="0" fontId="0" fillId="21" borderId="29" xfId="0" applyFill="1" applyBorder="1" applyAlignment="1">
      <alignment/>
    </xf>
    <xf numFmtId="170" fontId="79" fillId="30" borderId="26" xfId="0" applyNumberFormat="1" applyFont="1" applyFill="1" applyBorder="1" applyAlignment="1">
      <alignment/>
    </xf>
    <xf numFmtId="168" fontId="79" fillId="30" borderId="26" xfId="0" applyNumberFormat="1" applyFont="1" applyFill="1" applyBorder="1" applyAlignment="1">
      <alignment/>
    </xf>
    <xf numFmtId="168" fontId="79" fillId="30" borderId="0" xfId="0" applyNumberFormat="1" applyFont="1" applyFill="1" applyAlignment="1">
      <alignment/>
    </xf>
    <xf numFmtId="168" fontId="0" fillId="30" borderId="0" xfId="0" applyNumberFormat="1" applyFont="1" applyFill="1" applyAlignment="1">
      <alignment/>
    </xf>
    <xf numFmtId="168" fontId="79" fillId="30" borderId="0" xfId="0" applyNumberFormat="1" applyFont="1" applyFill="1" applyBorder="1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 horizontal="right"/>
    </xf>
    <xf numFmtId="0" fontId="0" fillId="30" borderId="22" xfId="0" applyFill="1" applyBorder="1" applyAlignment="1">
      <alignment/>
    </xf>
    <xf numFmtId="0" fontId="0" fillId="30" borderId="22" xfId="0" applyFill="1" applyBorder="1" applyAlignment="1">
      <alignment horizontal="right"/>
    </xf>
    <xf numFmtId="0" fontId="79" fillId="21" borderId="0" xfId="0" applyFont="1" applyFill="1" applyBorder="1" applyAlignment="1">
      <alignment horizontal="center"/>
    </xf>
    <xf numFmtId="0" fontId="79" fillId="21" borderId="22" xfId="0" applyFont="1" applyFill="1" applyBorder="1" applyAlignment="1">
      <alignment/>
    </xf>
    <xf numFmtId="0" fontId="79" fillId="21" borderId="29" xfId="0" applyFont="1" applyFill="1" applyBorder="1" applyAlignment="1">
      <alignment horizontal="center"/>
    </xf>
    <xf numFmtId="0" fontId="79" fillId="27" borderId="30" xfId="211" applyFont="1" applyFill="1" applyBorder="1" applyAlignment="1">
      <alignment horizontal="center" vertical="center" wrapText="1"/>
      <protection/>
    </xf>
    <xf numFmtId="0" fontId="79" fillId="27" borderId="30" xfId="211" applyFont="1" applyFill="1" applyBorder="1" applyAlignment="1">
      <alignment horizontal="center" vertical="center" wrapText="1"/>
      <protection/>
    </xf>
    <xf numFmtId="0" fontId="72" fillId="27" borderId="30" xfId="209" applyFont="1" applyFill="1" applyBorder="1" applyAlignment="1">
      <alignment horizontal="center" vertical="center" wrapText="1"/>
      <protection/>
    </xf>
    <xf numFmtId="0" fontId="81" fillId="30" borderId="0" xfId="210" applyFont="1" applyFill="1" applyBorder="1" applyAlignment="1">
      <alignment vertical="top" wrapText="1"/>
      <protection/>
    </xf>
    <xf numFmtId="0" fontId="79" fillId="30" borderId="0" xfId="210" applyFont="1" applyFill="1" applyBorder="1" applyAlignment="1">
      <alignment horizontal="left" vertical="center"/>
      <protection/>
    </xf>
    <xf numFmtId="3" fontId="79" fillId="30" borderId="0" xfId="210" applyNumberFormat="1" applyFont="1" applyFill="1" applyBorder="1" applyAlignment="1">
      <alignment horizontal="right" vertical="center" wrapText="1"/>
      <protection/>
    </xf>
    <xf numFmtId="172" fontId="0" fillId="30" borderId="0" xfId="224" applyNumberFormat="1" applyFont="1" applyFill="1" applyBorder="1" applyAlignment="1">
      <alignment horizontal="right" vertical="center"/>
    </xf>
    <xf numFmtId="3" fontId="0" fillId="30" borderId="0" xfId="210" applyNumberFormat="1" applyFont="1" applyFill="1" applyBorder="1" applyAlignment="1">
      <alignment horizontal="right" vertical="center"/>
      <protection/>
    </xf>
    <xf numFmtId="0" fontId="81" fillId="30" borderId="31" xfId="210" applyFont="1" applyFill="1" applyBorder="1" applyAlignment="1">
      <alignment horizontal="center"/>
      <protection/>
    </xf>
    <xf numFmtId="49" fontId="81" fillId="30" borderId="31" xfId="210" applyNumberFormat="1" applyFont="1" applyFill="1" applyBorder="1" applyAlignment="1" quotePrefix="1">
      <alignment horizontal="center" vertical="top" wrapText="1"/>
      <protection/>
    </xf>
    <xf numFmtId="49" fontId="81" fillId="30" borderId="31" xfId="210" applyNumberFormat="1" applyFont="1" applyFill="1" applyBorder="1" applyAlignment="1">
      <alignment horizontal="center" vertical="top" wrapText="1"/>
      <protection/>
    </xf>
    <xf numFmtId="49" fontId="81" fillId="30" borderId="31" xfId="210" applyNumberFormat="1" applyFont="1" applyFill="1" applyBorder="1" applyAlignment="1">
      <alignment horizontal="center"/>
      <protection/>
    </xf>
    <xf numFmtId="0" fontId="0" fillId="30" borderId="0" xfId="211" applyFont="1" applyFill="1" applyBorder="1" applyAlignment="1">
      <alignment vertical="center"/>
      <protection/>
    </xf>
    <xf numFmtId="0" fontId="0" fillId="30" borderId="0" xfId="211" applyFont="1" applyFill="1" applyBorder="1" applyAlignment="1">
      <alignment vertical="center" wrapText="1"/>
      <protection/>
    </xf>
    <xf numFmtId="0" fontId="79" fillId="30" borderId="26" xfId="211" applyFont="1" applyFill="1" applyBorder="1" applyAlignment="1">
      <alignment vertical="center"/>
      <protection/>
    </xf>
    <xf numFmtId="0" fontId="80" fillId="30" borderId="0" xfId="210" applyFont="1" applyFill="1" applyBorder="1">
      <alignment/>
      <protection/>
    </xf>
    <xf numFmtId="0" fontId="83" fillId="30" borderId="0" xfId="0" applyFont="1" applyFill="1" applyBorder="1" applyAlignment="1">
      <alignment/>
    </xf>
    <xf numFmtId="0" fontId="34" fillId="30" borderId="0" xfId="0" applyFont="1" applyFill="1" applyBorder="1" applyAlignment="1">
      <alignment vertical="top" wrapText="1"/>
    </xf>
    <xf numFmtId="172" fontId="72" fillId="30" borderId="0" xfId="222" applyNumberFormat="1" applyFont="1" applyFill="1" applyBorder="1" applyAlignment="1" applyProtection="1">
      <alignment vertical="center"/>
      <protection locked="0"/>
    </xf>
    <xf numFmtId="172" fontId="72" fillId="30" borderId="0" xfId="0" applyNumberFormat="1" applyFont="1" applyFill="1" applyBorder="1" applyAlignment="1" applyProtection="1">
      <alignment horizontal="right" vertical="center"/>
      <protection/>
    </xf>
    <xf numFmtId="172" fontId="71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Alignment="1" applyProtection="1" quotePrefix="1">
      <alignment horizontal="right" vertical="center"/>
      <protection locked="0"/>
    </xf>
    <xf numFmtId="168" fontId="72" fillId="30" borderId="0" xfId="0" applyNumberFormat="1" applyFont="1" applyFill="1" applyAlignment="1" applyProtection="1">
      <alignment horizontal="right" vertical="center"/>
      <protection locked="0"/>
    </xf>
    <xf numFmtId="168" fontId="71" fillId="30" borderId="0" xfId="0" applyNumberFormat="1" applyFont="1" applyFill="1" applyBorder="1" applyAlignment="1" applyProtection="1">
      <alignment horizontal="right" vertical="center"/>
      <protection locked="0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68" fontId="0" fillId="30" borderId="0" xfId="211" applyNumberFormat="1" applyFont="1" applyFill="1" applyBorder="1" applyAlignment="1">
      <alignment vertical="center"/>
      <protection/>
    </xf>
    <xf numFmtId="168" fontId="41" fillId="30" borderId="0" xfId="211" applyNumberFormat="1" applyFont="1" applyFill="1" applyBorder="1" applyAlignment="1">
      <alignment vertical="center"/>
      <protection/>
    </xf>
    <xf numFmtId="168" fontId="41" fillId="30" borderId="0" xfId="211" applyNumberFormat="1" applyFont="1" applyFill="1" applyBorder="1" applyAlignment="1">
      <alignment vertical="center"/>
      <protection/>
    </xf>
    <xf numFmtId="168" fontId="79" fillId="30" borderId="26" xfId="211" applyNumberFormat="1" applyFont="1" applyFill="1" applyBorder="1" applyAlignment="1">
      <alignment vertical="center"/>
      <protection/>
    </xf>
    <xf numFmtId="168" fontId="82" fillId="30" borderId="26" xfId="211" applyNumberFormat="1" applyFont="1" applyFill="1" applyBorder="1" applyAlignment="1">
      <alignment vertical="center"/>
      <protection/>
    </xf>
    <xf numFmtId="168" fontId="79" fillId="30" borderId="26" xfId="211" applyNumberFormat="1" applyFont="1" applyFill="1" applyBorder="1" applyAlignment="1">
      <alignment vertical="center"/>
      <protection/>
    </xf>
    <xf numFmtId="172" fontId="0" fillId="30" borderId="0" xfId="225" applyNumberFormat="1" applyFont="1" applyFill="1" applyBorder="1" applyAlignment="1">
      <alignment vertical="center"/>
    </xf>
    <xf numFmtId="172" fontId="79" fillId="30" borderId="26" xfId="225" applyNumberFormat="1" applyFont="1" applyFill="1" applyBorder="1" applyAlignment="1">
      <alignment vertical="center"/>
    </xf>
    <xf numFmtId="172" fontId="72" fillId="30" borderId="0" xfId="0" applyNumberFormat="1" applyFont="1" applyFill="1" applyBorder="1" applyAlignment="1" applyProtection="1">
      <alignment vertical="center"/>
      <protection locked="0"/>
    </xf>
    <xf numFmtId="172" fontId="71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 applyProtection="1">
      <alignment vertical="center"/>
      <protection locked="0"/>
    </xf>
    <xf numFmtId="172" fontId="72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>
      <alignment horizontal="right" vertical="center"/>
    </xf>
    <xf numFmtId="172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4" borderId="0" xfId="0" applyNumberFormat="1" applyFont="1" applyFill="1" applyBorder="1" applyAlignment="1" applyProtection="1">
      <alignment horizontal="left" vertical="center"/>
      <protection locked="0"/>
    </xf>
    <xf numFmtId="168" fontId="72" fillId="4" borderId="0" xfId="0" applyNumberFormat="1" applyFont="1" applyFill="1" applyBorder="1" applyAlignment="1" applyProtection="1">
      <alignment vertical="center"/>
      <protection locked="0"/>
    </xf>
    <xf numFmtId="172" fontId="72" fillId="4" borderId="0" xfId="0" applyNumberFormat="1" applyFont="1" applyFill="1" applyBorder="1" applyAlignment="1" applyProtection="1">
      <alignment vertical="center"/>
      <protection locked="0"/>
    </xf>
    <xf numFmtId="172" fontId="72" fillId="4" borderId="0" xfId="222" applyNumberFormat="1" applyFont="1" applyFill="1" applyBorder="1" applyAlignment="1" applyProtection="1">
      <alignment vertical="center"/>
      <protection locked="0"/>
    </xf>
    <xf numFmtId="0" fontId="79" fillId="8" borderId="22" xfId="0" applyFont="1" applyFill="1" applyBorder="1" applyAlignment="1">
      <alignment/>
    </xf>
    <xf numFmtId="168" fontId="82" fillId="8" borderId="22" xfId="0" applyNumberFormat="1" applyFont="1" applyFill="1" applyBorder="1" applyAlignment="1">
      <alignment/>
    </xf>
    <xf numFmtId="0" fontId="79" fillId="8" borderId="22" xfId="0" applyFont="1" applyFill="1" applyBorder="1" applyAlignment="1">
      <alignment/>
    </xf>
    <xf numFmtId="168" fontId="72" fillId="4" borderId="0" xfId="0" applyNumberFormat="1" applyFont="1" applyFill="1" applyBorder="1" applyAlignment="1">
      <alignment vertical="center"/>
    </xf>
    <xf numFmtId="172" fontId="72" fillId="4" borderId="0" xfId="0" applyNumberFormat="1" applyFont="1" applyFill="1" applyBorder="1" applyAlignment="1">
      <alignment vertical="center"/>
    </xf>
    <xf numFmtId="168" fontId="72" fillId="4" borderId="26" xfId="0" applyNumberFormat="1" applyFont="1" applyFill="1" applyBorder="1" applyAlignment="1" applyProtection="1">
      <alignment horizontal="left" vertical="center"/>
      <protection/>
    </xf>
    <xf numFmtId="168" fontId="72" fillId="4" borderId="26" xfId="0" applyNumberFormat="1" applyFont="1" applyFill="1" applyBorder="1" applyAlignment="1" applyProtection="1">
      <alignment horizontal="right" vertical="center"/>
      <protection/>
    </xf>
    <xf numFmtId="10" fontId="72" fillId="4" borderId="26" xfId="0" applyNumberFormat="1" applyFont="1" applyFill="1" applyBorder="1" applyAlignment="1" applyProtection="1">
      <alignment horizontal="right" vertical="center"/>
      <protection/>
    </xf>
    <xf numFmtId="172" fontId="72" fillId="4" borderId="26" xfId="222" applyNumberFormat="1" applyFont="1" applyFill="1" applyBorder="1" applyAlignment="1" applyProtection="1">
      <alignment horizontal="right" vertical="center"/>
      <protection/>
    </xf>
    <xf numFmtId="0" fontId="84" fillId="0" borderId="32" xfId="0" applyFont="1" applyBorder="1" applyAlignment="1">
      <alignment horizontal="justify" wrapText="1"/>
    </xf>
    <xf numFmtId="0" fontId="84" fillId="0" borderId="33" xfId="0" applyFont="1" applyBorder="1" applyAlignment="1">
      <alignment horizontal="justify" wrapText="1"/>
    </xf>
    <xf numFmtId="0" fontId="41" fillId="30" borderId="0" xfId="0" applyFont="1" applyFill="1" applyBorder="1" applyAlignment="1">
      <alignment horizontal="center" vertical="center"/>
    </xf>
    <xf numFmtId="0" fontId="41" fillId="30" borderId="0" xfId="0" applyFont="1" applyFill="1" applyBorder="1" applyAlignment="1">
      <alignment horizontal="justify" vertical="center" wrapText="1"/>
    </xf>
    <xf numFmtId="0" fontId="41" fillId="30" borderId="0" xfId="0" applyFont="1" applyFill="1" applyBorder="1" applyAlignment="1">
      <alignment horizontal="left" vertical="center" wrapText="1"/>
    </xf>
    <xf numFmtId="168" fontId="72" fillId="30" borderId="28" xfId="0" applyNumberFormat="1" applyFont="1" applyFill="1" applyBorder="1" applyAlignment="1" applyProtection="1">
      <alignment horizontal="center" vertical="center"/>
      <protection locked="0"/>
    </xf>
    <xf numFmtId="3" fontId="81" fillId="0" borderId="0" xfId="210" applyNumberFormat="1" applyFont="1" applyFill="1" applyBorder="1">
      <alignment/>
      <protection/>
    </xf>
    <xf numFmtId="0" fontId="0" fillId="30" borderId="0" xfId="0" applyFont="1" applyFill="1" applyBorder="1" applyAlignment="1">
      <alignment horizontal="justify" vertical="center" wrapText="1"/>
    </xf>
    <xf numFmtId="0" fontId="72" fillId="30" borderId="0" xfId="0" applyFont="1" applyFill="1" applyAlignment="1">
      <alignment horizontal="center"/>
    </xf>
    <xf numFmtId="0" fontId="72" fillId="30" borderId="0" xfId="0" applyFont="1" applyFill="1" applyAlignment="1">
      <alignment horizontal="center" wrapText="1"/>
    </xf>
    <xf numFmtId="0" fontId="78" fillId="30" borderId="0" xfId="0" applyFont="1" applyFill="1" applyAlignment="1">
      <alignment horizontal="center"/>
    </xf>
    <xf numFmtId="168" fontId="71" fillId="30" borderId="0" xfId="0" applyNumberFormat="1" applyFont="1" applyFill="1" applyAlignment="1" applyProtection="1">
      <alignment horizontal="left" wrapText="1"/>
      <protection locked="0"/>
    </xf>
    <xf numFmtId="0" fontId="73" fillId="4" borderId="0" xfId="0" applyFont="1" applyFill="1" applyBorder="1" applyAlignment="1" quotePrefix="1">
      <alignment horizontal="center" vertical="center" wrapText="1"/>
    </xf>
    <xf numFmtId="0" fontId="73" fillId="4" borderId="0" xfId="0" applyFont="1" applyFill="1" applyBorder="1" applyAlignment="1">
      <alignment horizontal="center" vertical="center" wrapText="1"/>
    </xf>
    <xf numFmtId="0" fontId="72" fillId="30" borderId="21" xfId="209" applyFont="1" applyFill="1" applyBorder="1" applyAlignment="1">
      <alignment horizontal="center" vertical="center" wrapText="1"/>
      <protection/>
    </xf>
    <xf numFmtId="0" fontId="0" fillId="30" borderId="21" xfId="0" applyFont="1" applyFill="1" applyBorder="1" applyAlignment="1">
      <alignment wrapText="1"/>
    </xf>
    <xf numFmtId="168" fontId="72" fillId="30" borderId="21" xfId="0" applyNumberFormat="1" applyFont="1" applyFill="1" applyBorder="1" applyAlignment="1">
      <alignment horizontal="center" vertical="center" wrapText="1"/>
    </xf>
    <xf numFmtId="168" fontId="72" fillId="30" borderId="21" xfId="0" applyNumberFormat="1" applyFont="1" applyFill="1" applyBorder="1" applyAlignment="1" quotePrefix="1">
      <alignment horizontal="center" vertical="center" wrapText="1"/>
    </xf>
    <xf numFmtId="0" fontId="72" fillId="30" borderId="0" xfId="211" applyFont="1" applyFill="1" applyAlignment="1">
      <alignment horizontal="center" wrapText="1"/>
      <protection/>
    </xf>
    <xf numFmtId="0" fontId="72" fillId="30" borderId="0" xfId="0" applyFont="1" applyFill="1" applyAlignment="1">
      <alignment horizontal="center" wrapText="1"/>
    </xf>
    <xf numFmtId="0" fontId="72" fillId="30" borderId="0" xfId="210" applyFont="1" applyFill="1" applyBorder="1" applyAlignment="1">
      <alignment horizontal="center" wrapText="1"/>
      <protection/>
    </xf>
    <xf numFmtId="0" fontId="71" fillId="30" borderId="0" xfId="0" applyFont="1" applyFill="1" applyAlignment="1">
      <alignment wrapText="1"/>
    </xf>
    <xf numFmtId="0" fontId="81" fillId="30" borderId="0" xfId="210" applyFont="1" applyFill="1" applyBorder="1" applyAlignment="1">
      <alignment horizontal="center"/>
      <protection/>
    </xf>
    <xf numFmtId="0" fontId="81" fillId="4" borderId="20" xfId="210" applyFont="1" applyFill="1" applyBorder="1" applyAlignment="1">
      <alignment horizontal="center" vertical="center" wrapText="1"/>
      <protection/>
    </xf>
    <xf numFmtId="0" fontId="81" fillId="4" borderId="22" xfId="210" applyFont="1" applyFill="1" applyBorder="1" applyAlignment="1">
      <alignment horizontal="center" vertical="center" wrapText="1"/>
      <protection/>
    </xf>
    <xf numFmtId="0" fontId="81" fillId="4" borderId="20" xfId="210" applyFont="1" applyFill="1" applyBorder="1" applyAlignment="1">
      <alignment horizontal="center" vertical="center"/>
      <protection/>
    </xf>
    <xf numFmtId="0" fontId="81" fillId="4" borderId="22" xfId="210" applyFont="1" applyFill="1" applyBorder="1" applyAlignment="1">
      <alignment horizontal="center" vertical="center"/>
      <protection/>
    </xf>
    <xf numFmtId="4" fontId="81" fillId="4" borderId="21" xfId="210" applyNumberFormat="1" applyFont="1" applyFill="1" applyBorder="1" applyAlignment="1">
      <alignment horizontal="center" vertical="top" wrapText="1"/>
      <protection/>
    </xf>
    <xf numFmtId="4" fontId="81" fillId="4" borderId="23" xfId="210" applyNumberFormat="1" applyFont="1" applyFill="1" applyBorder="1" applyAlignment="1">
      <alignment horizontal="center" vertical="top" wrapText="1"/>
      <protection/>
    </xf>
    <xf numFmtId="4" fontId="81" fillId="4" borderId="20" xfId="210" applyNumberFormat="1" applyFont="1" applyFill="1" applyBorder="1" applyAlignment="1">
      <alignment horizontal="center" vertical="center" wrapText="1"/>
      <protection/>
    </xf>
    <xf numFmtId="4" fontId="81" fillId="4" borderId="22" xfId="210" applyNumberFormat="1" applyFont="1" applyFill="1" applyBorder="1" applyAlignment="1">
      <alignment horizontal="center" vertical="center" wrapText="1"/>
      <protection/>
    </xf>
    <xf numFmtId="0" fontId="81" fillId="4" borderId="21" xfId="210" applyFont="1" applyFill="1" applyBorder="1" applyAlignment="1">
      <alignment horizontal="center" vertical="top" wrapText="1"/>
      <protection/>
    </xf>
    <xf numFmtId="0" fontId="81" fillId="4" borderId="23" xfId="210" applyFont="1" applyFill="1" applyBorder="1" applyAlignment="1">
      <alignment horizontal="center" vertical="top" wrapText="1"/>
      <protection/>
    </xf>
  </cellXfs>
  <cellStyles count="296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al_Trim I Cheltuiala de personal buget de stat 2011" xfId="210"/>
    <cellStyle name="Normal_Trim I executie 2011 BGC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 2" xfId="224"/>
    <cellStyle name="Percent_Anexe Raport Trim I 2012 " xfId="225"/>
    <cellStyle name="Percent_Trim I executie 2011 BGC" xfId="226"/>
    <cellStyle name="percentage difference" xfId="227"/>
    <cellStyle name="percentage difference one decimal" xfId="228"/>
    <cellStyle name="percentage difference zero decimal" xfId="229"/>
    <cellStyle name="Pevný" xfId="230"/>
    <cellStyle name="Presentation" xfId="231"/>
    <cellStyle name="Publication" xfId="232"/>
    <cellStyle name="Red Text" xfId="233"/>
    <cellStyle name="reduced" xfId="234"/>
    <cellStyle name="s1" xfId="235"/>
    <cellStyle name="Satisfaisant" xfId="236"/>
    <cellStyle name="Sortie" xfId="237"/>
    <cellStyle name="Standard_laroux" xfId="238"/>
    <cellStyle name="STYL1 - Style1" xfId="239"/>
    <cellStyle name="Style1" xfId="240"/>
    <cellStyle name="Text" xfId="241"/>
    <cellStyle name="Text avertisment" xfId="242"/>
    <cellStyle name="text BoldBlack" xfId="243"/>
    <cellStyle name="text BoldUnderline" xfId="244"/>
    <cellStyle name="text BoldUnderlineER" xfId="245"/>
    <cellStyle name="text BoldUndlnBlack" xfId="246"/>
    <cellStyle name="Text explicativ" xfId="247"/>
    <cellStyle name="text LightGreen" xfId="248"/>
    <cellStyle name="Texte explicatif" xfId="249"/>
    <cellStyle name="Title" xfId="250"/>
    <cellStyle name="Titlu" xfId="251"/>
    <cellStyle name="Titlu 1" xfId="252"/>
    <cellStyle name="Titlu 2" xfId="253"/>
    <cellStyle name="Titlu 3" xfId="254"/>
    <cellStyle name="Titlu 4" xfId="255"/>
    <cellStyle name="Titre" xfId="256"/>
    <cellStyle name="Titre 1" xfId="257"/>
    <cellStyle name="Titre 2" xfId="258"/>
    <cellStyle name="Titre 3" xfId="259"/>
    <cellStyle name="Titre 4" xfId="260"/>
    <cellStyle name="TopGrey" xfId="261"/>
    <cellStyle name="Total" xfId="262"/>
    <cellStyle name="Undefiniert" xfId="263"/>
    <cellStyle name="ux?_x0018_Normal_laroux_7_laroux_1?&quot;Normal_laroux_7_laroux_1_²ðò²Ê´²ÜÎ?_x001F_Normal_laroux_7_laroux_1_²ÜºÈÆø?0*Normal_laro" xfId="264"/>
    <cellStyle name="ux_1_²ÜºÈÆø (³é³Ýó Ø.)?_x0007_!ß&quot;VQ_x0006_?_x0006_?ults?_x0006_$Currency [0]_laroux_5_results_Sheet1?_x001C_Currency [0]_laroux_5_Sheet1?_x0015_Cur" xfId="265"/>
    <cellStyle name="Verificare celulă" xfId="266"/>
    <cellStyle name="Vérification" xfId="267"/>
    <cellStyle name="Virgulă_BGC  OCT  2010 " xfId="268"/>
    <cellStyle name="Währung [0]_laroux" xfId="269"/>
    <cellStyle name="Währung_laroux" xfId="270"/>
    <cellStyle name="Warning Text" xfId="271"/>
    <cellStyle name="WebAnchor1" xfId="272"/>
    <cellStyle name="WebAnchor2" xfId="273"/>
    <cellStyle name="WebAnchor3" xfId="274"/>
    <cellStyle name="WebAnchor4" xfId="275"/>
    <cellStyle name="WebAnchor5" xfId="276"/>
    <cellStyle name="WebAnchor6" xfId="277"/>
    <cellStyle name="WebAnchor7" xfId="278"/>
    <cellStyle name="Webexclude" xfId="279"/>
    <cellStyle name="WebFN" xfId="280"/>
    <cellStyle name="WebFN1" xfId="281"/>
    <cellStyle name="WebFN2" xfId="282"/>
    <cellStyle name="WebFN3" xfId="283"/>
    <cellStyle name="WebFN4" xfId="284"/>
    <cellStyle name="WebHR" xfId="285"/>
    <cellStyle name="WebIndent1" xfId="286"/>
    <cellStyle name="WebIndent1wFN3" xfId="287"/>
    <cellStyle name="WebIndent2" xfId="288"/>
    <cellStyle name="WebNoBR" xfId="289"/>
    <cellStyle name="Záhlaví 1" xfId="290"/>
    <cellStyle name="Záhlaví 2" xfId="291"/>
    <cellStyle name="zero" xfId="292"/>
    <cellStyle name="ДАТА" xfId="293"/>
    <cellStyle name="Денежный [0]_453" xfId="294"/>
    <cellStyle name="Денежный_453" xfId="295"/>
    <cellStyle name="ЗАГОЛОВОК1" xfId="296"/>
    <cellStyle name="ЗАГОЛОВОК2" xfId="297"/>
    <cellStyle name="ИТОГОВЫЙ" xfId="298"/>
    <cellStyle name="Обычный_02-682" xfId="299"/>
    <cellStyle name="Открывавшаяся гиперссылка_Table_B_1999_2000_2001" xfId="300"/>
    <cellStyle name="ПРОЦЕНТНЫЙ_BOPENGC" xfId="301"/>
    <cellStyle name="ТЕКСТ" xfId="302"/>
    <cellStyle name="Тысячи [0]_Dk98" xfId="303"/>
    <cellStyle name="Тысячи_Dk98" xfId="304"/>
    <cellStyle name="УровеньСтолб_1_Структура державного боргу" xfId="305"/>
    <cellStyle name="УровеньСтрок_1_Структура державного боргу" xfId="306"/>
    <cellStyle name="ФИКСИРОВАННЫЙ" xfId="307"/>
    <cellStyle name="Финансовый [0]_453" xfId="308"/>
    <cellStyle name="Финансовый_1 квартал-уточ.платежі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48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38"/>
      <c r="E2" s="138"/>
      <c r="F2" s="139" t="s">
        <v>44</v>
      </c>
      <c r="G2" s="138"/>
      <c r="H2" s="138"/>
      <c r="I2" s="138"/>
    </row>
    <row r="3" spans="1:9" ht="15">
      <c r="A3" s="208"/>
      <c r="B3" s="208"/>
      <c r="C3" s="208"/>
      <c r="D3" s="208"/>
      <c r="E3" s="208"/>
      <c r="F3" s="208"/>
      <c r="G3" s="208"/>
      <c r="H3" s="208"/>
      <c r="I3" s="208"/>
    </row>
    <row r="4" spans="1:9" ht="34.5" customHeight="1">
      <c r="A4" s="209" t="s">
        <v>45</v>
      </c>
      <c r="B4" s="209"/>
      <c r="C4" s="209"/>
      <c r="D4" s="209"/>
      <c r="E4" s="209"/>
      <c r="F4" s="209"/>
      <c r="G4" s="209"/>
      <c r="H4" s="209"/>
      <c r="I4" s="209"/>
    </row>
    <row r="5" spans="1:9" ht="13.5">
      <c r="A5" s="210" t="s">
        <v>106</v>
      </c>
      <c r="B5" s="210"/>
      <c r="C5" s="210"/>
      <c r="D5" s="210"/>
      <c r="E5" s="210"/>
      <c r="F5" s="210"/>
      <c r="G5" s="210"/>
      <c r="H5" s="210"/>
      <c r="I5" s="210"/>
    </row>
    <row r="6" spans="1:9" ht="33" customHeight="1">
      <c r="A6" s="138"/>
      <c r="B6" s="138"/>
      <c r="C6" s="138"/>
      <c r="D6" s="138"/>
      <c r="E6" s="138"/>
      <c r="F6" s="138"/>
      <c r="G6" s="138"/>
      <c r="H6" s="138"/>
      <c r="I6" s="138"/>
    </row>
    <row r="7" spans="1:9" ht="12.75">
      <c r="A7" s="140"/>
      <c r="B7" s="140"/>
      <c r="C7" s="140"/>
      <c r="D7" s="140"/>
      <c r="E7" s="140"/>
      <c r="F7" s="141" t="s">
        <v>46</v>
      </c>
      <c r="G7" s="140"/>
      <c r="H7" s="140"/>
      <c r="I7" s="140"/>
    </row>
    <row r="8" spans="1:9" ht="12.75">
      <c r="A8" s="129"/>
      <c r="B8" s="129"/>
      <c r="C8" s="129"/>
      <c r="D8" s="129"/>
      <c r="E8" s="129"/>
      <c r="F8" s="129"/>
      <c r="G8" s="60"/>
      <c r="H8" s="60"/>
      <c r="I8" s="60"/>
    </row>
    <row r="9" spans="1:9" ht="12.75">
      <c r="A9" s="130"/>
      <c r="B9" s="142" t="s">
        <v>47</v>
      </c>
      <c r="C9" s="142"/>
      <c r="D9" s="142" t="s">
        <v>48</v>
      </c>
      <c r="E9" s="142"/>
      <c r="F9" s="142" t="s">
        <v>49</v>
      </c>
      <c r="G9" s="61" t="s">
        <v>47</v>
      </c>
      <c r="H9" s="61" t="s">
        <v>48</v>
      </c>
      <c r="I9" s="61" t="s">
        <v>49</v>
      </c>
    </row>
    <row r="10" spans="1:9" ht="12.75">
      <c r="A10" s="131"/>
      <c r="B10" s="143"/>
      <c r="C10" s="143"/>
      <c r="D10" s="143"/>
      <c r="E10" s="143"/>
      <c r="F10" s="143"/>
      <c r="G10" s="59"/>
      <c r="H10" s="59"/>
      <c r="I10" s="59"/>
    </row>
    <row r="11" spans="1:9" ht="13.5" thickBot="1">
      <c r="A11" s="132"/>
      <c r="B11" s="144">
        <v>1</v>
      </c>
      <c r="C11" s="144"/>
      <c r="D11" s="144">
        <v>2</v>
      </c>
      <c r="E11" s="144"/>
      <c r="F11" s="144" t="s">
        <v>50</v>
      </c>
      <c r="G11" s="62" t="s">
        <v>51</v>
      </c>
      <c r="H11" s="62" t="s">
        <v>52</v>
      </c>
      <c r="I11" s="62" t="s">
        <v>53</v>
      </c>
    </row>
    <row r="12" spans="1:6" ht="24" customHeight="1">
      <c r="A12" s="191" t="s">
        <v>54</v>
      </c>
      <c r="B12" s="192">
        <v>705000</v>
      </c>
      <c r="C12" s="193"/>
      <c r="D12" s="193"/>
      <c r="E12" s="193"/>
      <c r="F12" s="193"/>
    </row>
    <row r="13" spans="1:11" ht="34.5" customHeight="1">
      <c r="A13" s="92" t="s">
        <v>55</v>
      </c>
      <c r="B13" s="84">
        <v>228383.31200000003</v>
      </c>
      <c r="C13" s="84"/>
      <c r="D13" s="84">
        <v>241387.33299999993</v>
      </c>
      <c r="E13" s="84"/>
      <c r="F13" s="84">
        <f>B13-D13</f>
        <v>-13004.020999999892</v>
      </c>
      <c r="G13" s="63">
        <v>52469.84499999997</v>
      </c>
      <c r="H13" s="63">
        <v>66914.7985</v>
      </c>
      <c r="I13" s="63">
        <v>-14444.953500000032</v>
      </c>
      <c r="J13" s="64"/>
      <c r="K13" s="64"/>
    </row>
    <row r="14" spans="1:12" ht="24" customHeight="1" thickBot="1">
      <c r="A14" s="86" t="s">
        <v>3</v>
      </c>
      <c r="B14" s="133">
        <f>B13/B12*100</f>
        <v>32.3947960283688</v>
      </c>
      <c r="C14" s="133"/>
      <c r="D14" s="133">
        <f>D13/B12*100</f>
        <v>34.23933801418438</v>
      </c>
      <c r="E14" s="87"/>
      <c r="F14" s="134">
        <f>F13/B12*100</f>
        <v>-1.8445419858155874</v>
      </c>
      <c r="L14" s="66"/>
    </row>
    <row r="15" spans="1:12" ht="34.5" customHeight="1">
      <c r="A15" s="91" t="s">
        <v>102</v>
      </c>
      <c r="B15" s="135">
        <v>55126.46500000001</v>
      </c>
      <c r="C15" s="136"/>
      <c r="D15" s="135">
        <v>61894.17700000001</v>
      </c>
      <c r="E15" s="136"/>
      <c r="F15" s="137">
        <f>B15-D15</f>
        <v>-6767.7119999999995</v>
      </c>
      <c r="G15" s="68">
        <v>16945.7</v>
      </c>
      <c r="H15" s="68">
        <v>24614.3</v>
      </c>
      <c r="I15" s="68">
        <v>-7668.599999999991</v>
      </c>
      <c r="K15" s="64"/>
      <c r="L15" s="66"/>
    </row>
    <row r="16" spans="1:12" ht="17.25" customHeight="1">
      <c r="A16" s="85" t="s">
        <v>56</v>
      </c>
      <c r="B16" s="136">
        <f>B15/B13*100</f>
        <v>24.137694001039797</v>
      </c>
      <c r="C16" s="136"/>
      <c r="D16" s="136">
        <f>D15/D13*100</f>
        <v>25.641021105278973</v>
      </c>
      <c r="E16" s="136"/>
      <c r="F16" s="136">
        <f>F15/F13*100</f>
        <v>52.043225706879866</v>
      </c>
      <c r="G16" s="68"/>
      <c r="H16" s="68"/>
      <c r="I16" s="68"/>
      <c r="L16" s="66"/>
    </row>
    <row r="17" spans="1:12" ht="22.5" customHeight="1" thickBot="1">
      <c r="A17" s="86" t="s">
        <v>3</v>
      </c>
      <c r="B17" s="133">
        <f>B15/B12*100</f>
        <v>7.819356737588653</v>
      </c>
      <c r="C17" s="88"/>
      <c r="D17" s="133">
        <f>D15/B12*100</f>
        <v>8.779315886524824</v>
      </c>
      <c r="E17" s="88"/>
      <c r="F17" s="133">
        <f>F15/B12*100</f>
        <v>-0.9599591489361702</v>
      </c>
      <c r="J17" s="66"/>
      <c r="L17" s="66"/>
    </row>
    <row r="18" spans="1:12" ht="34.5" customHeight="1">
      <c r="A18" s="90" t="s">
        <v>103</v>
      </c>
      <c r="B18" s="135">
        <v>54956.14867291499</v>
      </c>
      <c r="C18" s="136"/>
      <c r="D18" s="135">
        <v>50057.470605915</v>
      </c>
      <c r="E18" s="136"/>
      <c r="F18" s="135">
        <f>B18-D18</f>
        <v>4898.6780669999935</v>
      </c>
      <c r="G18" s="68">
        <v>9396.774575</v>
      </c>
      <c r="H18" s="68">
        <v>16492.518997999996</v>
      </c>
      <c r="I18" s="68">
        <v>-7095.7444229999965</v>
      </c>
      <c r="L18" s="66"/>
    </row>
    <row r="19" spans="1:12" ht="18" customHeight="1">
      <c r="A19" s="85" t="s">
        <v>56</v>
      </c>
      <c r="B19" s="136">
        <f>B18/B13*100</f>
        <v>24.063119232159565</v>
      </c>
      <c r="C19" s="136"/>
      <c r="D19" s="136">
        <f>D18/D13*100</f>
        <v>20.737405722078638</v>
      </c>
      <c r="E19" s="136"/>
      <c r="F19" s="136">
        <f>F18/F13*100</f>
        <v>-37.67048720545772</v>
      </c>
      <c r="G19" s="68"/>
      <c r="H19" s="68"/>
      <c r="I19" s="68"/>
      <c r="L19" s="66"/>
    </row>
    <row r="20" spans="1:12" ht="18" customHeight="1">
      <c r="A20" s="85" t="s">
        <v>104</v>
      </c>
      <c r="B20" s="136">
        <f>B18/B15*100</f>
        <v>99.69104435213646</v>
      </c>
      <c r="C20" s="136"/>
      <c r="D20" s="136">
        <f>D18/D15*100</f>
        <v>80.87589662257726</v>
      </c>
      <c r="E20" s="136"/>
      <c r="F20" s="136">
        <f>F18/F15*100</f>
        <v>-72.38307521064718</v>
      </c>
      <c r="G20" s="68"/>
      <c r="H20" s="68"/>
      <c r="I20" s="68"/>
      <c r="L20" s="66"/>
    </row>
    <row r="21" spans="1:13" ht="24.75" customHeight="1" thickBot="1">
      <c r="A21" s="86" t="s">
        <v>3</v>
      </c>
      <c r="B21" s="133">
        <f>B18/B12*100</f>
        <v>7.795198393321276</v>
      </c>
      <c r="C21" s="88"/>
      <c r="D21" s="133">
        <f>D18/B12*100</f>
        <v>7.100350440555318</v>
      </c>
      <c r="E21" s="88"/>
      <c r="F21" s="133">
        <f>B21-D21</f>
        <v>0.6948479527659579</v>
      </c>
      <c r="K21" s="205"/>
      <c r="L21" s="66"/>
      <c r="M21" s="64"/>
    </row>
    <row r="22" spans="1:9" ht="12.75" customHeight="1" hidden="1">
      <c r="A22" s="70" t="s">
        <v>57</v>
      </c>
      <c r="B22" s="67">
        <v>46412.84</v>
      </c>
      <c r="C22" s="67"/>
      <c r="D22" s="67">
        <v>50215.6</v>
      </c>
      <c r="E22" s="67"/>
      <c r="F22" s="67">
        <v>-3802.76</v>
      </c>
      <c r="G22" s="68">
        <v>14049.84</v>
      </c>
      <c r="H22" s="68">
        <v>19063.1</v>
      </c>
      <c r="I22" s="68">
        <v>-5013.26</v>
      </c>
    </row>
    <row r="23" spans="1:9" ht="12.75" hidden="1">
      <c r="A23" s="69" t="s">
        <v>4</v>
      </c>
      <c r="B23" s="67">
        <v>25.896778720991115</v>
      </c>
      <c r="C23" s="67"/>
      <c r="D23" s="67">
        <v>24.71535738315672</v>
      </c>
      <c r="E23" s="67"/>
      <c r="F23" s="67">
        <v>15.875755667178968</v>
      </c>
      <c r="G23" s="68"/>
      <c r="H23" s="68"/>
      <c r="I23" s="68"/>
    </row>
    <row r="24" spans="1:9" ht="12.75" hidden="1">
      <c r="A24" s="65" t="s">
        <v>3</v>
      </c>
      <c r="B24" s="72" t="e">
        <v>#DIV/0!</v>
      </c>
      <c r="C24" s="71"/>
      <c r="D24" s="73" t="e">
        <v>#DIV/0!</v>
      </c>
      <c r="E24" s="71"/>
      <c r="F24" s="73" t="e">
        <v>#DIV/0!</v>
      </c>
      <c r="G24" s="64"/>
      <c r="H24" s="64"/>
      <c r="I24" s="64"/>
    </row>
    <row r="25" spans="1:9" ht="12.75" customHeight="1" hidden="1">
      <c r="A25" s="70" t="s">
        <v>58</v>
      </c>
      <c r="B25" s="67">
        <v>45564.6</v>
      </c>
      <c r="C25" s="67"/>
      <c r="D25" s="67">
        <v>51439</v>
      </c>
      <c r="E25" s="67"/>
      <c r="F25" s="67">
        <v>-5874.4</v>
      </c>
      <c r="G25" s="68">
        <v>9259.3</v>
      </c>
      <c r="H25" s="68">
        <v>2808.2</v>
      </c>
      <c r="I25" s="68">
        <v>6451.1</v>
      </c>
    </row>
    <row r="26" spans="1:7" ht="12.75" hidden="1">
      <c r="A26" s="69" t="s">
        <v>4</v>
      </c>
      <c r="B26" s="74">
        <v>25.423489786672647</v>
      </c>
      <c r="C26" s="74"/>
      <c r="D26" s="74">
        <v>25.31749632449276</v>
      </c>
      <c r="E26" s="74"/>
      <c r="F26" s="67">
        <v>24.524434645172477</v>
      </c>
      <c r="G26" s="66"/>
    </row>
    <row r="27" spans="1:9" ht="12.75" hidden="1">
      <c r="A27" s="65" t="s">
        <v>3</v>
      </c>
      <c r="B27" s="72" t="e">
        <v>#DIV/0!</v>
      </c>
      <c r="C27" s="59"/>
      <c r="D27" s="73" t="e">
        <v>#DIV/0!</v>
      </c>
      <c r="E27" s="59"/>
      <c r="F27" s="73" t="e">
        <v>#DIV/0!</v>
      </c>
      <c r="G27" s="59"/>
      <c r="H27" s="59"/>
      <c r="I27" s="59"/>
    </row>
    <row r="28" ht="12.75" hidden="1"/>
    <row r="48" ht="12.75">
      <c r="F48" s="75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M179"/>
  <sheetViews>
    <sheetView showZeros="0" tabSelected="1" view="pageBreakPreview" zoomScale="70" zoomScaleNormal="75" zoomScaleSheetLayoutView="70" zoomScalePageLayoutView="0" workbookViewId="0" topLeftCell="A21">
      <selection activeCell="I48" sqref="I48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2.421875" style="3" customWidth="1"/>
    <col min="7" max="7" width="8.8515625" style="3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6" t="s">
        <v>76</v>
      </c>
    </row>
    <row r="3" spans="1:9" ht="15.75" customHeight="1">
      <c r="A3" s="212" t="s">
        <v>96</v>
      </c>
      <c r="B3" s="213"/>
      <c r="C3" s="213"/>
      <c r="D3" s="213"/>
      <c r="E3" s="213"/>
      <c r="F3" s="213"/>
      <c r="G3" s="213"/>
      <c r="H3" s="213"/>
      <c r="I3" s="213"/>
    </row>
    <row r="4" spans="1:9" ht="28.5" customHeight="1">
      <c r="A4" s="213"/>
      <c r="B4" s="213"/>
      <c r="C4" s="213"/>
      <c r="D4" s="213"/>
      <c r="E4" s="213"/>
      <c r="F4" s="213"/>
      <c r="G4" s="213"/>
      <c r="H4" s="213"/>
      <c r="I4" s="213"/>
    </row>
    <row r="5" spans="1:9" ht="25.5" customHeight="1" thickBot="1">
      <c r="A5" s="122" t="s">
        <v>0</v>
      </c>
      <c r="B5" s="122"/>
      <c r="C5" s="122"/>
      <c r="D5" s="122"/>
      <c r="E5" s="122"/>
      <c r="F5" s="122"/>
      <c r="G5" s="122"/>
      <c r="H5" s="122"/>
      <c r="I5" s="123" t="s">
        <v>90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14" t="s">
        <v>107</v>
      </c>
      <c r="C7" s="215"/>
      <c r="D7" s="215"/>
      <c r="E7" s="124"/>
      <c r="F7" s="216" t="s">
        <v>108</v>
      </c>
      <c r="G7" s="217"/>
      <c r="H7" s="217"/>
      <c r="I7" s="56" t="s">
        <v>109</v>
      </c>
    </row>
    <row r="8" spans="1:9" s="8" customFormat="1" ht="33" customHeight="1" thickBot="1">
      <c r="A8" s="125"/>
      <c r="B8" s="126" t="s">
        <v>2</v>
      </c>
      <c r="C8" s="127" t="s">
        <v>3</v>
      </c>
      <c r="D8" s="127" t="s">
        <v>4</v>
      </c>
      <c r="E8" s="127"/>
      <c r="F8" s="126" t="s">
        <v>2</v>
      </c>
      <c r="G8" s="127" t="s">
        <v>3</v>
      </c>
      <c r="H8" s="127" t="s">
        <v>4</v>
      </c>
      <c r="I8" s="128" t="s">
        <v>105</v>
      </c>
    </row>
    <row r="9" spans="1:9" s="9" customFormat="1" ht="24.75" customHeight="1" thickTop="1">
      <c r="A9" s="120" t="s">
        <v>5</v>
      </c>
      <c r="B9" s="121">
        <v>705000</v>
      </c>
      <c r="C9" s="121"/>
      <c r="D9" s="121"/>
      <c r="E9" s="121"/>
      <c r="F9" s="121">
        <v>705000</v>
      </c>
      <c r="G9" s="121"/>
      <c r="H9" s="121"/>
      <c r="I9" s="121"/>
    </row>
    <row r="10" spans="1:11" s="10" customFormat="1" ht="35.25" customHeight="1">
      <c r="A10" s="187" t="s">
        <v>6</v>
      </c>
      <c r="B10" s="188">
        <f>B11+B27+B28+B29+B31+B30+B32</f>
        <v>55126.46500000001</v>
      </c>
      <c r="C10" s="189">
        <f>B10/$B$9</f>
        <v>0.07819356737588654</v>
      </c>
      <c r="D10" s="189">
        <f>B10/$B$10</f>
        <v>1</v>
      </c>
      <c r="E10" s="188">
        <f>E11+E27+E28+E29</f>
        <v>0</v>
      </c>
      <c r="F10" s="188">
        <f>F11+F27+F28+F29+F31+F30+F32</f>
        <v>54956.124416914994</v>
      </c>
      <c r="G10" s="189">
        <f>F10/$F$9</f>
        <v>0.077951949527539</v>
      </c>
      <c r="H10" s="189">
        <f>F10/$F$10</f>
        <v>1</v>
      </c>
      <c r="I10" s="190">
        <f>F10/B10</f>
        <v>0.9969100035149177</v>
      </c>
      <c r="K10" s="11"/>
    </row>
    <row r="11" spans="1:13" s="16" customFormat="1" ht="24.75" customHeight="1">
      <c r="A11" s="12" t="s">
        <v>7</v>
      </c>
      <c r="B11" s="13">
        <f>B12+B25+B26</f>
        <v>49851.91500000001</v>
      </c>
      <c r="C11" s="180">
        <f aca="true" t="shared" si="0" ref="C11:C29">B11/$B$9</f>
        <v>0.07071193617021278</v>
      </c>
      <c r="D11" s="180">
        <f aca="true" t="shared" si="1" ref="D11:D29">B11/$B$10</f>
        <v>0.9043190961002124</v>
      </c>
      <c r="E11" s="13">
        <f>E12+E25+E26</f>
        <v>0</v>
      </c>
      <c r="F11" s="13">
        <f>F12+F25+F26</f>
        <v>52852.048856539994</v>
      </c>
      <c r="G11" s="180">
        <f aca="true" t="shared" si="2" ref="G11:G32">F11/$F$9</f>
        <v>0.07496744518658155</v>
      </c>
      <c r="H11" s="180">
        <f aca="true" t="shared" si="3" ref="H11:H32">F11/$F$10</f>
        <v>0.9617135381597727</v>
      </c>
      <c r="I11" s="163">
        <f>F11/B11</f>
        <v>1.060180914946597</v>
      </c>
      <c r="J11" s="15"/>
      <c r="M11" s="10"/>
    </row>
    <row r="12" spans="1:13" s="16" customFormat="1" ht="25.5" customHeight="1">
      <c r="A12" s="17" t="s">
        <v>8</v>
      </c>
      <c r="B12" s="13">
        <f>B13+B17+B18+B23+B24</f>
        <v>32542.554000000004</v>
      </c>
      <c r="C12" s="180">
        <f t="shared" si="0"/>
        <v>0.04615965106382979</v>
      </c>
      <c r="D12" s="180">
        <f t="shared" si="1"/>
        <v>0.5903254271791234</v>
      </c>
      <c r="E12" s="13">
        <f>E13+E17+E18+E23+E24</f>
        <v>0</v>
      </c>
      <c r="F12" s="13">
        <f>F13+F17+F18+F23+F24</f>
        <v>34871.71814799999</v>
      </c>
      <c r="G12" s="180">
        <f t="shared" si="2"/>
        <v>0.04946342999716311</v>
      </c>
      <c r="H12" s="180">
        <f t="shared" si="3"/>
        <v>0.6345374335979703</v>
      </c>
      <c r="I12" s="163">
        <f>F12/B12</f>
        <v>1.071572874950134</v>
      </c>
      <c r="J12" s="18"/>
      <c r="M12" s="10"/>
    </row>
    <row r="13" spans="1:13" s="16" customFormat="1" ht="40.5" customHeight="1">
      <c r="A13" s="19" t="s">
        <v>9</v>
      </c>
      <c r="B13" s="13">
        <f>B14+B15+B16</f>
        <v>9732.787000000002</v>
      </c>
      <c r="C13" s="180">
        <f t="shared" si="0"/>
        <v>0.013805371631205677</v>
      </c>
      <c r="D13" s="180">
        <f t="shared" si="1"/>
        <v>0.1765538022436229</v>
      </c>
      <c r="E13" s="13"/>
      <c r="F13" s="13">
        <f>F14+F15+F16</f>
        <v>9961.553322</v>
      </c>
      <c r="G13" s="180">
        <f t="shared" si="2"/>
        <v>0.014129862868085106</v>
      </c>
      <c r="H13" s="180">
        <f t="shared" si="3"/>
        <v>0.1812637522695091</v>
      </c>
      <c r="I13" s="163">
        <f>F13/B13</f>
        <v>1.023504708569087</v>
      </c>
      <c r="M13" s="10"/>
    </row>
    <row r="14" spans="1:13" ht="25.5" customHeight="1">
      <c r="A14" s="20" t="s">
        <v>10</v>
      </c>
      <c r="B14" s="21">
        <v>3267.1969999999997</v>
      </c>
      <c r="C14" s="181">
        <f t="shared" si="0"/>
        <v>0.004634321985815602</v>
      </c>
      <c r="D14" s="181">
        <f t="shared" si="1"/>
        <v>0.05926730473285379</v>
      </c>
      <c r="E14" s="21"/>
      <c r="F14" s="21">
        <v>3134.689322</v>
      </c>
      <c r="G14" s="181">
        <f t="shared" si="2"/>
        <v>0.004446367832624113</v>
      </c>
      <c r="H14" s="181">
        <f t="shared" si="3"/>
        <v>0.05703985416109822</v>
      </c>
      <c r="I14" s="163">
        <f aca="true" t="shared" si="4" ref="I14:I29">F14/B14</f>
        <v>0.9594430094053099</v>
      </c>
      <c r="M14" s="10"/>
    </row>
    <row r="15" spans="1:13" ht="18" customHeight="1">
      <c r="A15" s="20" t="s">
        <v>11</v>
      </c>
      <c r="B15" s="21">
        <v>6073.372000000001</v>
      </c>
      <c r="C15" s="181">
        <f t="shared" si="0"/>
        <v>0.00861471205673759</v>
      </c>
      <c r="D15" s="181">
        <f t="shared" si="1"/>
        <v>0.11017162083583629</v>
      </c>
      <c r="E15" s="21"/>
      <c r="F15" s="21">
        <v>6451.787</v>
      </c>
      <c r="G15" s="181">
        <f t="shared" si="2"/>
        <v>0.009151470921985816</v>
      </c>
      <c r="H15" s="181">
        <f t="shared" si="3"/>
        <v>0.1173988717081767</v>
      </c>
      <c r="I15" s="163">
        <f t="shared" si="4"/>
        <v>1.0623072322920446</v>
      </c>
      <c r="M15" s="10"/>
    </row>
    <row r="16" spans="1:13" ht="30" customHeight="1">
      <c r="A16" s="22" t="s">
        <v>12</v>
      </c>
      <c r="B16" s="21">
        <v>392.218</v>
      </c>
      <c r="C16" s="181">
        <f t="shared" si="0"/>
        <v>0.0005563375886524823</v>
      </c>
      <c r="D16" s="181">
        <f t="shared" si="1"/>
        <v>0.00711487667493281</v>
      </c>
      <c r="E16" s="21"/>
      <c r="F16" s="21">
        <v>375.077</v>
      </c>
      <c r="G16" s="181">
        <f t="shared" si="2"/>
        <v>0.0005320241134751773</v>
      </c>
      <c r="H16" s="181">
        <f t="shared" si="3"/>
        <v>0.006825026400234197</v>
      </c>
      <c r="I16" s="163">
        <f t="shared" si="4"/>
        <v>0.9562972632566582</v>
      </c>
      <c r="M16" s="10"/>
    </row>
    <row r="17" spans="1:13" ht="24" customHeight="1">
      <c r="A17" s="19" t="s">
        <v>13</v>
      </c>
      <c r="B17" s="99">
        <v>2377.153</v>
      </c>
      <c r="C17" s="182">
        <f t="shared" si="0"/>
        <v>0.003371848226950354</v>
      </c>
      <c r="D17" s="182">
        <f t="shared" si="1"/>
        <v>0.043121810912417465</v>
      </c>
      <c r="E17" s="100"/>
      <c r="F17" s="100">
        <v>2444.05</v>
      </c>
      <c r="G17" s="182">
        <f t="shared" si="2"/>
        <v>0.0034667375886524823</v>
      </c>
      <c r="H17" s="182">
        <f t="shared" si="3"/>
        <v>0.04447275032457973</v>
      </c>
      <c r="I17" s="163">
        <f t="shared" si="4"/>
        <v>1.0281416467513873</v>
      </c>
      <c r="M17" s="10"/>
    </row>
    <row r="18" spans="1:13" ht="23.25" customHeight="1">
      <c r="A18" s="23" t="s">
        <v>14</v>
      </c>
      <c r="B18" s="26">
        <f>SUM(B19:B22)</f>
        <v>20152.631</v>
      </c>
      <c r="C18" s="183">
        <f t="shared" si="0"/>
        <v>0.028585292198581563</v>
      </c>
      <c r="D18" s="183">
        <f t="shared" si="1"/>
        <v>0.3655708923109798</v>
      </c>
      <c r="E18" s="26">
        <f>SUM(E19:E22)</f>
        <v>0</v>
      </c>
      <c r="F18" s="26">
        <f>SUM(F19:F22)</f>
        <v>22136.848825999998</v>
      </c>
      <c r="G18" s="183">
        <f t="shared" si="2"/>
        <v>0.031399785568794324</v>
      </c>
      <c r="H18" s="183">
        <f t="shared" si="3"/>
        <v>0.4028094968644928</v>
      </c>
      <c r="I18" s="163">
        <f t="shared" si="4"/>
        <v>1.0984594927580422</v>
      </c>
      <c r="M18" s="10"/>
    </row>
    <row r="19" spans="1:13" ht="20.25" customHeight="1">
      <c r="A19" s="20" t="s">
        <v>15</v>
      </c>
      <c r="B19" s="21">
        <v>12743.307</v>
      </c>
      <c r="C19" s="181">
        <f t="shared" si="0"/>
        <v>0.018075612765957448</v>
      </c>
      <c r="D19" s="181">
        <f t="shared" si="1"/>
        <v>0.23116495860926323</v>
      </c>
      <c r="E19" s="21"/>
      <c r="F19" s="21">
        <v>14550.72</v>
      </c>
      <c r="G19" s="181">
        <f t="shared" si="2"/>
        <v>0.02063931914893617</v>
      </c>
      <c r="H19" s="181">
        <f t="shared" si="3"/>
        <v>0.26476976232191185</v>
      </c>
      <c r="I19" s="163">
        <f t="shared" si="4"/>
        <v>1.1418323359862552</v>
      </c>
      <c r="M19" s="10"/>
    </row>
    <row r="20" spans="1:13" ht="18" customHeight="1">
      <c r="A20" s="20" t="s">
        <v>16</v>
      </c>
      <c r="B20" s="21">
        <v>5926.731</v>
      </c>
      <c r="C20" s="181">
        <f t="shared" si="0"/>
        <v>0.008406710638297872</v>
      </c>
      <c r="D20" s="181">
        <f t="shared" si="1"/>
        <v>0.10751153733510753</v>
      </c>
      <c r="E20" s="21"/>
      <c r="F20" s="21">
        <v>5797.675</v>
      </c>
      <c r="G20" s="181">
        <f t="shared" si="2"/>
        <v>0.008223652482269504</v>
      </c>
      <c r="H20" s="181">
        <f t="shared" si="3"/>
        <v>0.10549643122606238</v>
      </c>
      <c r="I20" s="163">
        <f t="shared" si="4"/>
        <v>0.97822475830268</v>
      </c>
      <c r="M20" s="10"/>
    </row>
    <row r="21" spans="1:13" s="25" customFormat="1" ht="15">
      <c r="A21" s="24" t="s">
        <v>17</v>
      </c>
      <c r="B21" s="21">
        <v>608.567</v>
      </c>
      <c r="C21" s="181">
        <f t="shared" si="0"/>
        <v>0.0008632156028368794</v>
      </c>
      <c r="D21" s="181">
        <f t="shared" si="1"/>
        <v>0.011039470787760469</v>
      </c>
      <c r="E21" s="21"/>
      <c r="F21" s="21">
        <v>831.715296</v>
      </c>
      <c r="G21" s="181">
        <f t="shared" si="2"/>
        <v>0.0011797380085106382</v>
      </c>
      <c r="H21" s="181">
        <f t="shared" si="3"/>
        <v>0.015134169391027973</v>
      </c>
      <c r="I21" s="163">
        <f t="shared" si="4"/>
        <v>1.3666782720719328</v>
      </c>
      <c r="M21" s="10"/>
    </row>
    <row r="22" spans="1:13" ht="45" customHeight="1">
      <c r="A22" s="24" t="s">
        <v>18</v>
      </c>
      <c r="B22" s="21">
        <v>874.026</v>
      </c>
      <c r="C22" s="181">
        <f t="shared" si="0"/>
        <v>0.0012397531914893616</v>
      </c>
      <c r="D22" s="181">
        <f t="shared" si="1"/>
        <v>0.015854925578848558</v>
      </c>
      <c r="E22" s="21"/>
      <c r="F22" s="21">
        <v>956.7385300000001</v>
      </c>
      <c r="G22" s="181">
        <f t="shared" si="2"/>
        <v>0.0013570759290780143</v>
      </c>
      <c r="H22" s="181">
        <f t="shared" si="3"/>
        <v>0.017409133925490653</v>
      </c>
      <c r="I22" s="163">
        <f t="shared" si="4"/>
        <v>1.0946339468162276</v>
      </c>
      <c r="M22" s="10"/>
    </row>
    <row r="23" spans="1:13" s="16" customFormat="1" ht="35.25" customHeight="1">
      <c r="A23" s="23" t="s">
        <v>19</v>
      </c>
      <c r="B23" s="14">
        <v>160.054</v>
      </c>
      <c r="C23" s="182">
        <f t="shared" si="0"/>
        <v>0.00022702695035460994</v>
      </c>
      <c r="D23" s="182">
        <f t="shared" si="1"/>
        <v>0.002903396762335477</v>
      </c>
      <c r="E23" s="100"/>
      <c r="F23" s="100">
        <v>185.06</v>
      </c>
      <c r="G23" s="182">
        <f t="shared" si="2"/>
        <v>0.0002624964539007092</v>
      </c>
      <c r="H23" s="182">
        <f t="shared" si="3"/>
        <v>0.0033674135860832324</v>
      </c>
      <c r="I23" s="163">
        <f t="shared" si="4"/>
        <v>1.1562347707648668</v>
      </c>
      <c r="M23" s="10"/>
    </row>
    <row r="24" spans="1:13" s="16" customFormat="1" ht="17.25" customHeight="1">
      <c r="A24" s="27" t="s">
        <v>20</v>
      </c>
      <c r="B24" s="14">
        <v>119.929</v>
      </c>
      <c r="C24" s="182">
        <f t="shared" si="0"/>
        <v>0.00017011205673758865</v>
      </c>
      <c r="D24" s="182">
        <f t="shared" si="1"/>
        <v>0.0021755249497677743</v>
      </c>
      <c r="E24" s="100"/>
      <c r="F24" s="100">
        <v>144.20600000000002</v>
      </c>
      <c r="G24" s="182">
        <f>F24/$F$9</f>
        <v>0.0002045475177304965</v>
      </c>
      <c r="H24" s="182">
        <f t="shared" si="3"/>
        <v>0.002624020553305515</v>
      </c>
      <c r="I24" s="163">
        <f t="shared" si="4"/>
        <v>1.2024281032944493</v>
      </c>
      <c r="M24" s="10"/>
    </row>
    <row r="25" spans="1:13" s="16" customFormat="1" ht="18" customHeight="1">
      <c r="A25" s="28" t="s">
        <v>21</v>
      </c>
      <c r="B25" s="14">
        <v>13281.507999999998</v>
      </c>
      <c r="C25" s="182">
        <f t="shared" si="0"/>
        <v>0.018839018439716308</v>
      </c>
      <c r="D25" s="182">
        <f t="shared" si="1"/>
        <v>0.24092798259420398</v>
      </c>
      <c r="E25" s="100"/>
      <c r="F25" s="100">
        <v>13891.418197999998</v>
      </c>
      <c r="G25" s="182">
        <f t="shared" si="2"/>
        <v>0.01970413928794326</v>
      </c>
      <c r="H25" s="182">
        <f t="shared" si="3"/>
        <v>0.2527728864687617</v>
      </c>
      <c r="I25" s="163">
        <f t="shared" si="4"/>
        <v>1.045921758131682</v>
      </c>
      <c r="M25" s="10"/>
    </row>
    <row r="26" spans="1:13" s="16" customFormat="1" ht="18.75" customHeight="1">
      <c r="A26" s="30" t="s">
        <v>22</v>
      </c>
      <c r="B26" s="14">
        <v>4027.852999999999</v>
      </c>
      <c r="C26" s="182">
        <f t="shared" si="0"/>
        <v>0.005713266666666665</v>
      </c>
      <c r="D26" s="182">
        <f t="shared" si="1"/>
        <v>0.07306568632688488</v>
      </c>
      <c r="E26" s="100"/>
      <c r="F26" s="100">
        <v>4088.91251054</v>
      </c>
      <c r="G26" s="182">
        <f t="shared" si="2"/>
        <v>0.005799875901475177</v>
      </c>
      <c r="H26" s="182">
        <f t="shared" si="3"/>
        <v>0.0744032180930406</v>
      </c>
      <c r="I26" s="163">
        <f t="shared" si="4"/>
        <v>1.0151593195034676</v>
      </c>
      <c r="M26" s="10"/>
    </row>
    <row r="27" spans="1:13" s="16" customFormat="1" ht="15">
      <c r="A27" s="31" t="s">
        <v>23</v>
      </c>
      <c r="B27" s="14">
        <v>256.76</v>
      </c>
      <c r="C27" s="182">
        <f t="shared" si="0"/>
        <v>0.0003641985815602837</v>
      </c>
      <c r="D27" s="182">
        <f t="shared" si="1"/>
        <v>0.004657653996134161</v>
      </c>
      <c r="E27" s="100"/>
      <c r="F27" s="100">
        <v>334.530525</v>
      </c>
      <c r="G27" s="182">
        <f t="shared" si="2"/>
        <v>0.00047451138297872344</v>
      </c>
      <c r="H27" s="182">
        <f t="shared" si="3"/>
        <v>0.00608722919509649</v>
      </c>
      <c r="I27" s="163">
        <f t="shared" si="4"/>
        <v>1.302891902944384</v>
      </c>
      <c r="J27" s="89"/>
      <c r="M27" s="10"/>
    </row>
    <row r="28" spans="1:13" s="16" customFormat="1" ht="18" customHeight="1">
      <c r="A28" s="31" t="s">
        <v>24</v>
      </c>
      <c r="B28" s="14">
        <v>2.218999999999994</v>
      </c>
      <c r="C28" s="182">
        <f t="shared" si="0"/>
        <v>3.1475177304964457E-06</v>
      </c>
      <c r="D28" s="182">
        <f t="shared" si="1"/>
        <v>4.025289849439817E-05</v>
      </c>
      <c r="E28" s="100"/>
      <c r="F28" s="100">
        <v>-0.013954624999999998</v>
      </c>
      <c r="G28" s="182">
        <f>F28/$F$9</f>
        <v>-1.979379432624113E-08</v>
      </c>
      <c r="H28" s="182">
        <f t="shared" si="3"/>
        <v>-2.539230185545051E-07</v>
      </c>
      <c r="I28" s="163">
        <f t="shared" si="4"/>
        <v>-0.006288699864803982</v>
      </c>
      <c r="J28" s="89"/>
      <c r="M28" s="10"/>
    </row>
    <row r="29" spans="1:13" s="16" customFormat="1" ht="30" customHeight="1">
      <c r="A29" s="32" t="s">
        <v>25</v>
      </c>
      <c r="B29" s="14">
        <v>5015.571000000001</v>
      </c>
      <c r="C29" s="182">
        <f t="shared" si="0"/>
        <v>0.00711428510638298</v>
      </c>
      <c r="D29" s="182">
        <f t="shared" si="1"/>
        <v>0.09098299700515895</v>
      </c>
      <c r="E29" s="100"/>
      <c r="F29" s="14">
        <v>1338.194</v>
      </c>
      <c r="G29" s="182">
        <f t="shared" si="2"/>
        <v>0.0018981475177304965</v>
      </c>
      <c r="H29" s="182">
        <f t="shared" si="3"/>
        <v>0.02435022509680679</v>
      </c>
      <c r="I29" s="163">
        <f t="shared" si="4"/>
        <v>0.2668079068165917</v>
      </c>
      <c r="J29" s="89"/>
      <c r="M29" s="10"/>
    </row>
    <row r="30" spans="1:13" s="16" customFormat="1" ht="17.25" customHeight="1">
      <c r="A30" s="31" t="s">
        <v>26</v>
      </c>
      <c r="B30" s="26"/>
      <c r="C30" s="100"/>
      <c r="D30" s="100"/>
      <c r="E30" s="100"/>
      <c r="F30" s="100">
        <v>199.78</v>
      </c>
      <c r="G30" s="182">
        <f t="shared" si="2"/>
        <v>0.00028337588652482267</v>
      </c>
      <c r="H30" s="182">
        <f t="shared" si="3"/>
        <v>0.0036352636238393393</v>
      </c>
      <c r="I30" s="163"/>
      <c r="J30" s="89"/>
      <c r="M30" s="10"/>
    </row>
    <row r="31" spans="1:13" ht="49.5" customHeight="1">
      <c r="A31" s="31" t="s">
        <v>116</v>
      </c>
      <c r="B31" s="26"/>
      <c r="C31" s="100"/>
      <c r="D31" s="100"/>
      <c r="E31" s="100"/>
      <c r="F31" s="100">
        <v>4.14199</v>
      </c>
      <c r="G31" s="182">
        <f t="shared" si="2"/>
        <v>5.875163120567376E-06</v>
      </c>
      <c r="H31" s="182">
        <f t="shared" si="3"/>
        <v>7.536903382373764E-05</v>
      </c>
      <c r="I31" s="163"/>
      <c r="M31" s="10"/>
    </row>
    <row r="32" spans="1:13" ht="45.75" customHeight="1">
      <c r="A32" s="31" t="s">
        <v>115</v>
      </c>
      <c r="B32" s="13"/>
      <c r="C32" s="14"/>
      <c r="D32" s="13"/>
      <c r="E32" s="13"/>
      <c r="F32" s="29">
        <v>227.443</v>
      </c>
      <c r="G32" s="184">
        <f t="shared" si="2"/>
        <v>0.00032261418439716316</v>
      </c>
      <c r="H32" s="184">
        <f t="shared" si="3"/>
        <v>0.004138628813679502</v>
      </c>
      <c r="I32" s="163"/>
      <c r="M32" s="10"/>
    </row>
    <row r="33" spans="1:13" s="16" customFormat="1" ht="33" customHeight="1">
      <c r="A33" s="187" t="s">
        <v>27</v>
      </c>
      <c r="B33" s="194">
        <f>B34+B48+B49</f>
        <v>61894.17699999999</v>
      </c>
      <c r="C33" s="195">
        <f>B33/$B$9</f>
        <v>0.08779315886524822</v>
      </c>
      <c r="D33" s="195">
        <f>B33/$B$33</f>
        <v>1</v>
      </c>
      <c r="E33" s="194">
        <f>E34+E48+E49</f>
        <v>0</v>
      </c>
      <c r="F33" s="194">
        <f>F34+F48+F49</f>
        <v>50057.470605915</v>
      </c>
      <c r="G33" s="195">
        <f>F33/$F$9</f>
        <v>0.07100350440555318</v>
      </c>
      <c r="H33" s="195">
        <f>F33/$F$33</f>
        <v>1</v>
      </c>
      <c r="I33" s="195">
        <f aca="true" t="shared" si="5" ref="I33:I51">F33/B33</f>
        <v>0.8087589662257728</v>
      </c>
      <c r="M33" s="10"/>
    </row>
    <row r="34" spans="1:13" s="16" customFormat="1" ht="19.5" customHeight="1">
      <c r="A34" s="33" t="s">
        <v>28</v>
      </c>
      <c r="B34" s="34">
        <f>B35+B36+B37+B38+B39+B46+B47</f>
        <v>57183.90199999999</v>
      </c>
      <c r="C34" s="185">
        <f aca="true" t="shared" si="6" ref="C34:C48">B34/$B$9</f>
        <v>0.08111191773049643</v>
      </c>
      <c r="D34" s="185">
        <f aca="true" t="shared" si="7" ref="D34:D48">B34/$B$33</f>
        <v>0.9238979298488773</v>
      </c>
      <c r="E34" s="34">
        <f>E35+E36+E37+E38+E39+E46+E47</f>
        <v>0</v>
      </c>
      <c r="F34" s="34">
        <f>F35+F36+F37+F38+F39+F46+F47</f>
        <v>49185.05633154</v>
      </c>
      <c r="G34" s="185">
        <f aca="true" t="shared" si="8" ref="G34:G49">F34/$F$9</f>
        <v>0.06976603734970213</v>
      </c>
      <c r="H34" s="185">
        <f>F34/$F$33</f>
        <v>0.9825717467579772</v>
      </c>
      <c r="I34" s="169">
        <f>F34/B34</f>
        <v>0.8601206740236091</v>
      </c>
      <c r="J34" s="15"/>
      <c r="M34" s="10"/>
    </row>
    <row r="35" spans="1:13" ht="19.5" customHeight="1">
      <c r="A35" s="36" t="s">
        <v>29</v>
      </c>
      <c r="B35" s="35">
        <v>13005.287999999999</v>
      </c>
      <c r="C35" s="186">
        <f t="shared" si="6"/>
        <v>0.018447217021276593</v>
      </c>
      <c r="D35" s="186">
        <f t="shared" si="7"/>
        <v>0.21012134954149242</v>
      </c>
      <c r="E35" s="35"/>
      <c r="F35" s="34">
        <v>12832.594045</v>
      </c>
      <c r="G35" s="186">
        <f t="shared" si="8"/>
        <v>0.018202261056737588</v>
      </c>
      <c r="H35" s="186">
        <f aca="true" t="shared" si="9" ref="H35:H49">F35/$F$33</f>
        <v>0.2563572208037944</v>
      </c>
      <c r="I35" s="169">
        <f t="shared" si="5"/>
        <v>0.9867212510019002</v>
      </c>
      <c r="M35" s="10"/>
    </row>
    <row r="36" spans="1:13" ht="17.25" customHeight="1">
      <c r="A36" s="36" t="s">
        <v>30</v>
      </c>
      <c r="B36" s="35">
        <v>8849.77</v>
      </c>
      <c r="C36" s="186">
        <f t="shared" si="6"/>
        <v>0.012552865248226951</v>
      </c>
      <c r="D36" s="186">
        <f t="shared" si="7"/>
        <v>0.14298227117552598</v>
      </c>
      <c r="E36" s="35"/>
      <c r="F36" s="34">
        <v>7886.487999999999</v>
      </c>
      <c r="G36" s="186">
        <f t="shared" si="8"/>
        <v>0.011186507801418439</v>
      </c>
      <c r="H36" s="186">
        <f t="shared" si="9"/>
        <v>0.15754867164758618</v>
      </c>
      <c r="I36" s="169">
        <f t="shared" si="5"/>
        <v>0.8911517474465437</v>
      </c>
      <c r="M36" s="10"/>
    </row>
    <row r="37" spans="1:13" ht="19.5" customHeight="1">
      <c r="A37" s="36" t="s">
        <v>31</v>
      </c>
      <c r="B37" s="35">
        <v>1905.3180000000002</v>
      </c>
      <c r="C37" s="186">
        <f t="shared" si="6"/>
        <v>0.0027025787234042555</v>
      </c>
      <c r="D37" s="186">
        <f t="shared" si="7"/>
        <v>0.030783477418239207</v>
      </c>
      <c r="E37" s="35"/>
      <c r="F37" s="34">
        <v>1596.30585854</v>
      </c>
      <c r="G37" s="186">
        <f t="shared" si="8"/>
        <v>0.0022642636291347515</v>
      </c>
      <c r="H37" s="186">
        <f t="shared" si="9"/>
        <v>0.03188946303554087</v>
      </c>
      <c r="I37" s="169">
        <f t="shared" si="5"/>
        <v>0.8378159753594937</v>
      </c>
      <c r="M37" s="10"/>
    </row>
    <row r="38" spans="1:13" ht="19.5" customHeight="1">
      <c r="A38" s="36" t="s">
        <v>32</v>
      </c>
      <c r="B38" s="35">
        <v>2102.235</v>
      </c>
      <c r="C38" s="186">
        <f t="shared" si="6"/>
        <v>0.0029818936170212767</v>
      </c>
      <c r="D38" s="186">
        <f t="shared" si="7"/>
        <v>0.03396498833807905</v>
      </c>
      <c r="E38" s="35"/>
      <c r="F38" s="34">
        <v>1338.0919999999999</v>
      </c>
      <c r="G38" s="186">
        <f t="shared" si="8"/>
        <v>0.0018980028368794325</v>
      </c>
      <c r="H38" s="186">
        <f t="shared" si="9"/>
        <v>0.026731114932560845</v>
      </c>
      <c r="I38" s="169">
        <f t="shared" si="5"/>
        <v>0.6365092389766129</v>
      </c>
      <c r="M38" s="10"/>
    </row>
    <row r="39" spans="1:13" s="16" customFormat="1" ht="19.5" customHeight="1">
      <c r="A39" s="36" t="s">
        <v>33</v>
      </c>
      <c r="B39" s="34">
        <f>B40+B41+B42+B43+B45+B44</f>
        <v>31155.743</v>
      </c>
      <c r="C39" s="185">
        <f t="shared" si="6"/>
        <v>0.04419254326241134</v>
      </c>
      <c r="D39" s="185">
        <f t="shared" si="7"/>
        <v>0.5033711491147221</v>
      </c>
      <c r="E39" s="34">
        <f>E40+E41+E42+E43+E45</f>
        <v>0</v>
      </c>
      <c r="F39" s="34">
        <f>F40+F41+F42+F43+F45+F44</f>
        <v>25494.971595</v>
      </c>
      <c r="G39" s="185">
        <f t="shared" si="8"/>
        <v>0.03616308027659575</v>
      </c>
      <c r="H39" s="185">
        <f t="shared" si="9"/>
        <v>0.5093140201931698</v>
      </c>
      <c r="I39" s="169">
        <f t="shared" si="5"/>
        <v>0.8183072891248333</v>
      </c>
      <c r="M39" s="10"/>
    </row>
    <row r="40" spans="1:13" ht="31.5" customHeight="1">
      <c r="A40" s="37" t="s">
        <v>34</v>
      </c>
      <c r="B40" s="38">
        <v>432.60999999999876</v>
      </c>
      <c r="C40" s="165">
        <f t="shared" si="6"/>
        <v>0.0006136312056737571</v>
      </c>
      <c r="D40" s="165">
        <f t="shared" si="7"/>
        <v>0.006989510499509491</v>
      </c>
      <c r="E40" s="38"/>
      <c r="F40" s="39">
        <v>92.56730099999913</v>
      </c>
      <c r="G40" s="165">
        <f t="shared" si="8"/>
        <v>0.00013130113617021154</v>
      </c>
      <c r="H40" s="165">
        <f t="shared" si="9"/>
        <v>0.0018492205035438008</v>
      </c>
      <c r="I40" s="170">
        <f t="shared" si="5"/>
        <v>0.21397402048033887</v>
      </c>
      <c r="M40" s="10"/>
    </row>
    <row r="41" spans="1:13" ht="15.75" customHeight="1">
      <c r="A41" s="40" t="s">
        <v>35</v>
      </c>
      <c r="B41" s="38">
        <v>4292.5560000000005</v>
      </c>
      <c r="C41" s="165">
        <f t="shared" si="6"/>
        <v>0.0060887319148936175</v>
      </c>
      <c r="D41" s="165">
        <f t="shared" si="7"/>
        <v>0.06935314771210224</v>
      </c>
      <c r="E41" s="38"/>
      <c r="F41" s="39">
        <v>3366.5298660000003</v>
      </c>
      <c r="G41" s="165">
        <f t="shared" si="8"/>
        <v>0.004775219668085107</v>
      </c>
      <c r="H41" s="165">
        <f t="shared" si="9"/>
        <v>0.0672532955670796</v>
      </c>
      <c r="I41" s="170">
        <f t="shared" si="5"/>
        <v>0.7842716241791604</v>
      </c>
      <c r="M41" s="10"/>
    </row>
    <row r="42" spans="1:13" ht="28.5" customHeight="1">
      <c r="A42" s="37" t="s">
        <v>36</v>
      </c>
      <c r="B42" s="38">
        <v>6084.7660000000005</v>
      </c>
      <c r="C42" s="165">
        <f t="shared" si="6"/>
        <v>0.008630873758865249</v>
      </c>
      <c r="D42" s="165">
        <f t="shared" si="7"/>
        <v>0.09830918343093893</v>
      </c>
      <c r="E42" s="35"/>
      <c r="F42" s="39">
        <v>2158.2265029999994</v>
      </c>
      <c r="G42" s="165">
        <f t="shared" si="8"/>
        <v>0.0030613141886524815</v>
      </c>
      <c r="H42" s="165">
        <f t="shared" si="9"/>
        <v>0.043114973187338285</v>
      </c>
      <c r="I42" s="170">
        <f t="shared" si="5"/>
        <v>0.3546934266658733</v>
      </c>
      <c r="M42" s="10"/>
    </row>
    <row r="43" spans="1:13" ht="17.25" customHeight="1">
      <c r="A43" s="40" t="s">
        <v>37</v>
      </c>
      <c r="B43" s="38">
        <v>18678.391</v>
      </c>
      <c r="C43" s="165">
        <f t="shared" si="6"/>
        <v>0.026494171631205675</v>
      </c>
      <c r="D43" s="165">
        <f t="shared" si="7"/>
        <v>0.3017794549558354</v>
      </c>
      <c r="E43" s="38"/>
      <c r="F43" s="39">
        <v>18588.133925</v>
      </c>
      <c r="G43" s="165">
        <f t="shared" si="8"/>
        <v>0.026366147411347515</v>
      </c>
      <c r="H43" s="165">
        <f t="shared" si="9"/>
        <v>0.37133586056191076</v>
      </c>
      <c r="I43" s="170">
        <f t="shared" si="5"/>
        <v>0.9951678345848953</v>
      </c>
      <c r="M43" s="10"/>
    </row>
    <row r="44" spans="1:13" ht="45.75" customHeight="1">
      <c r="A44" s="37" t="s">
        <v>117</v>
      </c>
      <c r="B44" s="38">
        <v>483.295</v>
      </c>
      <c r="C44" s="165">
        <f t="shared" si="6"/>
        <v>0.0006855248226950354</v>
      </c>
      <c r="D44" s="165">
        <f t="shared" si="7"/>
        <v>0.007808408212617483</v>
      </c>
      <c r="E44" s="38"/>
      <c r="F44" s="39">
        <v>268.578</v>
      </c>
      <c r="G44" s="165">
        <f t="shared" si="8"/>
        <v>0.00038096170212765953</v>
      </c>
      <c r="H44" s="165">
        <f t="shared" si="9"/>
        <v>0.00536539295232116</v>
      </c>
      <c r="I44" s="170">
        <f t="shared" si="5"/>
        <v>0.5557226952482438</v>
      </c>
      <c r="M44" s="10"/>
    </row>
    <row r="45" spans="1:13" ht="19.5" customHeight="1">
      <c r="A45" s="41" t="s">
        <v>38</v>
      </c>
      <c r="B45" s="38">
        <v>1184.125</v>
      </c>
      <c r="C45" s="165">
        <f t="shared" si="6"/>
        <v>0.0016796099290780143</v>
      </c>
      <c r="D45" s="165">
        <f t="shared" si="7"/>
        <v>0.01913144430371859</v>
      </c>
      <c r="E45" s="38"/>
      <c r="F45" s="39">
        <v>1020.936</v>
      </c>
      <c r="G45" s="165">
        <f t="shared" si="8"/>
        <v>0.001448136170212766</v>
      </c>
      <c r="H45" s="165">
        <f t="shared" si="9"/>
        <v>0.02039527742097624</v>
      </c>
      <c r="I45" s="170">
        <f t="shared" si="5"/>
        <v>0.86218600232239</v>
      </c>
      <c r="M45" s="10"/>
    </row>
    <row r="46" spans="1:13" ht="31.5" customHeight="1">
      <c r="A46" s="42" t="s">
        <v>39</v>
      </c>
      <c r="B46" s="43">
        <v>162.251</v>
      </c>
      <c r="C46" s="164">
        <f t="shared" si="6"/>
        <v>0.00023014326241134752</v>
      </c>
      <c r="D46" s="164">
        <f t="shared" si="7"/>
        <v>0.0026214259218601457</v>
      </c>
      <c r="E46" s="43"/>
      <c r="F46" s="101">
        <v>36.604833</v>
      </c>
      <c r="G46" s="164">
        <f t="shared" si="8"/>
        <v>5.1921748936170215E-05</v>
      </c>
      <c r="H46" s="164">
        <f t="shared" si="9"/>
        <v>0.0007312561453249821</v>
      </c>
      <c r="I46" s="171">
        <f t="shared" si="5"/>
        <v>0.2256062088985584</v>
      </c>
      <c r="M46" s="10"/>
    </row>
    <row r="47" spans="1:13" ht="15" customHeight="1">
      <c r="A47" s="58" t="s">
        <v>40</v>
      </c>
      <c r="B47" s="43">
        <v>3.297</v>
      </c>
      <c r="C47" s="164">
        <f t="shared" si="6"/>
        <v>4.676595744680851E-06</v>
      </c>
      <c r="D47" s="164">
        <f t="shared" si="7"/>
        <v>5.326833895860673E-05</v>
      </c>
      <c r="E47" s="43"/>
      <c r="F47" s="101"/>
      <c r="G47" s="164">
        <f t="shared" si="8"/>
        <v>0</v>
      </c>
      <c r="H47" s="164">
        <f t="shared" si="9"/>
        <v>0</v>
      </c>
      <c r="I47" s="171">
        <f t="shared" si="5"/>
        <v>0</v>
      </c>
      <c r="M47" s="10"/>
    </row>
    <row r="48" spans="1:13" s="16" customFormat="1" ht="18.75" customHeight="1">
      <c r="A48" s="33" t="s">
        <v>41</v>
      </c>
      <c r="B48" s="43">
        <v>4710.275000000001</v>
      </c>
      <c r="C48" s="164">
        <f t="shared" si="6"/>
        <v>0.006681241134751774</v>
      </c>
      <c r="D48" s="164">
        <f t="shared" si="7"/>
        <v>0.07610207015112264</v>
      </c>
      <c r="E48" s="43"/>
      <c r="F48" s="101">
        <v>1393.393431</v>
      </c>
      <c r="G48" s="164">
        <f t="shared" si="8"/>
        <v>0.0019764445829787234</v>
      </c>
      <c r="H48" s="164">
        <f t="shared" si="9"/>
        <v>0.027835873729411945</v>
      </c>
      <c r="I48" s="171">
        <f t="shared" si="5"/>
        <v>0.2958199746299313</v>
      </c>
      <c r="M48" s="10"/>
    </row>
    <row r="49" spans="1:13" s="16" customFormat="1" ht="30.75">
      <c r="A49" s="44" t="s">
        <v>42</v>
      </c>
      <c r="B49" s="43"/>
      <c r="C49" s="43"/>
      <c r="D49" s="43"/>
      <c r="E49" s="43"/>
      <c r="F49" s="101">
        <v>-520.979156625</v>
      </c>
      <c r="G49" s="164">
        <f t="shared" si="8"/>
        <v>-0.0007389775271276595</v>
      </c>
      <c r="H49" s="164">
        <f t="shared" si="9"/>
        <v>-0.010407620487389127</v>
      </c>
      <c r="I49" s="102"/>
      <c r="M49" s="10"/>
    </row>
    <row r="50" spans="1:13" s="16" customFormat="1" ht="15">
      <c r="A50" s="45"/>
      <c r="B50" s="46"/>
      <c r="C50" s="47"/>
      <c r="D50" s="47"/>
      <c r="E50" s="47"/>
      <c r="F50" s="48"/>
      <c r="G50" s="47"/>
      <c r="H50" s="47"/>
      <c r="I50" s="49"/>
      <c r="M50" s="10"/>
    </row>
    <row r="51" spans="1:13" s="9" customFormat="1" ht="21" customHeight="1" thickBot="1">
      <c r="A51" s="196" t="s">
        <v>43</v>
      </c>
      <c r="B51" s="197">
        <f>B10-B33</f>
        <v>-6767.711999999978</v>
      </c>
      <c r="C51" s="198">
        <f>B51/$B$9</f>
        <v>-0.00959959148936167</v>
      </c>
      <c r="D51" s="197">
        <f>D10-D33</f>
        <v>0</v>
      </c>
      <c r="E51" s="197">
        <f>E10-E33</f>
        <v>0</v>
      </c>
      <c r="F51" s="197">
        <f>F10-F33</f>
        <v>4898.6538109999965</v>
      </c>
      <c r="G51" s="198">
        <f>G10-G33</f>
        <v>0.006948445121985822</v>
      </c>
      <c r="H51" s="197">
        <f>H10-H33</f>
        <v>0</v>
      </c>
      <c r="I51" s="199">
        <f t="shared" si="5"/>
        <v>-0.7238271680296107</v>
      </c>
      <c r="J51" s="57"/>
      <c r="K51" s="50"/>
      <c r="M51" s="10"/>
    </row>
    <row r="52" spans="1:13" ht="3.75" customHeight="1">
      <c r="A52" s="51"/>
      <c r="B52" s="166"/>
      <c r="C52" s="166"/>
      <c r="D52" s="166"/>
      <c r="E52" s="166"/>
      <c r="F52" s="167"/>
      <c r="G52" s="167"/>
      <c r="H52" s="167"/>
      <c r="I52" s="168"/>
      <c r="M52" s="10"/>
    </row>
    <row r="53" spans="1:13" ht="15" customHeight="1">
      <c r="A53" s="211"/>
      <c r="B53" s="211"/>
      <c r="C53" s="211"/>
      <c r="D53" s="211"/>
      <c r="E53" s="211"/>
      <c r="F53" s="211"/>
      <c r="G53" s="97"/>
      <c r="H53" s="97"/>
      <c r="I53" s="98"/>
      <c r="M53" s="10"/>
    </row>
    <row r="54" spans="1:13" ht="19.5" customHeight="1">
      <c r="A54" s="53"/>
      <c r="B54" s="53"/>
      <c r="C54" s="53"/>
      <c r="D54" s="53"/>
      <c r="E54" s="53"/>
      <c r="F54" s="53"/>
      <c r="G54" s="53"/>
      <c r="H54" s="53"/>
      <c r="I54" s="53"/>
      <c r="M54" s="10"/>
    </row>
    <row r="55" spans="1:13" ht="19.5" customHeight="1">
      <c r="A55" s="53"/>
      <c r="B55" s="53"/>
      <c r="C55" s="53"/>
      <c r="D55" s="53"/>
      <c r="E55" s="53"/>
      <c r="F55" s="54"/>
      <c r="H55" s="52"/>
      <c r="M55" s="10"/>
    </row>
    <row r="56" spans="6:13" ht="19.5" customHeight="1">
      <c r="F56" s="54"/>
      <c r="H56" s="52"/>
      <c r="M56" s="10"/>
    </row>
    <row r="57" spans="1:13" ht="30.75" customHeight="1">
      <c r="A57" s="32"/>
      <c r="F57" s="1"/>
      <c r="G57" s="1"/>
      <c r="H57" s="1"/>
      <c r="M57" s="10"/>
    </row>
    <row r="58" spans="1:13" ht="19.5" customHeight="1">
      <c r="A58" s="20"/>
      <c r="F58" s="1"/>
      <c r="G58" s="1"/>
      <c r="H58" s="1"/>
      <c r="I58" s="55"/>
      <c r="M58" s="10"/>
    </row>
    <row r="59" spans="1:8" ht="19.5" customHeight="1">
      <c r="A59" s="20"/>
      <c r="F59" s="1"/>
      <c r="G59" s="52"/>
      <c r="H59" s="52"/>
    </row>
    <row r="60" spans="6:8" ht="19.5" customHeight="1">
      <c r="F60" s="52"/>
      <c r="G60" s="52"/>
      <c r="H60" s="52"/>
    </row>
    <row r="61" spans="6:8" ht="19.5" customHeight="1">
      <c r="F61" s="52"/>
      <c r="G61" s="52"/>
      <c r="H61" s="52"/>
    </row>
    <row r="62" spans="6:8" ht="19.5" customHeight="1">
      <c r="F62" s="52"/>
      <c r="G62" s="52"/>
      <c r="H62" s="52"/>
    </row>
    <row r="63" spans="6:8" ht="19.5" customHeight="1">
      <c r="F63" s="52"/>
      <c r="G63" s="52"/>
      <c r="H63" s="52"/>
    </row>
    <row r="64" spans="6:8" ht="19.5" customHeight="1">
      <c r="F64" s="52"/>
      <c r="G64" s="52"/>
      <c r="H64" s="52"/>
    </row>
    <row r="65" spans="6:8" ht="19.5" customHeight="1">
      <c r="F65" s="52"/>
      <c r="G65" s="52"/>
      <c r="H65" s="52"/>
    </row>
    <row r="66" spans="6:8" ht="19.5" customHeight="1">
      <c r="F66" s="52"/>
      <c r="G66" s="52"/>
      <c r="H66" s="52"/>
    </row>
    <row r="67" spans="6:8" ht="19.5" customHeight="1">
      <c r="F67" s="52"/>
      <c r="G67" s="52"/>
      <c r="H67" s="52"/>
    </row>
    <row r="68" spans="6:8" ht="19.5" customHeight="1">
      <c r="F68" s="52"/>
      <c r="G68" s="52"/>
      <c r="H68" s="52"/>
    </row>
    <row r="69" spans="6:8" ht="19.5" customHeight="1">
      <c r="F69" s="52"/>
      <c r="G69" s="52"/>
      <c r="H69" s="52"/>
    </row>
    <row r="70" spans="6:8" ht="19.5" customHeight="1">
      <c r="F70" s="52"/>
      <c r="G70" s="52"/>
      <c r="H70" s="52"/>
    </row>
    <row r="71" spans="6:8" ht="19.5" customHeight="1">
      <c r="F71" s="52"/>
      <c r="G71" s="52"/>
      <c r="H71" s="52"/>
    </row>
    <row r="72" spans="6:8" ht="19.5" customHeight="1">
      <c r="F72" s="52"/>
      <c r="G72" s="52"/>
      <c r="H72" s="52"/>
    </row>
    <row r="73" spans="6:8" ht="19.5" customHeight="1">
      <c r="F73" s="52"/>
      <c r="G73" s="52"/>
      <c r="H73" s="52"/>
    </row>
    <row r="74" spans="6:8" ht="19.5" customHeight="1">
      <c r="F74" s="52"/>
      <c r="G74" s="52"/>
      <c r="H74" s="52"/>
    </row>
    <row r="75" spans="6:8" ht="19.5" customHeight="1">
      <c r="F75" s="52"/>
      <c r="G75" s="52"/>
      <c r="H75" s="52"/>
    </row>
    <row r="76" spans="6:8" ht="19.5" customHeight="1">
      <c r="F76" s="52"/>
      <c r="G76" s="52"/>
      <c r="H76" s="52"/>
    </row>
    <row r="77" spans="6:8" ht="19.5" customHeight="1">
      <c r="F77" s="52"/>
      <c r="G77" s="52"/>
      <c r="H77" s="52"/>
    </row>
    <row r="78" spans="6:8" ht="19.5" customHeight="1">
      <c r="F78" s="52"/>
      <c r="G78" s="52"/>
      <c r="H78" s="52"/>
    </row>
    <row r="79" spans="6:8" ht="19.5" customHeight="1">
      <c r="F79" s="52"/>
      <c r="G79" s="52"/>
      <c r="H79" s="52"/>
    </row>
    <row r="80" spans="6:8" ht="19.5" customHeight="1">
      <c r="F80" s="52"/>
      <c r="G80" s="52"/>
      <c r="H80" s="52"/>
    </row>
    <row r="81" spans="6:8" ht="19.5" customHeight="1">
      <c r="F81" s="52"/>
      <c r="G81" s="52"/>
      <c r="H81" s="52"/>
    </row>
    <row r="82" spans="6:8" ht="19.5" customHeight="1">
      <c r="F82" s="52"/>
      <c r="G82" s="52"/>
      <c r="H82" s="52"/>
    </row>
    <row r="83" spans="6:8" ht="19.5" customHeight="1">
      <c r="F83" s="52"/>
      <c r="G83" s="52"/>
      <c r="H83" s="52"/>
    </row>
    <row r="84" spans="6:8" ht="19.5" customHeight="1">
      <c r="F84" s="52"/>
      <c r="G84" s="52"/>
      <c r="H84" s="52"/>
    </row>
    <row r="85" spans="6:8" ht="19.5" customHeight="1">
      <c r="F85" s="52"/>
      <c r="G85" s="52"/>
      <c r="H85" s="52"/>
    </row>
    <row r="86" spans="6:8" ht="19.5" customHeight="1">
      <c r="F86" s="52"/>
      <c r="G86" s="52"/>
      <c r="H86" s="52"/>
    </row>
    <row r="87" spans="6:8" ht="19.5" customHeight="1">
      <c r="F87" s="52"/>
      <c r="G87" s="52"/>
      <c r="H87" s="52"/>
    </row>
    <row r="88" spans="6:8" ht="19.5" customHeight="1">
      <c r="F88" s="52"/>
      <c r="G88" s="52"/>
      <c r="H88" s="52"/>
    </row>
    <row r="89" spans="6:8" ht="19.5" customHeight="1">
      <c r="F89" s="52"/>
      <c r="G89" s="52"/>
      <c r="H89" s="52"/>
    </row>
    <row r="90" spans="6:8" ht="19.5" customHeight="1">
      <c r="F90" s="52"/>
      <c r="G90" s="52"/>
      <c r="H90" s="52"/>
    </row>
    <row r="91" spans="6:8" ht="19.5" customHeight="1">
      <c r="F91" s="52"/>
      <c r="G91" s="52"/>
      <c r="H91" s="52"/>
    </row>
    <row r="92" spans="6:8" ht="19.5" customHeight="1">
      <c r="F92" s="52"/>
      <c r="G92" s="52"/>
      <c r="H92" s="52"/>
    </row>
    <row r="93" spans="6:8" ht="19.5" customHeight="1">
      <c r="F93" s="52"/>
      <c r="G93" s="52"/>
      <c r="H93" s="52"/>
    </row>
    <row r="94" spans="6:8" ht="19.5" customHeight="1">
      <c r="F94" s="52"/>
      <c r="G94" s="52"/>
      <c r="H94" s="52"/>
    </row>
    <row r="95" spans="6:8" ht="19.5" customHeight="1">
      <c r="F95" s="52"/>
      <c r="G95" s="52"/>
      <c r="H95" s="52"/>
    </row>
    <row r="96" spans="6:8" ht="19.5" customHeight="1">
      <c r="F96" s="52"/>
      <c r="G96" s="52"/>
      <c r="H96" s="52"/>
    </row>
    <row r="97" spans="6:8" ht="19.5" customHeight="1">
      <c r="F97" s="52"/>
      <c r="G97" s="52"/>
      <c r="H97" s="52"/>
    </row>
    <row r="98" spans="6:8" ht="19.5" customHeight="1">
      <c r="F98" s="52"/>
      <c r="G98" s="52"/>
      <c r="H98" s="52"/>
    </row>
    <row r="99" spans="6:8" ht="19.5" customHeight="1">
      <c r="F99" s="52"/>
      <c r="G99" s="52"/>
      <c r="H99" s="52"/>
    </row>
    <row r="100" spans="6:8" ht="19.5" customHeight="1">
      <c r="F100" s="52"/>
      <c r="G100" s="52"/>
      <c r="H100" s="52"/>
    </row>
    <row r="101" spans="6:8" ht="19.5" customHeight="1">
      <c r="F101" s="52"/>
      <c r="G101" s="52"/>
      <c r="H101" s="52"/>
    </row>
    <row r="102" spans="6:8" ht="19.5" customHeight="1">
      <c r="F102" s="52"/>
      <c r="G102" s="52"/>
      <c r="H102" s="52"/>
    </row>
    <row r="103" spans="6:8" ht="19.5" customHeight="1">
      <c r="F103" s="52"/>
      <c r="G103" s="52"/>
      <c r="H103" s="52"/>
    </row>
    <row r="104" spans="6:8" ht="19.5" customHeight="1">
      <c r="F104" s="52"/>
      <c r="G104" s="52"/>
      <c r="H104" s="52"/>
    </row>
    <row r="105" spans="6:8" ht="19.5" customHeight="1">
      <c r="F105" s="52"/>
      <c r="G105" s="52"/>
      <c r="H105" s="52"/>
    </row>
    <row r="106" spans="6:8" ht="19.5" customHeight="1">
      <c r="F106" s="52"/>
      <c r="G106" s="52"/>
      <c r="H106" s="52"/>
    </row>
    <row r="107" spans="6:8" ht="19.5" customHeight="1">
      <c r="F107" s="52"/>
      <c r="G107" s="52"/>
      <c r="H107" s="52"/>
    </row>
    <row r="108" spans="6:8" ht="19.5" customHeight="1">
      <c r="F108" s="52"/>
      <c r="G108" s="52"/>
      <c r="H108" s="52"/>
    </row>
    <row r="109" spans="6:8" ht="19.5" customHeight="1">
      <c r="F109" s="52"/>
      <c r="G109" s="52"/>
      <c r="H109" s="52"/>
    </row>
    <row r="110" spans="6:8" ht="19.5" customHeight="1">
      <c r="F110" s="52"/>
      <c r="G110" s="52"/>
      <c r="H110" s="52"/>
    </row>
    <row r="111" spans="6:8" ht="19.5" customHeight="1">
      <c r="F111" s="52"/>
      <c r="G111" s="52"/>
      <c r="H111" s="52"/>
    </row>
    <row r="112" spans="6:8" ht="19.5" customHeight="1">
      <c r="F112" s="52"/>
      <c r="G112" s="52"/>
      <c r="H112" s="52"/>
    </row>
    <row r="113" spans="6:8" ht="19.5" customHeight="1">
      <c r="F113" s="52"/>
      <c r="G113" s="52"/>
      <c r="H113" s="52"/>
    </row>
    <row r="114" spans="6:8" ht="19.5" customHeight="1">
      <c r="F114" s="52"/>
      <c r="G114" s="52"/>
      <c r="H114" s="52"/>
    </row>
    <row r="115" spans="6:8" ht="19.5" customHeight="1">
      <c r="F115" s="52"/>
      <c r="G115" s="52"/>
      <c r="H115" s="52"/>
    </row>
    <row r="116" spans="6:8" ht="19.5" customHeight="1">
      <c r="F116" s="52"/>
      <c r="G116" s="52"/>
      <c r="H116" s="52"/>
    </row>
    <row r="117" spans="6:8" ht="19.5" customHeight="1">
      <c r="F117" s="52"/>
      <c r="G117" s="52"/>
      <c r="H117" s="52"/>
    </row>
    <row r="118" spans="6:8" ht="19.5" customHeight="1">
      <c r="F118" s="52"/>
      <c r="G118" s="52"/>
      <c r="H118" s="52"/>
    </row>
    <row r="119" spans="6:8" ht="19.5" customHeight="1">
      <c r="F119" s="52"/>
      <c r="G119" s="52"/>
      <c r="H119" s="52"/>
    </row>
    <row r="120" spans="6:8" ht="19.5" customHeight="1">
      <c r="F120" s="52"/>
      <c r="G120" s="52"/>
      <c r="H120" s="52"/>
    </row>
    <row r="121" spans="6:8" ht="19.5" customHeight="1">
      <c r="F121" s="52"/>
      <c r="G121" s="52"/>
      <c r="H121" s="52"/>
    </row>
    <row r="122" spans="6:8" ht="19.5" customHeight="1">
      <c r="F122" s="52"/>
      <c r="G122" s="52"/>
      <c r="H122" s="52"/>
    </row>
    <row r="123" spans="6:8" ht="19.5" customHeight="1">
      <c r="F123" s="52"/>
      <c r="G123" s="52"/>
      <c r="H123" s="52"/>
    </row>
    <row r="124" spans="6:8" ht="19.5" customHeight="1">
      <c r="F124" s="52"/>
      <c r="G124" s="52"/>
      <c r="H124" s="52"/>
    </row>
    <row r="125" spans="6:8" ht="19.5" customHeight="1">
      <c r="F125" s="52"/>
      <c r="G125" s="52"/>
      <c r="H125" s="52"/>
    </row>
    <row r="126" spans="6:8" ht="19.5" customHeight="1">
      <c r="F126" s="52"/>
      <c r="G126" s="52"/>
      <c r="H126" s="52"/>
    </row>
    <row r="127" spans="6:8" ht="19.5" customHeight="1">
      <c r="F127" s="52"/>
      <c r="G127" s="52"/>
      <c r="H127" s="52"/>
    </row>
    <row r="128" spans="6:8" ht="19.5" customHeight="1">
      <c r="F128" s="52"/>
      <c r="G128" s="52"/>
      <c r="H128" s="52"/>
    </row>
    <row r="129" spans="6:8" ht="19.5" customHeight="1">
      <c r="F129" s="52"/>
      <c r="G129" s="52"/>
      <c r="H129" s="52"/>
    </row>
    <row r="130" spans="6:8" ht="19.5" customHeight="1">
      <c r="F130" s="52"/>
      <c r="G130" s="52"/>
      <c r="H130" s="52"/>
    </row>
    <row r="131" spans="6:8" ht="19.5" customHeight="1">
      <c r="F131" s="52"/>
      <c r="G131" s="52"/>
      <c r="H131" s="52"/>
    </row>
    <row r="132" spans="6:8" ht="19.5" customHeight="1">
      <c r="F132" s="52"/>
      <c r="G132" s="52"/>
      <c r="H132" s="52"/>
    </row>
    <row r="133" spans="6:8" ht="19.5" customHeight="1">
      <c r="F133" s="52"/>
      <c r="G133" s="52"/>
      <c r="H133" s="52"/>
    </row>
    <row r="134" spans="6:8" ht="19.5" customHeight="1">
      <c r="F134" s="52"/>
      <c r="G134" s="52"/>
      <c r="H134" s="52"/>
    </row>
    <row r="135" spans="6:8" ht="19.5" customHeight="1">
      <c r="F135" s="52"/>
      <c r="G135" s="52"/>
      <c r="H135" s="52"/>
    </row>
    <row r="136" spans="6:8" ht="19.5" customHeight="1">
      <c r="F136" s="52"/>
      <c r="G136" s="52"/>
      <c r="H136" s="52"/>
    </row>
    <row r="137" spans="6:8" ht="19.5" customHeight="1">
      <c r="F137" s="52"/>
      <c r="G137" s="52"/>
      <c r="H137" s="52"/>
    </row>
    <row r="138" spans="6:8" ht="19.5" customHeight="1">
      <c r="F138" s="52"/>
      <c r="G138" s="52"/>
      <c r="H138" s="52"/>
    </row>
    <row r="139" spans="6:8" ht="19.5" customHeight="1">
      <c r="F139" s="52"/>
      <c r="G139" s="52"/>
      <c r="H139" s="52"/>
    </row>
    <row r="140" spans="6:8" ht="19.5" customHeight="1">
      <c r="F140" s="52"/>
      <c r="G140" s="52"/>
      <c r="H140" s="52"/>
    </row>
    <row r="141" spans="6:8" ht="19.5" customHeight="1">
      <c r="F141" s="52"/>
      <c r="G141" s="52"/>
      <c r="H141" s="52"/>
    </row>
    <row r="142" spans="6:8" ht="19.5" customHeight="1">
      <c r="F142" s="52"/>
      <c r="G142" s="52"/>
      <c r="H142" s="52"/>
    </row>
    <row r="143" spans="6:8" ht="19.5" customHeight="1">
      <c r="F143" s="52"/>
      <c r="G143" s="52"/>
      <c r="H143" s="52"/>
    </row>
    <row r="144" spans="6:8" ht="19.5" customHeight="1">
      <c r="F144" s="52"/>
      <c r="G144" s="52"/>
      <c r="H144" s="52"/>
    </row>
    <row r="145" spans="6:8" ht="19.5" customHeight="1">
      <c r="F145" s="52"/>
      <c r="G145" s="52"/>
      <c r="H145" s="52"/>
    </row>
    <row r="146" spans="6:8" ht="19.5" customHeight="1">
      <c r="F146" s="52"/>
      <c r="G146" s="52"/>
      <c r="H146" s="52"/>
    </row>
    <row r="147" spans="6:8" ht="19.5" customHeight="1">
      <c r="F147" s="52"/>
      <c r="G147" s="52"/>
      <c r="H147" s="52"/>
    </row>
    <row r="148" spans="6:8" ht="19.5" customHeight="1">
      <c r="F148" s="52"/>
      <c r="G148" s="52"/>
      <c r="H148" s="52"/>
    </row>
    <row r="149" spans="6:8" ht="19.5" customHeight="1">
      <c r="F149" s="52"/>
      <c r="G149" s="52"/>
      <c r="H149" s="52"/>
    </row>
    <row r="150" spans="6:8" ht="19.5" customHeight="1">
      <c r="F150" s="52"/>
      <c r="G150" s="52"/>
      <c r="H150" s="52"/>
    </row>
    <row r="151" spans="6:8" ht="19.5" customHeight="1">
      <c r="F151" s="52"/>
      <c r="G151" s="52"/>
      <c r="H151" s="52"/>
    </row>
    <row r="152" spans="6:8" ht="19.5" customHeight="1">
      <c r="F152" s="52"/>
      <c r="G152" s="52"/>
      <c r="H152" s="52"/>
    </row>
    <row r="153" spans="6:8" ht="19.5" customHeight="1">
      <c r="F153" s="52"/>
      <c r="G153" s="52"/>
      <c r="H153" s="52"/>
    </row>
    <row r="154" spans="6:8" ht="19.5" customHeight="1">
      <c r="F154" s="52"/>
      <c r="G154" s="52"/>
      <c r="H154" s="52"/>
    </row>
    <row r="155" spans="6:8" ht="19.5" customHeight="1">
      <c r="F155" s="52"/>
      <c r="G155" s="52"/>
      <c r="H155" s="52"/>
    </row>
    <row r="156" spans="6:8" ht="19.5" customHeight="1">
      <c r="F156" s="52"/>
      <c r="G156" s="52"/>
      <c r="H156" s="52"/>
    </row>
    <row r="157" spans="6:8" ht="19.5" customHeight="1">
      <c r="F157" s="52"/>
      <c r="G157" s="52"/>
      <c r="H157" s="52"/>
    </row>
    <row r="158" spans="6:8" ht="19.5" customHeight="1">
      <c r="F158" s="52"/>
      <c r="G158" s="52"/>
      <c r="H158" s="52"/>
    </row>
    <row r="159" spans="6:8" ht="19.5" customHeight="1">
      <c r="F159" s="52"/>
      <c r="G159" s="52"/>
      <c r="H159" s="52"/>
    </row>
    <row r="160" spans="6:8" ht="19.5" customHeight="1">
      <c r="F160" s="52"/>
      <c r="G160" s="52"/>
      <c r="H160" s="52"/>
    </row>
    <row r="161" spans="6:8" ht="19.5" customHeight="1">
      <c r="F161" s="52"/>
      <c r="G161" s="52"/>
      <c r="H161" s="52"/>
    </row>
    <row r="162" spans="6:8" ht="19.5" customHeight="1">
      <c r="F162" s="52"/>
      <c r="G162" s="52"/>
      <c r="H162" s="52"/>
    </row>
    <row r="163" spans="6:8" ht="19.5" customHeight="1">
      <c r="F163" s="52"/>
      <c r="G163" s="52"/>
      <c r="H163" s="52"/>
    </row>
    <row r="164" spans="6:8" ht="19.5" customHeight="1">
      <c r="F164" s="52"/>
      <c r="G164" s="52"/>
      <c r="H164" s="52"/>
    </row>
    <row r="165" spans="6:8" ht="19.5" customHeight="1">
      <c r="F165" s="52"/>
      <c r="G165" s="52"/>
      <c r="H165" s="52"/>
    </row>
    <row r="166" spans="6:8" ht="19.5" customHeight="1">
      <c r="F166" s="52"/>
      <c r="G166" s="52"/>
      <c r="H166" s="52"/>
    </row>
    <row r="167" spans="6:8" ht="19.5" customHeight="1">
      <c r="F167" s="52"/>
      <c r="G167" s="52"/>
      <c r="H167" s="52"/>
    </row>
    <row r="168" spans="6:8" ht="19.5" customHeight="1">
      <c r="F168" s="52"/>
      <c r="G168" s="52"/>
      <c r="H168" s="52"/>
    </row>
    <row r="169" spans="6:8" ht="19.5" customHeight="1">
      <c r="F169" s="52"/>
      <c r="G169" s="52"/>
      <c r="H169" s="52"/>
    </row>
    <row r="170" spans="6:8" ht="19.5" customHeight="1">
      <c r="F170" s="52"/>
      <c r="G170" s="52"/>
      <c r="H170" s="52"/>
    </row>
    <row r="171" spans="6:8" ht="19.5" customHeight="1">
      <c r="F171" s="52"/>
      <c r="G171" s="52"/>
      <c r="H171" s="52"/>
    </row>
    <row r="172" spans="6:8" ht="19.5" customHeight="1">
      <c r="F172" s="52"/>
      <c r="G172" s="52"/>
      <c r="H172" s="52"/>
    </row>
    <row r="173" spans="6:8" ht="19.5" customHeight="1">
      <c r="F173" s="52"/>
      <c r="G173" s="52"/>
      <c r="H173" s="52"/>
    </row>
    <row r="174" spans="6:8" ht="19.5" customHeight="1">
      <c r="F174" s="52"/>
      <c r="G174" s="52"/>
      <c r="H174" s="52"/>
    </row>
    <row r="175" spans="6:8" ht="19.5" customHeight="1">
      <c r="F175" s="52"/>
      <c r="G175" s="52"/>
      <c r="H175" s="52"/>
    </row>
    <row r="176" spans="6:8" ht="19.5" customHeight="1">
      <c r="F176" s="52"/>
      <c r="G176" s="52"/>
      <c r="H176" s="52"/>
    </row>
    <row r="177" spans="6:8" ht="19.5" customHeight="1">
      <c r="F177" s="52"/>
      <c r="G177" s="52"/>
      <c r="H177" s="52"/>
    </row>
    <row r="178" spans="6:8" ht="19.5" customHeight="1">
      <c r="F178" s="52"/>
      <c r="G178" s="52"/>
      <c r="H178" s="52"/>
    </row>
    <row r="179" spans="6:8" ht="19.5" customHeight="1">
      <c r="F179" s="52"/>
      <c r="G179" s="52"/>
      <c r="H179" s="52"/>
    </row>
  </sheetData>
  <sheetProtection/>
  <mergeCells count="4">
    <mergeCell ref="A53:F53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2:O23"/>
  <sheetViews>
    <sheetView view="pageBreakPreview" zoomScale="73" zoomScaleSheetLayoutView="73" zoomScalePageLayoutView="0" workbookViewId="0" topLeftCell="B1">
      <selection activeCell="G13" sqref="G13"/>
    </sheetView>
  </sheetViews>
  <sheetFormatPr defaultColWidth="9.140625" defaultRowHeight="12.75"/>
  <cols>
    <col min="1" max="1" width="4.28125" style="76" customWidth="1"/>
    <col min="2" max="2" width="54.00390625" style="76" customWidth="1"/>
    <col min="3" max="3" width="12.7109375" style="76" customWidth="1"/>
    <col min="4" max="4" width="14.00390625" style="76" customWidth="1"/>
    <col min="5" max="5" width="14.140625" style="76" customWidth="1"/>
    <col min="6" max="6" width="13.00390625" style="76" customWidth="1"/>
    <col min="7" max="7" width="12.57421875" style="76" customWidth="1"/>
    <col min="8" max="8" width="14.140625" style="76" customWidth="1"/>
    <col min="9" max="10" width="12.00390625" style="76" hidden="1" customWidth="1"/>
    <col min="11" max="11" width="10.421875" style="76" hidden="1" customWidth="1"/>
    <col min="12" max="12" width="12.421875" style="76" hidden="1" customWidth="1"/>
    <col min="13" max="13" width="10.00390625" style="76" hidden="1" customWidth="1"/>
    <col min="14" max="14" width="9.57421875" style="76" bestFit="1" customWidth="1"/>
    <col min="15" max="16384" width="9.140625" style="76" customWidth="1"/>
  </cols>
  <sheetData>
    <row r="2" spans="2:13" ht="12.75">
      <c r="B2" s="117"/>
      <c r="C2" s="117"/>
      <c r="D2" s="117"/>
      <c r="E2" s="117"/>
      <c r="F2" s="117"/>
      <c r="G2" s="117"/>
      <c r="H2" s="118" t="s">
        <v>59</v>
      </c>
      <c r="I2" s="117"/>
      <c r="J2" s="117"/>
      <c r="K2" s="117"/>
      <c r="L2" s="117"/>
      <c r="M2" s="117" t="s">
        <v>59</v>
      </c>
    </row>
    <row r="3" spans="2:13" ht="24.75" customHeight="1">
      <c r="B3" s="218" t="s">
        <v>60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2:13" ht="12.7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13.5" thickBot="1">
      <c r="B5" s="117"/>
      <c r="C5" s="117"/>
      <c r="D5" s="117"/>
      <c r="E5" s="117"/>
      <c r="F5" s="117"/>
      <c r="G5" s="117"/>
      <c r="H5" s="119" t="s">
        <v>90</v>
      </c>
      <c r="I5" s="117"/>
      <c r="J5" s="117"/>
      <c r="K5" s="117"/>
      <c r="L5" s="117" t="s">
        <v>61</v>
      </c>
      <c r="M5" s="117"/>
    </row>
    <row r="6" spans="2:13" s="78" customFormat="1" ht="47.25" thickBot="1">
      <c r="B6" s="145" t="s">
        <v>62</v>
      </c>
      <c r="C6" s="146" t="s">
        <v>110</v>
      </c>
      <c r="D6" s="146" t="s">
        <v>111</v>
      </c>
      <c r="E6" s="146" t="s">
        <v>100</v>
      </c>
      <c r="F6" s="146" t="s">
        <v>101</v>
      </c>
      <c r="G6" s="146" t="s">
        <v>99</v>
      </c>
      <c r="H6" s="147" t="s">
        <v>109</v>
      </c>
      <c r="I6" s="111" t="s">
        <v>63</v>
      </c>
      <c r="J6" s="77" t="s">
        <v>64</v>
      </c>
      <c r="K6" s="77" t="s">
        <v>65</v>
      </c>
      <c r="L6" s="77" t="s">
        <v>66</v>
      </c>
      <c r="M6" s="77" t="s">
        <v>67</v>
      </c>
    </row>
    <row r="7" spans="2:14" ht="21" customHeight="1" thickTop="1">
      <c r="B7" s="157" t="s">
        <v>68</v>
      </c>
      <c r="C7" s="172">
        <v>20048.006999999998</v>
      </c>
      <c r="D7" s="172">
        <v>20044.614</v>
      </c>
      <c r="E7" s="173">
        <v>5352.837</v>
      </c>
      <c r="F7" s="172">
        <v>5494.324</v>
      </c>
      <c r="G7" s="174">
        <v>5131.992</v>
      </c>
      <c r="H7" s="178">
        <f>+G7/F7</f>
        <v>0.9340533976518314</v>
      </c>
      <c r="I7" s="112" t="e">
        <f>+#REF!+E7</f>
        <v>#REF!</v>
      </c>
      <c r="J7" s="79">
        <v>7799.829</v>
      </c>
      <c r="K7" s="79">
        <v>7653.1</v>
      </c>
      <c r="L7" s="80">
        <f aca="true" t="shared" si="0" ref="L7:L13">+J7-K7</f>
        <v>146.72899999999936</v>
      </c>
      <c r="M7" s="81">
        <f aca="true" t="shared" si="1" ref="M7:M14">+K7/J7</f>
        <v>0.9811881773305544</v>
      </c>
      <c r="N7" s="82"/>
    </row>
    <row r="8" spans="2:14" ht="19.5" customHeight="1">
      <c r="B8" s="157" t="s">
        <v>69</v>
      </c>
      <c r="C8" s="172">
        <v>168</v>
      </c>
      <c r="D8" s="172">
        <v>168</v>
      </c>
      <c r="E8" s="173">
        <v>42.08</v>
      </c>
      <c r="F8" s="172">
        <v>42.08</v>
      </c>
      <c r="G8" s="174">
        <v>38.315</v>
      </c>
      <c r="H8" s="178">
        <f aca="true" t="shared" si="2" ref="H8:H13">+G8/F8</f>
        <v>0.910527566539924</v>
      </c>
      <c r="I8" s="112" t="e">
        <f>+#REF!+E8</f>
        <v>#REF!</v>
      </c>
      <c r="J8" s="79">
        <v>64.459</v>
      </c>
      <c r="K8" s="79">
        <v>56.1</v>
      </c>
      <c r="L8" s="80">
        <f t="shared" si="0"/>
        <v>8.359000000000002</v>
      </c>
      <c r="M8" s="81">
        <f t="shared" si="1"/>
        <v>0.8703206689523573</v>
      </c>
      <c r="N8" s="82"/>
    </row>
    <row r="9" spans="2:14" ht="18.75" customHeight="1">
      <c r="B9" s="157" t="s">
        <v>70</v>
      </c>
      <c r="C9" s="172">
        <v>102.7</v>
      </c>
      <c r="D9" s="172">
        <v>102.7</v>
      </c>
      <c r="E9" s="173">
        <v>25.385</v>
      </c>
      <c r="F9" s="172">
        <v>25.385</v>
      </c>
      <c r="G9" s="174">
        <v>20.725083</v>
      </c>
      <c r="H9" s="178">
        <f t="shared" si="2"/>
        <v>0.8164302934804019</v>
      </c>
      <c r="I9" s="112" t="e">
        <f>+#REF!+E9</f>
        <v>#REF!</v>
      </c>
      <c r="J9" s="79">
        <v>38.745</v>
      </c>
      <c r="K9" s="79">
        <v>34.5</v>
      </c>
      <c r="L9" s="80">
        <f t="shared" si="0"/>
        <v>4.244999999999997</v>
      </c>
      <c r="M9" s="81">
        <f t="shared" si="1"/>
        <v>0.8904374758033295</v>
      </c>
      <c r="N9" s="82"/>
    </row>
    <row r="10" spans="2:14" ht="25.5" customHeight="1">
      <c r="B10" s="158" t="s">
        <v>71</v>
      </c>
      <c r="C10" s="172">
        <v>154</v>
      </c>
      <c r="D10" s="172">
        <v>154</v>
      </c>
      <c r="E10" s="173">
        <v>38.499</v>
      </c>
      <c r="F10" s="172">
        <v>38.499</v>
      </c>
      <c r="G10" s="174">
        <v>35.060012</v>
      </c>
      <c r="H10" s="178">
        <f t="shared" si="2"/>
        <v>0.9106733161900309</v>
      </c>
      <c r="I10" s="112" t="e">
        <f>+#REF!+E10</f>
        <v>#REF!</v>
      </c>
      <c r="J10" s="79">
        <v>62.378</v>
      </c>
      <c r="K10" s="79">
        <v>58.8</v>
      </c>
      <c r="L10" s="80">
        <f t="shared" si="0"/>
        <v>3.578000000000003</v>
      </c>
      <c r="M10" s="81">
        <f t="shared" si="1"/>
        <v>0.9426400333450896</v>
      </c>
      <c r="N10" s="82"/>
    </row>
    <row r="11" spans="2:14" ht="28.5" customHeight="1">
      <c r="B11" s="158" t="s">
        <v>72</v>
      </c>
      <c r="C11" s="172">
        <v>20323.8</v>
      </c>
      <c r="D11" s="172">
        <v>20323.8</v>
      </c>
      <c r="E11" s="173">
        <v>5425</v>
      </c>
      <c r="F11" s="172">
        <v>5646.7</v>
      </c>
      <c r="G11" s="174">
        <v>5730.629</v>
      </c>
      <c r="H11" s="178">
        <f t="shared" si="2"/>
        <v>1.0148633715267323</v>
      </c>
      <c r="I11" s="112" t="e">
        <f>+#REF!+E11</f>
        <v>#REF!</v>
      </c>
      <c r="J11" s="79">
        <v>8640.4</v>
      </c>
      <c r="K11" s="79">
        <v>7983.6</v>
      </c>
      <c r="L11" s="80">
        <f t="shared" si="0"/>
        <v>656.7999999999993</v>
      </c>
      <c r="M11" s="81">
        <f t="shared" si="1"/>
        <v>0.9239850006944124</v>
      </c>
      <c r="N11" s="82"/>
    </row>
    <row r="12" spans="2:15" ht="27.75" customHeight="1">
      <c r="B12" s="158" t="s">
        <v>73</v>
      </c>
      <c r="C12" s="172">
        <v>7350.8</v>
      </c>
      <c r="D12" s="172">
        <v>7350.8</v>
      </c>
      <c r="E12" s="173">
        <v>1701.8</v>
      </c>
      <c r="F12" s="172">
        <v>1701.8</v>
      </c>
      <c r="G12" s="174">
        <v>1804.941</v>
      </c>
      <c r="H12" s="178">
        <f t="shared" si="2"/>
        <v>1.060607004348337</v>
      </c>
      <c r="I12" s="112" t="e">
        <f>+#REF!+E12</f>
        <v>#REF!</v>
      </c>
      <c r="J12" s="79" t="e">
        <f>+E12+#REF!-459.6+29</f>
        <v>#REF!</v>
      </c>
      <c r="K12" s="79">
        <v>3474.3</v>
      </c>
      <c r="L12" s="80" t="e">
        <f t="shared" si="0"/>
        <v>#REF!</v>
      </c>
      <c r="M12" s="81" t="e">
        <f t="shared" si="1"/>
        <v>#REF!</v>
      </c>
      <c r="N12" s="82"/>
      <c r="O12" s="82"/>
    </row>
    <row r="13" spans="2:14" ht="17.25" customHeight="1">
      <c r="B13" s="157" t="s">
        <v>74</v>
      </c>
      <c r="C13" s="172">
        <v>226</v>
      </c>
      <c r="D13" s="172">
        <v>226</v>
      </c>
      <c r="E13" s="173">
        <v>56.5</v>
      </c>
      <c r="F13" s="172">
        <v>56.5</v>
      </c>
      <c r="G13" s="174">
        <v>70.93195</v>
      </c>
      <c r="H13" s="178">
        <f t="shared" si="2"/>
        <v>1.2554327433628318</v>
      </c>
      <c r="I13" s="112" t="e">
        <f>+#REF!+E13</f>
        <v>#REF!</v>
      </c>
      <c r="J13" s="79">
        <v>116.7</v>
      </c>
      <c r="K13" s="79">
        <f>0.2+99.6+0.2</f>
        <v>100</v>
      </c>
      <c r="L13" s="80">
        <f t="shared" si="0"/>
        <v>16.700000000000003</v>
      </c>
      <c r="M13" s="81">
        <f t="shared" si="1"/>
        <v>0.856898029134533</v>
      </c>
      <c r="N13" s="82"/>
    </row>
    <row r="14" spans="2:14" ht="18.75" customHeight="1" thickBot="1">
      <c r="B14" s="159" t="s">
        <v>75</v>
      </c>
      <c r="C14" s="175">
        <f>SUM(C7:C13)</f>
        <v>48373.307</v>
      </c>
      <c r="D14" s="175">
        <f>SUM(D7:D13)</f>
        <v>48369.914000000004</v>
      </c>
      <c r="E14" s="176">
        <f>SUM(E7:E13)</f>
        <v>12642.100999999999</v>
      </c>
      <c r="F14" s="177">
        <f>SUM(F7:F13)</f>
        <v>13005.287999999999</v>
      </c>
      <c r="G14" s="175">
        <f>SUM(G7:G13)</f>
        <v>12832.594045000002</v>
      </c>
      <c r="H14" s="179">
        <f>+G14/F14</f>
        <v>0.9867212510019003</v>
      </c>
      <c r="I14" s="112" t="e">
        <f>SUM(I7:I13)</f>
        <v>#REF!</v>
      </c>
      <c r="J14" s="79" t="e">
        <f>SUM(J7:J13)</f>
        <v>#REF!</v>
      </c>
      <c r="K14" s="79">
        <f>SUM(K7:K13)</f>
        <v>19360.4</v>
      </c>
      <c r="L14" s="79" t="e">
        <f>SUM(L7:L13)</f>
        <v>#REF!</v>
      </c>
      <c r="M14" s="81" t="e">
        <f t="shared" si="1"/>
        <v>#REF!</v>
      </c>
      <c r="N14" s="82"/>
    </row>
    <row r="15" ht="12.75">
      <c r="J15" s="82"/>
    </row>
    <row r="16" spans="3:10" ht="12.75">
      <c r="C16" s="82"/>
      <c r="D16" s="82"/>
      <c r="J16" s="82"/>
    </row>
    <row r="17" spans="4:10" ht="12.75">
      <c r="D17" s="82"/>
      <c r="F17" s="82"/>
      <c r="G17" s="82"/>
      <c r="J17" s="82"/>
    </row>
    <row r="18" spans="4:10" ht="12.75">
      <c r="D18" s="82"/>
      <c r="F18" s="82"/>
      <c r="G18" s="82"/>
      <c r="H18" s="82"/>
      <c r="I18" s="82"/>
      <c r="J18" s="82"/>
    </row>
    <row r="19" ht="12.75">
      <c r="J19" s="82"/>
    </row>
    <row r="20" ht="12.75">
      <c r="J20" s="82"/>
    </row>
    <row r="23" spans="4:10" ht="12.75">
      <c r="D23" s="82"/>
      <c r="F23" s="83"/>
      <c r="G23" s="83"/>
      <c r="H23" s="83"/>
      <c r="I23" s="83"/>
      <c r="J23" s="83"/>
    </row>
  </sheetData>
  <sheetProtection/>
  <mergeCells count="1">
    <mergeCell ref="B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68"/>
  <sheetViews>
    <sheetView showZeros="0" view="pageBreakPreview" zoomScale="75" zoomScaleNormal="125" zoomScaleSheetLayoutView="75" zoomScalePageLayoutView="0" workbookViewId="0" topLeftCell="A52">
      <selection activeCell="D63" sqref="D63"/>
    </sheetView>
  </sheetViews>
  <sheetFormatPr defaultColWidth="9.140625" defaultRowHeight="12" customHeight="1"/>
  <cols>
    <col min="1" max="1" width="9.7109375" style="94" customWidth="1"/>
    <col min="2" max="2" width="4.57421875" style="94" customWidth="1"/>
    <col min="3" max="3" width="44.421875" style="94" customWidth="1"/>
    <col min="4" max="5" width="10.57421875" style="93" customWidth="1"/>
    <col min="6" max="6" width="10.421875" style="94" customWidth="1"/>
    <col min="7" max="8" width="10.28125" style="94" customWidth="1"/>
    <col min="9" max="9" width="11.28125" style="94" customWidth="1"/>
    <col min="10" max="16384" width="9.140625" style="94" customWidth="1"/>
  </cols>
  <sheetData>
    <row r="1" spans="2:9" ht="12" customHeight="1">
      <c r="B1" s="103"/>
      <c r="C1" s="104"/>
      <c r="D1" s="105"/>
      <c r="E1" s="105"/>
      <c r="F1" s="106"/>
      <c r="G1" s="106"/>
      <c r="H1" s="106"/>
      <c r="I1" s="106" t="s">
        <v>77</v>
      </c>
    </row>
    <row r="2" spans="2:9" ht="12" customHeight="1">
      <c r="B2" s="107"/>
      <c r="C2" s="106"/>
      <c r="D2" s="105"/>
      <c r="E2" s="105"/>
      <c r="F2" s="106"/>
      <c r="G2" s="106"/>
      <c r="H2" s="108"/>
      <c r="I2" s="106"/>
    </row>
    <row r="3" spans="2:9" s="95" customFormat="1" ht="15">
      <c r="B3" s="220" t="s">
        <v>112</v>
      </c>
      <c r="C3" s="220"/>
      <c r="D3" s="220"/>
      <c r="E3" s="220"/>
      <c r="F3" s="220"/>
      <c r="G3" s="220"/>
      <c r="H3" s="220"/>
      <c r="I3" s="221"/>
    </row>
    <row r="4" spans="2:9" s="95" customFormat="1" ht="12">
      <c r="B4" s="107"/>
      <c r="C4" s="222"/>
      <c r="D4" s="222"/>
      <c r="E4" s="222"/>
      <c r="F4" s="222"/>
      <c r="G4" s="107"/>
      <c r="H4" s="107"/>
      <c r="I4" s="107"/>
    </row>
    <row r="5" spans="2:9" s="95" customFormat="1" ht="12" customHeight="1" thickBot="1">
      <c r="B5" s="109" t="s">
        <v>78</v>
      </c>
      <c r="C5" s="107"/>
      <c r="D5" s="107"/>
      <c r="E5" s="107"/>
      <c r="F5" s="107"/>
      <c r="G5" s="107"/>
      <c r="H5" s="107"/>
      <c r="I5" s="110" t="s">
        <v>92</v>
      </c>
    </row>
    <row r="6" spans="2:9" s="96" customFormat="1" ht="12" customHeight="1">
      <c r="B6" s="223" t="s">
        <v>79</v>
      </c>
      <c r="C6" s="225" t="s">
        <v>80</v>
      </c>
      <c r="D6" s="227" t="s">
        <v>113</v>
      </c>
      <c r="E6" s="227" t="s">
        <v>114</v>
      </c>
      <c r="F6" s="231" t="s">
        <v>97</v>
      </c>
      <c r="G6" s="227" t="s">
        <v>98</v>
      </c>
      <c r="H6" s="227" t="s">
        <v>99</v>
      </c>
      <c r="I6" s="229" t="s">
        <v>109</v>
      </c>
    </row>
    <row r="7" spans="2:9" s="96" customFormat="1" ht="27" customHeight="1">
      <c r="B7" s="224"/>
      <c r="C7" s="226"/>
      <c r="D7" s="228"/>
      <c r="E7" s="228"/>
      <c r="F7" s="232"/>
      <c r="G7" s="228"/>
      <c r="H7" s="228"/>
      <c r="I7" s="230"/>
    </row>
    <row r="8" spans="2:9" s="96" customFormat="1" ht="12" customHeight="1" thickBot="1">
      <c r="B8" s="153" t="s">
        <v>81</v>
      </c>
      <c r="C8" s="153" t="s">
        <v>82</v>
      </c>
      <c r="D8" s="154">
        <v>1</v>
      </c>
      <c r="E8" s="154" t="s">
        <v>83</v>
      </c>
      <c r="F8" s="154">
        <v>3</v>
      </c>
      <c r="G8" s="155" t="s">
        <v>84</v>
      </c>
      <c r="H8" s="155" t="s">
        <v>85</v>
      </c>
      <c r="I8" s="156" t="s">
        <v>89</v>
      </c>
    </row>
    <row r="9" spans="2:11" s="95" customFormat="1" ht="14.25" customHeight="1" thickTop="1">
      <c r="B9" s="148"/>
      <c r="C9" s="149" t="s">
        <v>91</v>
      </c>
      <c r="D9" s="150">
        <f>SUM(D10:D63)</f>
        <v>20048007</v>
      </c>
      <c r="E9" s="150">
        <f>SUM(E10:E63)</f>
        <v>20044614</v>
      </c>
      <c r="F9" s="150">
        <f>SUM(F10:F63)</f>
        <v>5352837</v>
      </c>
      <c r="G9" s="150">
        <f>SUM(G10:G63)</f>
        <v>5494324</v>
      </c>
      <c r="H9" s="150">
        <f>SUM(H10:H63)</f>
        <v>5131992.81297</v>
      </c>
      <c r="I9" s="151">
        <f>+H9/G9</f>
        <v>0.9340535456172588</v>
      </c>
      <c r="K9" s="206"/>
    </row>
    <row r="10" spans="1:9" ht="12" customHeight="1">
      <c r="A10" s="200"/>
      <c r="B10" s="202">
        <v>1</v>
      </c>
      <c r="C10" s="203" t="s">
        <v>118</v>
      </c>
      <c r="D10" s="152">
        <v>11596</v>
      </c>
      <c r="E10" s="152">
        <v>11596</v>
      </c>
      <c r="F10" s="152">
        <v>2870</v>
      </c>
      <c r="G10" s="152">
        <v>2870</v>
      </c>
      <c r="H10" s="152">
        <v>2319.07873</v>
      </c>
      <c r="I10" s="151">
        <f aca="true" t="shared" si="0" ref="I10:I62">+H10/G10</f>
        <v>0.8080413693379792</v>
      </c>
    </row>
    <row r="11" spans="1:9" ht="12" customHeight="1">
      <c r="A11" s="200"/>
      <c r="B11" s="202">
        <v>2</v>
      </c>
      <c r="C11" s="203" t="s">
        <v>119</v>
      </c>
      <c r="D11" s="152">
        <v>74806</v>
      </c>
      <c r="E11" s="152">
        <v>74806</v>
      </c>
      <c r="F11" s="152">
        <v>18721</v>
      </c>
      <c r="G11" s="152">
        <v>18721</v>
      </c>
      <c r="H11" s="152">
        <v>18591.52655</v>
      </c>
      <c r="I11" s="151">
        <f t="shared" si="0"/>
        <v>0.9930840526681266</v>
      </c>
    </row>
    <row r="12" spans="1:9" ht="12" customHeight="1">
      <c r="A12" s="200"/>
      <c r="B12" s="202">
        <v>3</v>
      </c>
      <c r="C12" s="203" t="s">
        <v>120</v>
      </c>
      <c r="D12" s="152">
        <v>163450</v>
      </c>
      <c r="E12" s="152">
        <v>163450</v>
      </c>
      <c r="F12" s="152">
        <v>44300</v>
      </c>
      <c r="G12" s="152">
        <v>44300</v>
      </c>
      <c r="H12" s="152">
        <v>41194.04337</v>
      </c>
      <c r="I12" s="151">
        <f t="shared" si="0"/>
        <v>0.9298881121896162</v>
      </c>
    </row>
    <row r="13" spans="1:9" ht="12" customHeight="1">
      <c r="A13" s="200"/>
      <c r="B13" s="202">
        <v>4</v>
      </c>
      <c r="C13" s="203" t="s">
        <v>86</v>
      </c>
      <c r="D13" s="152">
        <v>63672</v>
      </c>
      <c r="E13" s="152">
        <v>72972</v>
      </c>
      <c r="F13" s="152">
        <v>17723</v>
      </c>
      <c r="G13" s="152">
        <v>27023</v>
      </c>
      <c r="H13" s="152">
        <v>15568.52427</v>
      </c>
      <c r="I13" s="151">
        <f t="shared" si="0"/>
        <v>0.5761212400547682</v>
      </c>
    </row>
    <row r="14" spans="1:9" ht="12" customHeight="1">
      <c r="A14" s="200"/>
      <c r="B14" s="202">
        <v>5</v>
      </c>
      <c r="C14" s="203" t="s">
        <v>121</v>
      </c>
      <c r="D14" s="152">
        <v>11400</v>
      </c>
      <c r="E14" s="152">
        <v>11400</v>
      </c>
      <c r="F14" s="152">
        <v>2800</v>
      </c>
      <c r="G14" s="152">
        <v>2800</v>
      </c>
      <c r="H14" s="152">
        <v>2534.2819</v>
      </c>
      <c r="I14" s="151">
        <f t="shared" si="0"/>
        <v>0.9051006785714285</v>
      </c>
    </row>
    <row r="15" spans="1:9" ht="12" customHeight="1">
      <c r="A15" s="200"/>
      <c r="B15" s="202">
        <v>6</v>
      </c>
      <c r="C15" s="203" t="s">
        <v>122</v>
      </c>
      <c r="D15" s="152">
        <v>4308</v>
      </c>
      <c r="E15" s="152">
        <v>4308</v>
      </c>
      <c r="F15" s="152">
        <v>1150</v>
      </c>
      <c r="G15" s="152">
        <v>1150</v>
      </c>
      <c r="H15" s="152">
        <v>1106.49</v>
      </c>
      <c r="I15" s="151">
        <f t="shared" si="0"/>
        <v>0.9621652173913043</v>
      </c>
    </row>
    <row r="16" spans="1:9" ht="12" customHeight="1">
      <c r="A16" s="200"/>
      <c r="B16" s="202">
        <v>7</v>
      </c>
      <c r="C16" s="203" t="s">
        <v>123</v>
      </c>
      <c r="D16" s="152">
        <v>167000</v>
      </c>
      <c r="E16" s="152">
        <v>167000</v>
      </c>
      <c r="F16" s="152">
        <v>41500</v>
      </c>
      <c r="G16" s="152">
        <v>41500</v>
      </c>
      <c r="H16" s="152">
        <v>40058.626</v>
      </c>
      <c r="I16" s="151">
        <f t="shared" si="0"/>
        <v>0.9652680963855421</v>
      </c>
    </row>
    <row r="17" spans="1:9" ht="12" customHeight="1">
      <c r="A17" s="200"/>
      <c r="B17" s="202">
        <v>8</v>
      </c>
      <c r="C17" s="203" t="s">
        <v>124</v>
      </c>
      <c r="D17" s="152">
        <v>33902</v>
      </c>
      <c r="E17" s="152">
        <v>33902</v>
      </c>
      <c r="F17" s="152">
        <v>8959</v>
      </c>
      <c r="G17" s="152">
        <v>8959</v>
      </c>
      <c r="H17" s="152">
        <v>8412.435</v>
      </c>
      <c r="I17" s="151">
        <f t="shared" si="0"/>
        <v>0.9389926331063734</v>
      </c>
    </row>
    <row r="18" spans="1:9" ht="12" customHeight="1">
      <c r="A18" s="200"/>
      <c r="B18" s="202">
        <v>9</v>
      </c>
      <c r="C18" s="203" t="s">
        <v>125</v>
      </c>
      <c r="D18" s="152">
        <v>6751</v>
      </c>
      <c r="E18" s="152">
        <v>6751</v>
      </c>
      <c r="F18" s="152">
        <v>1500</v>
      </c>
      <c r="G18" s="152">
        <v>1500</v>
      </c>
      <c r="H18" s="152">
        <v>1238.275</v>
      </c>
      <c r="I18" s="151">
        <f t="shared" si="0"/>
        <v>0.8255166666666667</v>
      </c>
    </row>
    <row r="19" spans="1:9" ht="12" customHeight="1">
      <c r="A19" s="200"/>
      <c r="B19" s="202">
        <v>10</v>
      </c>
      <c r="C19" s="203" t="s">
        <v>126</v>
      </c>
      <c r="D19" s="152">
        <v>10682</v>
      </c>
      <c r="E19" s="152">
        <v>10682</v>
      </c>
      <c r="F19" s="152">
        <v>2900</v>
      </c>
      <c r="G19" s="152">
        <v>2900</v>
      </c>
      <c r="H19" s="152">
        <v>2842.55941</v>
      </c>
      <c r="I19" s="151">
        <f t="shared" si="0"/>
        <v>0.9801928999999999</v>
      </c>
    </row>
    <row r="20" spans="1:9" ht="12" customHeight="1">
      <c r="A20" s="200"/>
      <c r="B20" s="202">
        <v>11</v>
      </c>
      <c r="C20" s="203" t="s">
        <v>127</v>
      </c>
      <c r="D20" s="152">
        <v>7286</v>
      </c>
      <c r="E20" s="152">
        <v>7286</v>
      </c>
      <c r="F20" s="152">
        <v>1734</v>
      </c>
      <c r="G20" s="152">
        <v>1734</v>
      </c>
      <c r="H20" s="152">
        <v>1678.652</v>
      </c>
      <c r="I20" s="151">
        <f t="shared" si="0"/>
        <v>0.968080738177624</v>
      </c>
    </row>
    <row r="21" spans="1:9" ht="12" customHeight="1">
      <c r="A21" s="200"/>
      <c r="B21" s="202">
        <v>13</v>
      </c>
      <c r="C21" s="203" t="s">
        <v>128</v>
      </c>
      <c r="D21" s="152">
        <v>192350</v>
      </c>
      <c r="E21" s="152">
        <v>192350</v>
      </c>
      <c r="F21" s="152">
        <v>49371</v>
      </c>
      <c r="G21" s="152">
        <v>49371</v>
      </c>
      <c r="H21" s="152">
        <v>44816.65798</v>
      </c>
      <c r="I21" s="151">
        <f t="shared" si="0"/>
        <v>0.9077526884203277</v>
      </c>
    </row>
    <row r="22" spans="1:9" ht="12" customHeight="1">
      <c r="A22" s="200"/>
      <c r="B22" s="202">
        <v>14</v>
      </c>
      <c r="C22" s="203" t="s">
        <v>129</v>
      </c>
      <c r="D22" s="152">
        <v>300000</v>
      </c>
      <c r="E22" s="152">
        <v>300000</v>
      </c>
      <c r="F22" s="152">
        <v>81200</v>
      </c>
      <c r="G22" s="152">
        <v>81200</v>
      </c>
      <c r="H22" s="152">
        <v>80554.53646</v>
      </c>
      <c r="I22" s="151">
        <f t="shared" si="0"/>
        <v>0.9920509416256158</v>
      </c>
    </row>
    <row r="23" spans="1:9" ht="12" customHeight="1">
      <c r="A23" s="200"/>
      <c r="B23" s="202">
        <v>15</v>
      </c>
      <c r="C23" s="203" t="s">
        <v>130</v>
      </c>
      <c r="D23" s="152">
        <v>80831</v>
      </c>
      <c r="E23" s="152">
        <v>80831</v>
      </c>
      <c r="F23" s="152">
        <v>20950</v>
      </c>
      <c r="G23" s="152">
        <v>20950</v>
      </c>
      <c r="H23" s="152">
        <v>17369.23852</v>
      </c>
      <c r="I23" s="151">
        <f t="shared" si="0"/>
        <v>0.8290805976133651</v>
      </c>
    </row>
    <row r="24" spans="1:9" ht="12" customHeight="1">
      <c r="A24" s="200"/>
      <c r="B24" s="202">
        <v>16</v>
      </c>
      <c r="C24" s="203" t="s">
        <v>131</v>
      </c>
      <c r="D24" s="152">
        <v>1849000</v>
      </c>
      <c r="E24" s="152">
        <v>1849000</v>
      </c>
      <c r="F24" s="152">
        <v>462939</v>
      </c>
      <c r="G24" s="152">
        <v>462939</v>
      </c>
      <c r="H24" s="152">
        <v>453866.47122</v>
      </c>
      <c r="I24" s="151">
        <f t="shared" si="0"/>
        <v>0.9804023234594623</v>
      </c>
    </row>
    <row r="25" spans="1:9" ht="12" customHeight="1">
      <c r="A25" s="200"/>
      <c r="B25" s="202">
        <v>17</v>
      </c>
      <c r="C25" s="203" t="s">
        <v>132</v>
      </c>
      <c r="D25" s="152">
        <v>1370000</v>
      </c>
      <c r="E25" s="152">
        <v>1654267</v>
      </c>
      <c r="F25" s="152">
        <v>346194</v>
      </c>
      <c r="G25" s="152">
        <v>630461</v>
      </c>
      <c r="H25" s="152">
        <v>607952.26531</v>
      </c>
      <c r="I25" s="151">
        <f t="shared" si="0"/>
        <v>0.9642979745138875</v>
      </c>
    </row>
    <row r="26" spans="1:9" ht="12" customHeight="1">
      <c r="A26" s="200"/>
      <c r="B26" s="202">
        <v>18</v>
      </c>
      <c r="C26" s="203" t="s">
        <v>133</v>
      </c>
      <c r="D26" s="152">
        <v>3688008</v>
      </c>
      <c r="E26" s="152">
        <v>3688026</v>
      </c>
      <c r="F26" s="152">
        <v>1037247</v>
      </c>
      <c r="G26" s="152">
        <v>1037265</v>
      </c>
      <c r="H26" s="152">
        <v>952294.12123</v>
      </c>
      <c r="I26" s="151">
        <f t="shared" si="0"/>
        <v>0.91808180284691</v>
      </c>
    </row>
    <row r="27" spans="1:9" ht="12" customHeight="1">
      <c r="A27" s="200"/>
      <c r="B27" s="202">
        <v>19</v>
      </c>
      <c r="C27" s="203" t="s">
        <v>134</v>
      </c>
      <c r="D27" s="152">
        <v>6965092</v>
      </c>
      <c r="E27" s="152">
        <v>6965092</v>
      </c>
      <c r="F27" s="152">
        <v>1812633</v>
      </c>
      <c r="G27" s="152">
        <v>1812633</v>
      </c>
      <c r="H27" s="152">
        <v>1800237.91539</v>
      </c>
      <c r="I27" s="151">
        <f t="shared" si="0"/>
        <v>0.9931618344088406</v>
      </c>
    </row>
    <row r="28" spans="1:9" ht="26.25">
      <c r="A28" s="200"/>
      <c r="B28" s="202">
        <v>20</v>
      </c>
      <c r="C28" s="203" t="s">
        <v>135</v>
      </c>
      <c r="D28" s="152">
        <v>210000</v>
      </c>
      <c r="E28" s="152">
        <v>210000</v>
      </c>
      <c r="F28" s="152">
        <v>53000</v>
      </c>
      <c r="G28" s="152">
        <v>53000</v>
      </c>
      <c r="H28" s="152">
        <v>52453.84408</v>
      </c>
      <c r="I28" s="151">
        <f t="shared" si="0"/>
        <v>0.9896951713207548</v>
      </c>
    </row>
    <row r="29" spans="1:9" ht="12" customHeight="1">
      <c r="A29" s="200"/>
      <c r="B29" s="202">
        <v>21</v>
      </c>
      <c r="C29" s="203" t="s">
        <v>136</v>
      </c>
      <c r="D29" s="152">
        <v>6221</v>
      </c>
      <c r="E29" s="152">
        <v>6221</v>
      </c>
      <c r="F29" s="152">
        <v>1500</v>
      </c>
      <c r="G29" s="152">
        <v>1500</v>
      </c>
      <c r="H29" s="152">
        <v>1463.477</v>
      </c>
      <c r="I29" s="151">
        <f t="shared" si="0"/>
        <v>0.9756513333333334</v>
      </c>
    </row>
    <row r="30" spans="1:9" ht="12" customHeight="1">
      <c r="A30" s="200"/>
      <c r="B30" s="202">
        <v>22</v>
      </c>
      <c r="C30" s="203" t="s">
        <v>137</v>
      </c>
      <c r="D30" s="152">
        <v>460509</v>
      </c>
      <c r="E30" s="152">
        <v>460509</v>
      </c>
      <c r="F30" s="152">
        <v>115000</v>
      </c>
      <c r="G30" s="152">
        <v>115000</v>
      </c>
      <c r="H30" s="152">
        <v>110052.79489</v>
      </c>
      <c r="I30" s="151">
        <f t="shared" si="0"/>
        <v>0.9569808251304348</v>
      </c>
    </row>
    <row r="31" spans="1:9" ht="12" customHeight="1">
      <c r="A31" s="200"/>
      <c r="B31" s="202">
        <v>23</v>
      </c>
      <c r="C31" s="203" t="s">
        <v>138</v>
      </c>
      <c r="D31" s="152">
        <v>158000</v>
      </c>
      <c r="E31" s="152">
        <v>133343</v>
      </c>
      <c r="F31" s="152">
        <v>40237</v>
      </c>
      <c r="G31" s="152">
        <v>34585</v>
      </c>
      <c r="H31" s="152">
        <v>31132.21818</v>
      </c>
      <c r="I31" s="151">
        <f t="shared" si="0"/>
        <v>0.9001653369958075</v>
      </c>
    </row>
    <row r="32" spans="1:9" ht="12" customHeight="1">
      <c r="A32" s="200"/>
      <c r="B32" s="202">
        <v>24</v>
      </c>
      <c r="C32" s="203" t="s">
        <v>139</v>
      </c>
      <c r="D32" s="152">
        <v>28450</v>
      </c>
      <c r="E32" s="152">
        <v>20027</v>
      </c>
      <c r="F32" s="152">
        <v>7522</v>
      </c>
      <c r="G32" s="152">
        <v>4683</v>
      </c>
      <c r="H32" s="152">
        <v>4117.941</v>
      </c>
      <c r="I32" s="151">
        <f t="shared" si="0"/>
        <v>0.8793382447149263</v>
      </c>
    </row>
    <row r="33" spans="1:9" ht="12" customHeight="1">
      <c r="A33" s="200"/>
      <c r="B33" s="202">
        <v>25</v>
      </c>
      <c r="C33" s="203" t="s">
        <v>140</v>
      </c>
      <c r="D33" s="152">
        <v>300220</v>
      </c>
      <c r="E33" s="152">
        <v>324846</v>
      </c>
      <c r="F33" s="152">
        <v>67000</v>
      </c>
      <c r="G33" s="152">
        <v>91626</v>
      </c>
      <c r="H33" s="152">
        <v>67295.22409</v>
      </c>
      <c r="I33" s="151">
        <f t="shared" si="0"/>
        <v>0.7344555485342589</v>
      </c>
    </row>
    <row r="34" spans="1:9" ht="12" customHeight="1">
      <c r="A34" s="200"/>
      <c r="B34" s="202">
        <v>26</v>
      </c>
      <c r="C34" s="203" t="s">
        <v>87</v>
      </c>
      <c r="D34" s="152">
        <v>740200</v>
      </c>
      <c r="E34" s="152">
        <v>740200</v>
      </c>
      <c r="F34" s="152">
        <v>185050</v>
      </c>
      <c r="G34" s="152">
        <v>185050</v>
      </c>
      <c r="H34" s="152">
        <v>181191.83477</v>
      </c>
      <c r="I34" s="151">
        <f t="shared" si="0"/>
        <v>0.9791506877600648</v>
      </c>
    </row>
    <row r="35" spans="1:9" ht="12" customHeight="1">
      <c r="A35" s="200"/>
      <c r="B35" s="202">
        <v>27</v>
      </c>
      <c r="C35" s="203" t="s">
        <v>93</v>
      </c>
      <c r="D35" s="152">
        <v>12139</v>
      </c>
      <c r="E35" s="152">
        <v>12139</v>
      </c>
      <c r="F35" s="152">
        <v>3200</v>
      </c>
      <c r="G35" s="152">
        <v>3200</v>
      </c>
      <c r="H35" s="152">
        <v>2925.839</v>
      </c>
      <c r="I35" s="151">
        <f t="shared" si="0"/>
        <v>0.9143246875</v>
      </c>
    </row>
    <row r="36" spans="1:9" ht="12" customHeight="1">
      <c r="A36" s="200"/>
      <c r="B36" s="202">
        <v>28</v>
      </c>
      <c r="C36" s="203" t="s">
        <v>141</v>
      </c>
      <c r="D36" s="152">
        <v>6854</v>
      </c>
      <c r="E36" s="152">
        <v>6854</v>
      </c>
      <c r="F36" s="152">
        <v>2173</v>
      </c>
      <c r="G36" s="152">
        <v>2173</v>
      </c>
      <c r="H36" s="152">
        <v>1800.889</v>
      </c>
      <c r="I36" s="151">
        <f t="shared" si="0"/>
        <v>0.8287570179475379</v>
      </c>
    </row>
    <row r="37" spans="1:9" ht="12" customHeight="1">
      <c r="A37" s="200"/>
      <c r="B37" s="202">
        <v>29</v>
      </c>
      <c r="C37" s="203" t="s">
        <v>142</v>
      </c>
      <c r="D37" s="152">
        <v>608373</v>
      </c>
      <c r="E37" s="152">
        <v>748533</v>
      </c>
      <c r="F37" s="152">
        <v>162588</v>
      </c>
      <c r="G37" s="152">
        <v>302748</v>
      </c>
      <c r="H37" s="152">
        <v>154434.6716</v>
      </c>
      <c r="I37" s="151">
        <f t="shared" si="0"/>
        <v>0.5101096344154215</v>
      </c>
    </row>
    <row r="38" spans="1:9" ht="12" customHeight="1">
      <c r="A38" s="200"/>
      <c r="B38" s="202">
        <v>30</v>
      </c>
      <c r="C38" s="203" t="s">
        <v>143</v>
      </c>
      <c r="D38" s="152">
        <v>9464</v>
      </c>
      <c r="E38" s="152">
        <v>9464</v>
      </c>
      <c r="F38" s="152">
        <v>2411</v>
      </c>
      <c r="G38" s="152">
        <v>2411</v>
      </c>
      <c r="H38" s="152">
        <v>1878.132</v>
      </c>
      <c r="I38" s="151">
        <f t="shared" si="0"/>
        <v>0.778984653670676</v>
      </c>
    </row>
    <row r="39" spans="1:9" ht="12" customHeight="1">
      <c r="A39" s="200"/>
      <c r="B39" s="202">
        <v>31</v>
      </c>
      <c r="C39" s="203" t="s">
        <v>144</v>
      </c>
      <c r="D39" s="152">
        <v>861600</v>
      </c>
      <c r="E39" s="152">
        <v>861600</v>
      </c>
      <c r="F39" s="152">
        <v>214500</v>
      </c>
      <c r="G39" s="152">
        <v>214500</v>
      </c>
      <c r="H39" s="152">
        <v>211964.07575</v>
      </c>
      <c r="I39" s="151">
        <f t="shared" si="0"/>
        <v>0.9881775093240093</v>
      </c>
    </row>
    <row r="40" spans="1:9" ht="12" customHeight="1">
      <c r="A40" s="200"/>
      <c r="B40" s="202">
        <v>32</v>
      </c>
      <c r="C40" s="203" t="s">
        <v>145</v>
      </c>
      <c r="D40" s="152">
        <v>133000</v>
      </c>
      <c r="E40" s="152">
        <v>133000</v>
      </c>
      <c r="F40" s="152">
        <v>34900</v>
      </c>
      <c r="G40" s="152">
        <v>34900</v>
      </c>
      <c r="H40" s="152">
        <v>34556.98804</v>
      </c>
      <c r="I40" s="151">
        <f t="shared" si="0"/>
        <v>0.9901715770773638</v>
      </c>
    </row>
    <row r="41" spans="1:9" ht="12" customHeight="1">
      <c r="A41" s="200"/>
      <c r="B41" s="202">
        <v>33</v>
      </c>
      <c r="C41" s="203" t="s">
        <v>146</v>
      </c>
      <c r="D41" s="152">
        <v>122402</v>
      </c>
      <c r="E41" s="152">
        <v>122402</v>
      </c>
      <c r="F41" s="152">
        <v>30954</v>
      </c>
      <c r="G41" s="152">
        <v>30954</v>
      </c>
      <c r="H41" s="152">
        <v>30923.68134</v>
      </c>
      <c r="I41" s="151">
        <f t="shared" si="0"/>
        <v>0.9990205252955999</v>
      </c>
    </row>
    <row r="42" spans="1:9" ht="12" customHeight="1">
      <c r="A42" s="200"/>
      <c r="B42" s="202">
        <v>34</v>
      </c>
      <c r="C42" s="203" t="s">
        <v>147</v>
      </c>
      <c r="D42" s="152">
        <v>185000</v>
      </c>
      <c r="E42" s="152">
        <v>185000</v>
      </c>
      <c r="F42" s="152">
        <v>46000</v>
      </c>
      <c r="G42" s="152">
        <v>46000</v>
      </c>
      <c r="H42" s="152">
        <v>45999.98</v>
      </c>
      <c r="I42" s="151">
        <f t="shared" si="0"/>
        <v>0.9999995652173914</v>
      </c>
    </row>
    <row r="43" spans="1:9" ht="12" customHeight="1">
      <c r="A43" s="200"/>
      <c r="B43" s="202">
        <v>35</v>
      </c>
      <c r="C43" s="203" t="s">
        <v>148</v>
      </c>
      <c r="D43" s="152">
        <v>66210</v>
      </c>
      <c r="E43" s="152">
        <v>66210</v>
      </c>
      <c r="F43" s="152">
        <v>18241</v>
      </c>
      <c r="G43" s="152">
        <v>18241</v>
      </c>
      <c r="H43" s="152">
        <v>16822.32245</v>
      </c>
      <c r="I43" s="151">
        <f t="shared" si="0"/>
        <v>0.9222258894797434</v>
      </c>
    </row>
    <row r="44" spans="1:9" ht="12" customHeight="1">
      <c r="A44" s="200"/>
      <c r="B44" s="202">
        <v>36</v>
      </c>
      <c r="C44" s="203" t="s">
        <v>149</v>
      </c>
      <c r="D44" s="152">
        <v>13790</v>
      </c>
      <c r="E44" s="152">
        <v>13790</v>
      </c>
      <c r="F44" s="152">
        <v>4019</v>
      </c>
      <c r="G44" s="152">
        <v>4019</v>
      </c>
      <c r="H44" s="152">
        <v>3568.54396</v>
      </c>
      <c r="I44" s="151">
        <f t="shared" si="0"/>
        <v>0.887918377705897</v>
      </c>
    </row>
    <row r="45" spans="1:9" ht="12" customHeight="1">
      <c r="A45" s="200"/>
      <c r="B45" s="202">
        <v>37</v>
      </c>
      <c r="C45" s="203" t="s">
        <v>150</v>
      </c>
      <c r="D45" s="152">
        <v>135959</v>
      </c>
      <c r="E45" s="152">
        <v>135959</v>
      </c>
      <c r="F45" s="152">
        <v>34932</v>
      </c>
      <c r="G45" s="152">
        <v>34932</v>
      </c>
      <c r="H45" s="152">
        <v>34695.29493</v>
      </c>
      <c r="I45" s="151">
        <f t="shared" si="0"/>
        <v>0.9932238328753005</v>
      </c>
    </row>
    <row r="46" spans="1:9" ht="25.5" customHeight="1">
      <c r="A46" s="200"/>
      <c r="B46" s="202">
        <v>38</v>
      </c>
      <c r="C46" s="204" t="s">
        <v>151</v>
      </c>
      <c r="D46" s="152">
        <v>14124</v>
      </c>
      <c r="E46" s="152">
        <v>14124</v>
      </c>
      <c r="F46" s="152">
        <v>3532</v>
      </c>
      <c r="G46" s="152">
        <v>3532</v>
      </c>
      <c r="H46" s="152">
        <v>2825.636</v>
      </c>
      <c r="I46" s="151">
        <f t="shared" si="0"/>
        <v>0.8000101925254813</v>
      </c>
    </row>
    <row r="47" spans="1:9" ht="39">
      <c r="A47" s="200"/>
      <c r="B47" s="202">
        <v>39</v>
      </c>
      <c r="C47" s="203" t="s">
        <v>152</v>
      </c>
      <c r="D47" s="152">
        <v>1451</v>
      </c>
      <c r="E47" s="152">
        <v>1451</v>
      </c>
      <c r="F47" s="152">
        <v>325</v>
      </c>
      <c r="G47" s="152">
        <v>325</v>
      </c>
      <c r="H47" s="152">
        <v>267.1393</v>
      </c>
      <c r="I47" s="151">
        <f t="shared" si="0"/>
        <v>0.8219670769230769</v>
      </c>
    </row>
    <row r="48" spans="1:9" ht="26.25">
      <c r="A48" s="200"/>
      <c r="B48" s="202">
        <v>40</v>
      </c>
      <c r="C48" s="203" t="s">
        <v>153</v>
      </c>
      <c r="D48" s="152">
        <v>10785</v>
      </c>
      <c r="E48" s="152">
        <v>10785</v>
      </c>
      <c r="F48" s="152">
        <v>2685</v>
      </c>
      <c r="G48" s="152">
        <v>2685</v>
      </c>
      <c r="H48" s="152">
        <v>2650.65309</v>
      </c>
      <c r="I48" s="151">
        <f t="shared" si="0"/>
        <v>0.9872078547486033</v>
      </c>
    </row>
    <row r="49" spans="1:9" ht="12" customHeight="1">
      <c r="A49" s="200"/>
      <c r="B49" s="202">
        <v>41</v>
      </c>
      <c r="C49" s="203" t="s">
        <v>154</v>
      </c>
      <c r="D49" s="152">
        <v>5497</v>
      </c>
      <c r="E49" s="152">
        <v>5497</v>
      </c>
      <c r="F49" s="152">
        <v>1640</v>
      </c>
      <c r="G49" s="152">
        <v>1640</v>
      </c>
      <c r="H49" s="152">
        <v>1507.944</v>
      </c>
      <c r="I49" s="151">
        <f t="shared" si="0"/>
        <v>0.9194780487804878</v>
      </c>
    </row>
    <row r="50" spans="1:9" ht="12" customHeight="1">
      <c r="A50" s="200"/>
      <c r="B50" s="202">
        <v>42</v>
      </c>
      <c r="C50" s="207" t="s">
        <v>155</v>
      </c>
      <c r="D50" s="152">
        <v>3300</v>
      </c>
      <c r="E50" s="152">
        <v>3300</v>
      </c>
      <c r="F50" s="152">
        <v>947</v>
      </c>
      <c r="G50" s="152">
        <v>947</v>
      </c>
      <c r="H50" s="152">
        <v>872.1511400006711</v>
      </c>
      <c r="I50" s="151">
        <f t="shared" si="0"/>
        <v>0.920962133052451</v>
      </c>
    </row>
    <row r="51" spans="1:9" ht="12" customHeight="1">
      <c r="A51" s="200"/>
      <c r="B51" s="202">
        <v>43</v>
      </c>
      <c r="C51" s="203" t="s">
        <v>156</v>
      </c>
      <c r="D51" s="152">
        <v>12200</v>
      </c>
      <c r="E51" s="152">
        <v>12200</v>
      </c>
      <c r="F51" s="152">
        <v>3210</v>
      </c>
      <c r="G51" s="152">
        <v>3210</v>
      </c>
      <c r="H51" s="152">
        <v>3072.079</v>
      </c>
      <c r="I51" s="151">
        <f t="shared" si="0"/>
        <v>0.9570339563862929</v>
      </c>
    </row>
    <row r="52" spans="1:9" ht="12.75">
      <c r="A52" s="200"/>
      <c r="B52" s="202">
        <v>44</v>
      </c>
      <c r="C52" s="203" t="s">
        <v>157</v>
      </c>
      <c r="D52" s="152">
        <v>5718</v>
      </c>
      <c r="E52" s="152">
        <v>5718</v>
      </c>
      <c r="F52" s="152">
        <v>1428</v>
      </c>
      <c r="G52" s="152">
        <v>1428</v>
      </c>
      <c r="H52" s="152">
        <v>1363.79972</v>
      </c>
      <c r="I52" s="151">
        <f t="shared" si="0"/>
        <v>0.9550418207282914</v>
      </c>
    </row>
    <row r="53" spans="1:9" ht="12" customHeight="1">
      <c r="A53" s="200"/>
      <c r="B53" s="202">
        <v>45</v>
      </c>
      <c r="C53" s="203" t="s">
        <v>158</v>
      </c>
      <c r="D53" s="152">
        <v>0</v>
      </c>
      <c r="E53" s="152"/>
      <c r="F53" s="152"/>
      <c r="G53" s="152"/>
      <c r="H53" s="152"/>
      <c r="I53" s="151"/>
    </row>
    <row r="54" spans="1:9" ht="12" customHeight="1">
      <c r="A54" s="200"/>
      <c r="B54" s="202">
        <v>46</v>
      </c>
      <c r="C54" s="203" t="s">
        <v>159</v>
      </c>
      <c r="D54" s="152">
        <v>0</v>
      </c>
      <c r="E54" s="152"/>
      <c r="F54" s="152"/>
      <c r="G54" s="152"/>
      <c r="H54" s="152"/>
      <c r="I54" s="151"/>
    </row>
    <row r="55" spans="1:9" ht="12" customHeight="1">
      <c r="A55" s="200"/>
      <c r="B55" s="202">
        <v>47</v>
      </c>
      <c r="C55" s="203" t="s">
        <v>160</v>
      </c>
      <c r="D55" s="152">
        <v>56731</v>
      </c>
      <c r="E55" s="152">
        <v>59847</v>
      </c>
      <c r="F55" s="152">
        <v>15704</v>
      </c>
      <c r="G55" s="152">
        <v>18820</v>
      </c>
      <c r="H55" s="152">
        <v>15039.42382</v>
      </c>
      <c r="I55" s="151">
        <f t="shared" si="0"/>
        <v>0.7991192252922423</v>
      </c>
    </row>
    <row r="56" spans="1:9" ht="12" customHeight="1">
      <c r="A56" s="200"/>
      <c r="B56" s="202">
        <v>48</v>
      </c>
      <c r="C56" s="203" t="s">
        <v>161</v>
      </c>
      <c r="D56" s="152">
        <v>8000</v>
      </c>
      <c r="E56" s="152">
        <v>8000</v>
      </c>
      <c r="F56" s="152">
        <v>2587</v>
      </c>
      <c r="G56" s="152">
        <v>2587</v>
      </c>
      <c r="H56" s="152">
        <v>2548.501</v>
      </c>
      <c r="I56" s="151">
        <f t="shared" si="0"/>
        <v>0.985118283726324</v>
      </c>
    </row>
    <row r="57" spans="1:9" ht="27" customHeight="1">
      <c r="A57" s="200"/>
      <c r="B57" s="202">
        <v>50</v>
      </c>
      <c r="C57" s="203" t="s">
        <v>162</v>
      </c>
      <c r="D57" s="152">
        <v>2223</v>
      </c>
      <c r="E57" s="152">
        <v>2223</v>
      </c>
      <c r="F57" s="152">
        <v>600</v>
      </c>
      <c r="G57" s="152">
        <v>600</v>
      </c>
      <c r="H57" s="152">
        <v>527.69</v>
      </c>
      <c r="I57" s="151">
        <f t="shared" si="0"/>
        <v>0.8794833333333334</v>
      </c>
    </row>
    <row r="58" spans="1:9" ht="12.75" customHeight="1">
      <c r="A58" s="201"/>
      <c r="B58" s="202">
        <v>51</v>
      </c>
      <c r="C58" s="203" t="s">
        <v>163</v>
      </c>
      <c r="D58" s="152">
        <v>1900</v>
      </c>
      <c r="E58" s="152">
        <v>1900</v>
      </c>
      <c r="F58" s="152">
        <v>500</v>
      </c>
      <c r="G58" s="152">
        <v>500</v>
      </c>
      <c r="H58" s="152">
        <v>430.69345</v>
      </c>
      <c r="I58" s="151">
        <f t="shared" si="0"/>
        <v>0.8613869</v>
      </c>
    </row>
    <row r="59" spans="2:10" ht="12.75">
      <c r="B59" s="202">
        <v>52</v>
      </c>
      <c r="C59" s="203" t="s">
        <v>88</v>
      </c>
      <c r="D59" s="152">
        <v>8248</v>
      </c>
      <c r="E59" s="152">
        <v>8248</v>
      </c>
      <c r="F59" s="152">
        <v>2077</v>
      </c>
      <c r="G59" s="152">
        <v>2077</v>
      </c>
      <c r="H59" s="152">
        <v>2014.11319</v>
      </c>
      <c r="I59" s="151">
        <f t="shared" si="0"/>
        <v>0.9697222869523351</v>
      </c>
      <c r="J59" s="160"/>
    </row>
    <row r="60" spans="2:10" ht="12" customHeight="1">
      <c r="B60" s="202">
        <v>53</v>
      </c>
      <c r="C60" s="203" t="s">
        <v>94</v>
      </c>
      <c r="D60" s="152">
        <v>11383</v>
      </c>
      <c r="E60" s="152">
        <v>11383</v>
      </c>
      <c r="F60" s="152">
        <v>3077</v>
      </c>
      <c r="G60" s="152">
        <v>3077</v>
      </c>
      <c r="H60" s="152">
        <v>2886.04443</v>
      </c>
      <c r="I60" s="151">
        <f t="shared" si="0"/>
        <v>0.9379409912252193</v>
      </c>
      <c r="J60" s="160"/>
    </row>
    <row r="61" spans="2:14" ht="15" customHeight="1">
      <c r="B61" s="202">
        <v>54</v>
      </c>
      <c r="C61" s="203" t="s">
        <v>95</v>
      </c>
      <c r="D61" s="152">
        <v>45927</v>
      </c>
      <c r="E61" s="152">
        <v>79007</v>
      </c>
      <c r="F61" s="152">
        <v>12000</v>
      </c>
      <c r="G61" s="152">
        <v>20491</v>
      </c>
      <c r="H61" s="152">
        <v>13524.04522</v>
      </c>
      <c r="I61" s="151">
        <f t="shared" si="0"/>
        <v>0.6599992787077253</v>
      </c>
      <c r="J61" s="162"/>
      <c r="K61" s="113"/>
      <c r="L61" s="113"/>
      <c r="M61" s="113"/>
      <c r="N61" s="113"/>
    </row>
    <row r="62" spans="2:14" ht="26.25" customHeight="1">
      <c r="B62" s="202">
        <v>55</v>
      </c>
      <c r="C62" s="203" t="s">
        <v>164</v>
      </c>
      <c r="D62" s="152">
        <v>17893</v>
      </c>
      <c r="E62" s="152">
        <v>17893</v>
      </c>
      <c r="F62" s="152">
        <v>4607</v>
      </c>
      <c r="G62" s="152">
        <v>4607</v>
      </c>
      <c r="H62" s="152">
        <v>2549.44919</v>
      </c>
      <c r="I62" s="151">
        <f t="shared" si="0"/>
        <v>0.5533859756891686</v>
      </c>
      <c r="J62" s="162"/>
      <c r="K62" s="114"/>
      <c r="L62" s="114"/>
      <c r="M62" s="114"/>
      <c r="N62" s="114"/>
    </row>
    <row r="63" spans="2:14" ht="12" customHeight="1">
      <c r="B63" s="202">
        <v>65</v>
      </c>
      <c r="C63" s="203" t="s">
        <v>165</v>
      </c>
      <c r="D63" s="152">
        <v>784102</v>
      </c>
      <c r="E63" s="162">
        <v>319222</v>
      </c>
      <c r="F63" s="152">
        <v>320000</v>
      </c>
      <c r="G63" s="162">
        <v>0</v>
      </c>
      <c r="H63" s="162">
        <v>0</v>
      </c>
      <c r="I63" s="151"/>
      <c r="J63" s="162"/>
      <c r="K63" s="113"/>
      <c r="L63" s="113"/>
      <c r="M63" s="113"/>
      <c r="N63" s="113"/>
    </row>
    <row r="64" spans="2:14" ht="24.75" customHeight="1">
      <c r="B64" s="161"/>
      <c r="C64" s="162"/>
      <c r="D64" s="162"/>
      <c r="E64" s="162"/>
      <c r="F64" s="162"/>
      <c r="G64" s="162"/>
      <c r="H64" s="162"/>
      <c r="I64" s="162"/>
      <c r="J64" s="162"/>
      <c r="K64" s="114"/>
      <c r="L64" s="114"/>
      <c r="M64" s="114"/>
      <c r="N64" s="114"/>
    </row>
    <row r="65" spans="2:14" ht="27.75" customHeight="1">
      <c r="B65" s="115"/>
      <c r="C65" s="162"/>
      <c r="D65" s="162"/>
      <c r="E65" s="162"/>
      <c r="F65" s="162"/>
      <c r="G65" s="162"/>
      <c r="H65" s="162"/>
      <c r="I65" s="162"/>
      <c r="J65" s="114"/>
      <c r="K65" s="114"/>
      <c r="L65" s="114"/>
      <c r="M65" s="114"/>
      <c r="N65" s="114"/>
    </row>
    <row r="66" spans="2:14" ht="31.5" customHeight="1">
      <c r="B66" s="116"/>
      <c r="C66" s="162"/>
      <c r="D66" s="162"/>
      <c r="E66" s="162"/>
      <c r="F66" s="162"/>
      <c r="G66" s="162"/>
      <c r="H66" s="162"/>
      <c r="I66" s="162"/>
      <c r="J66" s="114"/>
      <c r="K66" s="114"/>
      <c r="L66" s="114"/>
      <c r="M66" s="114"/>
      <c r="N66" s="114"/>
    </row>
    <row r="67" spans="2:14" ht="37.5" customHeight="1">
      <c r="B67" s="116"/>
      <c r="C67" s="162"/>
      <c r="D67" s="162"/>
      <c r="E67" s="162"/>
      <c r="F67" s="162"/>
      <c r="G67" s="162"/>
      <c r="H67" s="162"/>
      <c r="I67" s="162"/>
      <c r="J67" s="114"/>
      <c r="K67" s="114"/>
      <c r="L67" s="114"/>
      <c r="M67" s="114"/>
      <c r="N67" s="114"/>
    </row>
    <row r="68" spans="2:14" ht="57" customHeight="1">
      <c r="B68" s="116"/>
      <c r="C68" s="162"/>
      <c r="D68" s="162"/>
      <c r="E68" s="162"/>
      <c r="F68" s="162"/>
      <c r="G68" s="162"/>
      <c r="H68" s="162"/>
      <c r="I68" s="162"/>
      <c r="J68" s="114"/>
      <c r="K68" s="114"/>
      <c r="L68" s="114"/>
      <c r="M68" s="114"/>
      <c r="N68" s="114"/>
    </row>
  </sheetData>
  <sheetProtection/>
  <mergeCells count="10">
    <mergeCell ref="B3:I3"/>
    <mergeCell ref="C4:F4"/>
    <mergeCell ref="B6:B7"/>
    <mergeCell ref="C6:C7"/>
    <mergeCell ref="D6:D7"/>
    <mergeCell ref="E6:E7"/>
    <mergeCell ref="H6:H7"/>
    <mergeCell ref="I6:I7"/>
    <mergeCell ref="F6:F7"/>
    <mergeCell ref="G6:G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9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51667042</cp:lastModifiedBy>
  <cp:lastPrinted>2015-04-29T06:34:01Z</cp:lastPrinted>
  <dcterms:created xsi:type="dcterms:W3CDTF">1996-10-14T23:33:28Z</dcterms:created>
  <dcterms:modified xsi:type="dcterms:W3CDTF">2015-04-30T11:32:56Z</dcterms:modified>
  <cp:category/>
  <cp:version/>
  <cp:contentType/>
  <cp:contentStatus/>
</cp:coreProperties>
</file>