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3"/>
  </bookViews>
  <sheets>
    <sheet name="A 1 Sinteza executie trim. 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 '!$A$1:$F$21</definedName>
    <definedName name="_xlnm.Print_Area" localSheetId="2">'A 3 ch personal pe bugete'!$B$2:$M$14</definedName>
    <definedName name="_xlnm.Print_Area" localSheetId="3">'A 4 OPC BS p'!$B$1:$I$66</definedName>
    <definedName name="_xlnm.Print_Area" localSheetId="1">'Anexa 2 '!$A$2:$H$50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<sst xmlns="http://schemas.openxmlformats.org/spreadsheetml/2006/main" count="186" uniqueCount="167">
  <si>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</si>
  <si>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</si>
  <si>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</si>
  <si>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</si>
  <si>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</si>
  <si>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</si>
  <si>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</si>
  <si>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</si>
  <si>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</si>
  <si>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</si>
  <si>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</si>
  <si>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</si>
  <si>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</si>
  <si>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</si>
  <si>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</si>
  <si>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</si>
  <si>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</si>
  <si>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</si>
  <si>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</si>
  <si>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</si>
  <si>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</si>
  <si>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</si>
  <si>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</si>
  <si>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</si>
  <si>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</si>
  <si>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</si>
  <si>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</si>
  <si>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</si>
  <si>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</si>
  <si>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</si>
  <si>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</si>
  <si>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</si>
  <si>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</si>
  <si>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</si>
  <si>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</si>
  <si>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</si>
  <si>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</si>
  <si>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</si>
  <si>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</si>
  <si>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</si>
  <si>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</si>
  <si>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</si>
  <si>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</si>
  <si>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</si>
  <si>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</si>
  <si>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</si>
  <si>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</si>
  <si>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</si>
  <si>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</si>
  <si>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</si>
  <si>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</si>
  <si>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</si>
  <si>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</si>
  <si>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</si>
  <si>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</si>
  <si>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</si>
  <si>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</si>
  <si>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</si>
  <si>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</si>
  <si>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</si>
  <si>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</si>
  <si>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</si>
  <si>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</si>
  <si>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</si>
  <si>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</si>
  <si>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</si>
  <si>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</si>
  <si>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</si>
  <si>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</si>
  <si>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</si>
  <si>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</si>
  <si>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</si>
  <si>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</si>
  <si>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</si>
  <si>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</si>
  <si>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</si>
  <si>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</si>
  <si>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</si>
  <si>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</si>
  <si>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</si>
  <si>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</si>
  <si>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</si>
  <si>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</si>
  <si>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</si>
  <si>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</si>
  <si>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 xml:space="preserve">Inalta Curte de Casatie si Justitie </t>
  </si>
  <si>
    <t xml:space="preserve">Ministerul Sanatatii </t>
  </si>
  <si>
    <t>Consiliul National de Solutionare a Contestatiilor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</si>
  <si>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</si>
  <si>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</si>
  <si>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</si>
  <si>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</si>
  <si>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 xml:space="preserve">Ministerul Culturii </t>
  </si>
  <si>
    <t>Autoritatea pentru Administrarea Activelor Statului</t>
  </si>
  <si>
    <t>Ministerul Fondurilor Europene</t>
  </si>
  <si>
    <t xml:space="preserve">         EXECUŢIA BUGETULUI GENERAL CONSOLIDAT   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</si>
  <si>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</si>
  <si>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</si>
  <si>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</si>
  <si>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</si>
  <si>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</si>
  <si>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Administratia Prezidentiala </t>
  </si>
  <si>
    <t xml:space="preserve">Senatul Romaniei </t>
  </si>
  <si>
    <t xml:space="preserve">Camera Deputatilor </t>
  </si>
  <si>
    <t xml:space="preserve">Curtea Constitutionala </t>
  </si>
  <si>
    <t xml:space="preserve">Consiliul Legislativ </t>
  </si>
  <si>
    <t xml:space="preserve">Curtea de Conturi </t>
  </si>
  <si>
    <t xml:space="preserve">Consiliul Concurentei </t>
  </si>
  <si>
    <t xml:space="preserve">Avocatul Poporului </t>
  </si>
  <si>
    <t xml:space="preserve">Consiliul National pentru Studierea Arhivelor Securitatii </t>
  </si>
  <si>
    <t xml:space="preserve">Consiliul National al Audiovizualului </t>
  </si>
  <si>
    <t xml:space="preserve">Secretariatul General al Guvernului </t>
  </si>
  <si>
    <t xml:space="preserve">Ministerul Afacerilor Externe </t>
  </si>
  <si>
    <t>Ministerul Dezvoltarii Regionale si Administratiei Publice</t>
  </si>
  <si>
    <t xml:space="preserve">Ministerul Finantelor Publice </t>
  </si>
  <si>
    <t xml:space="preserve">Ministerul Justitiei </t>
  </si>
  <si>
    <t xml:space="preserve">Ministerul Apararii Nationale </t>
  </si>
  <si>
    <t xml:space="preserve">Ministerul Afacerilor Interne </t>
  </si>
  <si>
    <t>Ministerul Muncii, Familiei, Protectiei Sociale si Persoanelor Varstnice</t>
  </si>
  <si>
    <t>Ministerul Tineretului si Sportului</t>
  </si>
  <si>
    <t xml:space="preserve">Ministerul Agriculturii si Dezvoltarii Rurale </t>
  </si>
  <si>
    <t>Ministerul Mediului Apelor si Padurilor</t>
  </si>
  <si>
    <t xml:space="preserve">Ministerul Transporturilor </t>
  </si>
  <si>
    <t>Ministerul Educatiei si Cercetarii Stiintifice</t>
  </si>
  <si>
    <t xml:space="preserve">Ministerul Public </t>
  </si>
  <si>
    <t xml:space="preserve">Agentia Nationala de Integritate </t>
  </si>
  <si>
    <t xml:space="preserve">Serviciul Roman de Informatii </t>
  </si>
  <si>
    <t xml:space="preserve">Serviciul de Informatii Externe </t>
  </si>
  <si>
    <t xml:space="preserve">Serviciul de Protectie si Paza </t>
  </si>
  <si>
    <t xml:space="preserve">Serviciul de Telecomunicatii Speciale </t>
  </si>
  <si>
    <t xml:space="preserve">Academia Romana </t>
  </si>
  <si>
    <t xml:space="preserve">Autoritatea Nationala Sanitar-Veterinara si pentru Siguranta Alimentelor </t>
  </si>
  <si>
    <t xml:space="preserve">Secretariatul de stat pentru recunoasterea meritelor luptatorilor impotriva regimului comunist instaurat in Romania in perioada 1945 - 1989 </t>
  </si>
  <si>
    <t xml:space="preserve">Oficiul National de Prevenire si Combaterea Spalarii Banilor </t>
  </si>
  <si>
    <t xml:space="preserve">Oficiul registrului national al informatiilor secrete de stat </t>
  </si>
  <si>
    <t xml:space="preserve">Consiliul National pentru Combaterea Discriminarii </t>
  </si>
  <si>
    <t xml:space="preserve">Agentia Nationala de Presa AGERPRES </t>
  </si>
  <si>
    <t xml:space="preserve">Institutul Cultural Roman </t>
  </si>
  <si>
    <t xml:space="preserve">Societatea Romana de Radiodifuziune </t>
  </si>
  <si>
    <t xml:space="preserve">Societatea Romana de Televiziune </t>
  </si>
  <si>
    <t xml:space="preserve">Consiliul Superior al Magistraturii </t>
  </si>
  <si>
    <t xml:space="preserve">Autoritatea Electorala Permanenta </t>
  </si>
  <si>
    <t xml:space="preserve">Autoritatea Nationala de Supraveghere a Prelucrarii Datelor cu Caracter Personal </t>
  </si>
  <si>
    <t xml:space="preserve">Consiliul Economic si Social </t>
  </si>
  <si>
    <t>Autoritatea Nationala pentru Restituirea Proprietatilor</t>
  </si>
  <si>
    <t xml:space="preserve">Ministerul Finantelor Publice-Actiuni Generale </t>
  </si>
  <si>
    <t>CHELTUIELI DE PERSONAL  2016</t>
  </si>
  <si>
    <t>Program 2016 
iniţial</t>
  </si>
  <si>
    <t>Program           2016 
actualizat</t>
  </si>
  <si>
    <t>Ministerul Energiei</t>
  </si>
  <si>
    <t>Academia Oamenilor de Ştiinţă din România</t>
  </si>
  <si>
    <t>Ministerul pentru Consultare Publică şi Dialog Civic</t>
  </si>
  <si>
    <t>Ministerul Comunicațiilor și pentru Societatea Informationala</t>
  </si>
  <si>
    <t>Ministerul Economiei, Comertului si Relațiilor cu Mediul de Afaceri</t>
  </si>
  <si>
    <t>Program    2016            iniţial</t>
  </si>
  <si>
    <t>Program     2016     actualizat</t>
  </si>
  <si>
    <t xml:space="preserve">   -pe anul 2016 -</t>
  </si>
  <si>
    <t>Trimestrul II
iniţial</t>
  </si>
  <si>
    <t>Trimestrul II 
actualizat</t>
  </si>
  <si>
    <t>Execuţie trimestrul II</t>
  </si>
  <si>
    <t>Grad de realizare trim.II 2016</t>
  </si>
  <si>
    <t>Trimestrul II iniţial</t>
  </si>
  <si>
    <t>Trimestrul II actualizat</t>
  </si>
  <si>
    <t>Program Trim. II</t>
  </si>
  <si>
    <t>Execuţie trim. II</t>
  </si>
  <si>
    <t>Program trim. II 2016</t>
  </si>
  <si>
    <t>Realizari trim. II 2016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</si>
</sst>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0.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85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85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43" fontId="0" fillId="0" borderId="0" applyFont="0" applyFill="0" applyBorder="0" applyAlignment="0" applyProtection="0"/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41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4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87" fillId="0" borderId="17">
      <alignment/>
      <protection/>
    </xf>
    <xf numFmtId="0" fontId="87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171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42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69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right"/>
      <protection locked="0"/>
    </xf>
    <xf numFmtId="172" fontId="71" fillId="50" borderId="0" xfId="0" applyNumberFormat="1" applyFont="1" applyFill="1" applyBorder="1" applyAlignment="1" applyProtection="1">
      <alignment horizontal="right"/>
      <protection locked="0"/>
    </xf>
    <xf numFmtId="172" fontId="71" fillId="50" borderId="21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indent="1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6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left" indent="2"/>
      <protection locked="0"/>
    </xf>
    <xf numFmtId="172" fontId="72" fillId="14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wrapText="1" indent="4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1" fillId="50" borderId="0" xfId="0" applyNumberFormat="1" applyFont="1" applyFill="1" applyBorder="1" applyAlignment="1" applyProtection="1">
      <alignment horizontal="left" wrapText="1" indent="6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left" vertical="center" indent="4"/>
      <protection/>
    </xf>
    <xf numFmtId="172" fontId="72" fillId="50" borderId="0" xfId="0" applyNumberFormat="1" applyFont="1" applyFill="1" applyBorder="1" applyAlignment="1">
      <alignment horizontal="left" vertical="center" indent="2"/>
    </xf>
    <xf numFmtId="172" fontId="72" fillId="50" borderId="0" xfId="0" applyNumberFormat="1" applyFont="1" applyFill="1" applyBorder="1" applyAlignment="1">
      <alignment vertical="center"/>
    </xf>
    <xf numFmtId="172" fontId="72" fillId="50" borderId="0" xfId="0" applyNumberFormat="1" applyFont="1" applyFill="1" applyBorder="1" applyAlignment="1" applyProtection="1">
      <alignment horizontal="left" vertical="center" indent="2"/>
      <protection/>
    </xf>
    <xf numFmtId="172" fontId="72" fillId="50" borderId="0" xfId="0" applyNumberFormat="1" applyFont="1" applyFill="1" applyBorder="1" applyAlignment="1" applyProtection="1">
      <alignment horizontal="left" wrapText="1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Border="1" applyAlignment="1" applyProtection="1">
      <alignment horizontal="left" indent="1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2" fillId="50" borderId="0" xfId="0" applyNumberFormat="1" applyFont="1" applyFill="1" applyBorder="1" applyAlignment="1" applyProtection="1">
      <alignment horizontal="left" indent="2"/>
      <protection/>
    </xf>
    <xf numFmtId="172" fontId="71" fillId="50" borderId="0" xfId="0" applyNumberFormat="1" applyFont="1" applyFill="1" applyBorder="1" applyAlignment="1" applyProtection="1">
      <alignment horizontal="left" wrapText="1" indent="4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>
      <alignment horizontal="right" vertical="center"/>
    </xf>
    <xf numFmtId="172" fontId="71" fillId="50" borderId="0" xfId="0" applyNumberFormat="1" applyFont="1" applyFill="1" applyBorder="1" applyAlignment="1" applyProtection="1">
      <alignment horizontal="left" indent="4"/>
      <protection/>
    </xf>
    <xf numFmtId="172" fontId="71" fillId="50" borderId="0" xfId="0" applyNumberFormat="1" applyFont="1" applyFill="1" applyBorder="1" applyAlignment="1" applyProtection="1">
      <alignment horizontal="left" vertical="center" indent="4"/>
      <protection/>
    </xf>
    <xf numFmtId="172" fontId="72" fillId="50" borderId="0" xfId="0" applyNumberFormat="1" applyFont="1" applyFill="1" applyBorder="1" applyAlignment="1" applyProtection="1">
      <alignment horizontal="left" wrapText="1" indent="2"/>
      <protection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2" fillId="50" borderId="0" xfId="0" applyNumberFormat="1" applyFont="1" applyFill="1" applyAlignment="1">
      <alignment horizontal="left" wrapText="1" indent="1"/>
    </xf>
    <xf numFmtId="172" fontId="72" fillId="50" borderId="0" xfId="0" applyNumberFormat="1" applyFont="1" applyFill="1" applyAlignment="1">
      <alignment horizontal="center" vertical="center"/>
    </xf>
    <xf numFmtId="172" fontId="72" fillId="50" borderId="0" xfId="0" applyNumberFormat="1" applyFont="1" applyFill="1" applyBorder="1" applyAlignment="1" applyProtection="1">
      <alignment horizontal="center" vertical="center"/>
      <protection/>
    </xf>
    <xf numFmtId="172" fontId="72" fillId="50" borderId="0" xfId="0" applyNumberFormat="1" applyFont="1" applyFill="1" applyBorder="1" applyAlignment="1">
      <alignment horizontal="center" vertical="center"/>
    </xf>
    <xf numFmtId="176" fontId="75" fillId="50" borderId="0" xfId="0" applyNumberFormat="1" applyFont="1" applyFill="1" applyBorder="1" applyAlignment="1" applyProtection="1">
      <alignment horizontal="center" vertical="center"/>
      <protection locked="0"/>
    </xf>
    <xf numFmtId="172" fontId="76" fillId="50" borderId="0" xfId="0" applyNumberFormat="1" applyFont="1" applyFill="1" applyBorder="1" applyAlignment="1" applyProtection="1">
      <alignment horizontal="center" vertical="center"/>
      <protection locked="0"/>
    </xf>
    <xf numFmtId="172" fontId="71" fillId="0" borderId="0" xfId="0" applyNumberFormat="1" applyFont="1" applyFill="1" applyBorder="1" applyAlignment="1" applyProtection="1">
      <alignment horizontal="left" vertical="center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69" applyFont="1" applyFill="1" applyBorder="1" applyAlignment="1">
      <alignment horizontal="center" vertical="center" wrapText="1"/>
      <protection/>
    </xf>
    <xf numFmtId="173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72" fontId="7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23" xfId="0" applyNumberFormat="1" applyFill="1" applyBorder="1" applyAlignment="1">
      <alignment/>
    </xf>
    <xf numFmtId="174" fontId="0" fillId="0" borderId="23" xfId="0" applyNumberForma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1" applyFont="1">
      <alignment/>
      <protection/>
    </xf>
    <xf numFmtId="0" fontId="0" fillId="0" borderId="25" xfId="571" applyFont="1" applyBorder="1" applyAlignment="1">
      <alignment horizontal="center" vertical="center" wrapText="1"/>
      <protection/>
    </xf>
    <xf numFmtId="0" fontId="0" fillId="0" borderId="0" xfId="571" applyFont="1" applyAlignment="1">
      <alignment horizontal="center" vertical="center"/>
      <protection/>
    </xf>
    <xf numFmtId="172" fontId="0" fillId="0" borderId="25" xfId="571" applyNumberFormat="1" applyFont="1" applyBorder="1">
      <alignment/>
      <protection/>
    </xf>
    <xf numFmtId="172" fontId="0" fillId="0" borderId="25" xfId="597" applyNumberFormat="1" applyFont="1" applyBorder="1" applyAlignment="1">
      <alignment/>
    </xf>
    <xf numFmtId="176" fontId="0" fillId="0" borderId="25" xfId="597" applyNumberFormat="1" applyFont="1" applyBorder="1" applyAlignment="1">
      <alignment/>
    </xf>
    <xf numFmtId="172" fontId="0" fillId="0" borderId="0" xfId="571" applyNumberFormat="1" applyFont="1">
      <alignment/>
      <protection/>
    </xf>
    <xf numFmtId="3" fontId="0" fillId="0" borderId="0" xfId="571" applyNumberFormat="1" applyFont="1">
      <alignment/>
      <protection/>
    </xf>
    <xf numFmtId="172" fontId="79" fillId="50" borderId="26" xfId="0" applyNumberFormat="1" applyFont="1" applyFill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7" xfId="0" applyFont="1" applyFill="1" applyBorder="1" applyAlignment="1">
      <alignment horizontal="center"/>
    </xf>
    <xf numFmtId="0" fontId="79" fillId="50" borderId="27" xfId="0" applyFont="1" applyFill="1" applyBorder="1" applyAlignment="1">
      <alignment/>
    </xf>
    <xf numFmtId="0" fontId="0" fillId="50" borderId="27" xfId="0" applyFont="1" applyFill="1" applyBorder="1" applyAlignment="1">
      <alignment/>
    </xf>
    <xf numFmtId="173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0" fontId="79" fillId="50" borderId="26" xfId="0" applyFont="1" applyFill="1" applyBorder="1" applyAlignment="1">
      <alignment horizontal="center"/>
    </xf>
    <xf numFmtId="4" fontId="80" fillId="0" borderId="0" xfId="570" applyNumberFormat="1" applyFont="1" applyFill="1" applyBorder="1">
      <alignment/>
      <protection/>
    </xf>
    <xf numFmtId="0" fontId="80" fillId="0" borderId="0" xfId="570" applyFont="1" applyFill="1" applyBorder="1">
      <alignment/>
      <protection/>
    </xf>
    <xf numFmtId="0" fontId="81" fillId="0" borderId="0" xfId="570" applyFont="1" applyFill="1" applyBorder="1">
      <alignment/>
      <protection/>
    </xf>
    <xf numFmtId="0" fontId="81" fillId="0" borderId="0" xfId="570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172" fontId="72" fillId="50" borderId="0" xfId="0" applyNumberFormat="1" applyFont="1" applyFill="1" applyBorder="1" applyAlignment="1" applyProtection="1">
      <alignment horizontal="right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0" fontId="81" fillId="50" borderId="0" xfId="570" applyFont="1" applyFill="1" applyBorder="1" applyAlignment="1">
      <alignment/>
      <protection/>
    </xf>
    <xf numFmtId="0" fontId="80" fillId="50" borderId="0" xfId="570" applyFont="1" applyFill="1" applyBorder="1" applyAlignment="1">
      <alignment vertical="top" wrapText="1"/>
      <protection/>
    </xf>
    <xf numFmtId="4" fontId="80" fillId="50" borderId="0" xfId="570" applyNumberFormat="1" applyFont="1" applyFill="1" applyBorder="1">
      <alignment/>
      <protection/>
    </xf>
    <xf numFmtId="0" fontId="80" fillId="50" borderId="0" xfId="570" applyFont="1" applyFill="1" applyBorder="1">
      <alignment/>
      <protection/>
    </xf>
    <xf numFmtId="0" fontId="81" fillId="50" borderId="0" xfId="570" applyFont="1" applyFill="1" applyBorder="1">
      <alignment/>
      <protection/>
    </xf>
    <xf numFmtId="0" fontId="0" fillId="0" borderId="28" xfId="571" applyFont="1" applyBorder="1" applyAlignment="1">
      <alignment horizontal="center" vertical="center" wrapText="1"/>
      <protection/>
    </xf>
    <xf numFmtId="172" fontId="0" fillId="0" borderId="28" xfId="571" applyNumberFormat="1" applyFont="1" applyBorder="1">
      <alignment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top" wrapText="1"/>
    </xf>
    <xf numFmtId="0" fontId="83" fillId="50" borderId="0" xfId="0" applyFont="1" applyFill="1" applyBorder="1" applyAlignment="1">
      <alignment/>
    </xf>
    <xf numFmtId="0" fontId="22" fillId="50" borderId="0" xfId="570" applyFont="1" applyFill="1" applyBorder="1">
      <alignment/>
      <protection/>
    </xf>
    <xf numFmtId="0" fontId="0" fillId="50" borderId="0" xfId="571" applyFont="1" applyFill="1">
      <alignment/>
      <protection/>
    </xf>
    <xf numFmtId="0" fontId="0" fillId="50" borderId="0" xfId="571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72" fontId="74" fillId="50" borderId="27" xfId="0" applyNumberFormat="1" applyFont="1" applyFill="1" applyBorder="1" applyAlignment="1" applyProtection="1">
      <alignment/>
      <protection locked="0"/>
    </xf>
    <xf numFmtId="49" fontId="71" fillId="50" borderId="27" xfId="0" applyNumberFormat="1" applyFont="1" applyFill="1" applyBorder="1" applyAlignment="1" applyProtection="1">
      <alignment horizontal="right"/>
      <protection locked="0"/>
    </xf>
    <xf numFmtId="172" fontId="73" fillId="50" borderId="29" xfId="0" applyNumberFormat="1" applyFont="1" applyFill="1" applyBorder="1" applyAlignment="1" applyProtection="1">
      <alignment horizontal="center"/>
      <protection locked="0"/>
    </xf>
    <xf numFmtId="0" fontId="24" fillId="0" borderId="29" xfId="569" applyFont="1" applyFill="1" applyBorder="1" applyAlignment="1">
      <alignment horizontal="center"/>
      <protection/>
    </xf>
    <xf numFmtId="172" fontId="24" fillId="50" borderId="29" xfId="0" applyNumberFormat="1" applyFont="1" applyFill="1" applyBorder="1" applyAlignment="1" applyProtection="1">
      <alignment horizontal="center" wrapText="1"/>
      <protection locked="0"/>
    </xf>
    <xf numFmtId="0" fontId="24" fillId="0" borderId="29" xfId="569" applyFont="1" applyFill="1" applyBorder="1" applyAlignment="1">
      <alignment horizontal="center" wrapText="1"/>
      <protection/>
    </xf>
    <xf numFmtId="174" fontId="79" fillId="50" borderId="27" xfId="0" applyNumberFormat="1" applyFont="1" applyFill="1" applyBorder="1" applyAlignment="1">
      <alignment/>
    </xf>
    <xf numFmtId="172" fontId="79" fillId="50" borderId="27" xfId="0" applyNumberFormat="1" applyFont="1" applyFill="1" applyBorder="1" applyAlignment="1">
      <alignment/>
    </xf>
    <xf numFmtId="172" fontId="79" fillId="50" borderId="0" xfId="0" applyNumberFormat="1" applyFont="1" applyFill="1" applyAlignment="1">
      <alignment/>
    </xf>
    <xf numFmtId="172" fontId="0" fillId="50" borderId="0" xfId="0" applyNumberFormat="1" applyFont="1" applyFill="1" applyAlignment="1">
      <alignment/>
    </xf>
    <xf numFmtId="172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0" fillId="50" borderId="0" xfId="571" applyFont="1" applyFill="1" applyBorder="1" applyAlignment="1">
      <alignment vertical="center"/>
      <protection/>
    </xf>
    <xf numFmtId="0" fontId="0" fillId="50" borderId="0" xfId="571" applyFont="1" applyFill="1" applyBorder="1" applyAlignment="1">
      <alignment vertical="center" wrapText="1"/>
      <protection/>
    </xf>
    <xf numFmtId="0" fontId="79" fillId="50" borderId="27" xfId="571" applyFont="1" applyFill="1" applyBorder="1" applyAlignment="1">
      <alignment vertical="center"/>
      <protection/>
    </xf>
    <xf numFmtId="0" fontId="34" fillId="50" borderId="0" xfId="0" applyFont="1" applyFill="1" applyBorder="1" applyAlignment="1">
      <alignment vertical="top" wrapText="1"/>
    </xf>
    <xf numFmtId="176" fontId="72" fillId="50" borderId="0" xfId="590" applyNumberFormat="1" applyFont="1" applyFill="1" applyBorder="1" applyAlignment="1" applyProtection="1">
      <alignment vertical="center"/>
      <protection locked="0"/>
    </xf>
    <xf numFmtId="176" fontId="72" fillId="50" borderId="0" xfId="0" applyNumberFormat="1" applyFont="1" applyFill="1" applyBorder="1" applyAlignment="1" applyProtection="1">
      <alignment horizontal="right" vertical="center"/>
      <protection/>
    </xf>
    <xf numFmtId="176" fontId="71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Alignment="1" applyProtection="1" quotePrefix="1">
      <alignment horizontal="right" vertical="center"/>
      <protection locked="0"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176" fontId="75" fillId="50" borderId="0" xfId="0" applyNumberFormat="1" applyFont="1" applyFill="1" applyBorder="1" applyAlignment="1" applyProtection="1">
      <alignment horizontal="right" vertical="center"/>
      <protection locked="0"/>
    </xf>
    <xf numFmtId="176" fontId="77" fillId="50" borderId="0" xfId="0" applyNumberFormat="1" applyFont="1" applyFill="1" applyBorder="1" applyAlignment="1" applyProtection="1">
      <alignment horizontal="right" vertical="center"/>
      <protection locked="0"/>
    </xf>
    <xf numFmtId="176" fontId="75" fillId="50" borderId="0" xfId="0" applyNumberFormat="1" applyFont="1" applyFill="1" applyBorder="1" applyAlignment="1" applyProtection="1">
      <alignment horizontal="right" vertical="center"/>
      <protection locked="0"/>
    </xf>
    <xf numFmtId="176" fontId="72" fillId="50" borderId="0" xfId="0" applyNumberFormat="1" applyFont="1" applyFill="1" applyBorder="1" applyAlignment="1" applyProtection="1">
      <alignment vertical="center"/>
      <protection locked="0"/>
    </xf>
    <xf numFmtId="176" fontId="71" fillId="50" borderId="0" xfId="0" applyNumberFormat="1" applyFont="1" applyFill="1" applyBorder="1" applyAlignment="1" applyProtection="1">
      <alignment vertical="center"/>
      <protection/>
    </xf>
    <xf numFmtId="176" fontId="72" fillId="50" borderId="0" xfId="0" applyNumberFormat="1" applyFont="1" applyFill="1" applyBorder="1" applyAlignment="1" applyProtection="1">
      <alignment vertical="center"/>
      <protection/>
    </xf>
    <xf numFmtId="176" fontId="72" fillId="50" borderId="0" xfId="0" applyNumberFormat="1" applyFont="1" applyFill="1" applyBorder="1" applyAlignment="1" applyProtection="1">
      <alignment vertical="center"/>
      <protection locked="0"/>
    </xf>
    <xf numFmtId="176" fontId="72" fillId="50" borderId="0" xfId="0" applyNumberFormat="1" applyFont="1" applyFill="1" applyBorder="1" applyAlignment="1" applyProtection="1">
      <alignment vertical="center"/>
      <protection/>
    </xf>
    <xf numFmtId="176" fontId="72" fillId="50" borderId="0" xfId="0" applyNumberFormat="1" applyFont="1" applyFill="1" applyBorder="1" applyAlignment="1">
      <alignment horizontal="right" vertical="center"/>
    </xf>
    <xf numFmtId="176" fontId="72" fillId="50" borderId="0" xfId="0" applyNumberFormat="1" applyFont="1" applyFill="1" applyBorder="1" applyAlignment="1" applyProtection="1">
      <alignment horizontal="right" vertical="center"/>
      <protection/>
    </xf>
    <xf numFmtId="0" fontId="84" fillId="0" borderId="30" xfId="0" applyFont="1" applyBorder="1" applyAlignment="1">
      <alignment horizontal="justify" wrapText="1"/>
    </xf>
    <xf numFmtId="0" fontId="84" fillId="0" borderId="31" xfId="0" applyFont="1" applyBorder="1" applyAlignment="1">
      <alignment horizontal="justify" wrapText="1"/>
    </xf>
    <xf numFmtId="3" fontId="81" fillId="0" borderId="0" xfId="570" applyNumberFormat="1" applyFont="1" applyFill="1" applyBorder="1">
      <alignment/>
      <protection/>
    </xf>
    <xf numFmtId="172" fontId="50" fillId="46" borderId="0" xfId="510" applyNumberFormat="1" applyBorder="1" applyAlignment="1" applyProtection="1">
      <alignment horizontal="center"/>
      <protection locked="0"/>
    </xf>
    <xf numFmtId="0" fontId="0" fillId="46" borderId="0" xfId="0" applyFill="1" applyAlignment="1">
      <alignment/>
    </xf>
    <xf numFmtId="0" fontId="79" fillId="46" borderId="32" xfId="0" applyFont="1" applyFill="1" applyBorder="1" applyAlignment="1">
      <alignment horizontal="center"/>
    </xf>
    <xf numFmtId="0" fontId="0" fillId="46" borderId="32" xfId="0" applyFill="1" applyBorder="1" applyAlignment="1">
      <alignment/>
    </xf>
    <xf numFmtId="0" fontId="79" fillId="46" borderId="23" xfId="0" applyFont="1" applyFill="1" applyBorder="1" applyAlignment="1">
      <alignment/>
    </xf>
    <xf numFmtId="0" fontId="0" fillId="46" borderId="23" xfId="0" applyFill="1" applyBorder="1" applyAlignment="1">
      <alignment/>
    </xf>
    <xf numFmtId="0" fontId="79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0" fillId="46" borderId="26" xfId="0" applyFill="1" applyBorder="1" applyAlignment="1">
      <alignment/>
    </xf>
    <xf numFmtId="0" fontId="79" fillId="44" borderId="23" xfId="0" applyFont="1" applyFill="1" applyBorder="1" applyAlignment="1">
      <alignment/>
    </xf>
    <xf numFmtId="172" fontId="72" fillId="44" borderId="0" xfId="0" applyNumberFormat="1" applyFont="1" applyFill="1" applyBorder="1" applyAlignment="1" applyProtection="1">
      <alignment horizontal="right" vertical="center"/>
      <protection locked="0"/>
    </xf>
    <xf numFmtId="172" fontId="72" fillId="44" borderId="0" xfId="0" applyNumberFormat="1" applyFont="1" applyFill="1" applyBorder="1" applyAlignment="1" applyProtection="1">
      <alignment horizontal="left" vertical="center"/>
      <protection locked="0"/>
    </xf>
    <xf numFmtId="176" fontId="72" fillId="46" borderId="27" xfId="590" applyNumberFormat="1" applyFont="1" applyFill="1" applyBorder="1" applyAlignment="1" applyProtection="1">
      <alignment horizontal="right" vertical="center"/>
      <protection/>
    </xf>
    <xf numFmtId="10" fontId="72" fillId="46" borderId="27" xfId="0" applyNumberFormat="1" applyFont="1" applyFill="1" applyBorder="1" applyAlignment="1" applyProtection="1">
      <alignment horizontal="right" vertical="center"/>
      <protection/>
    </xf>
    <xf numFmtId="172" fontId="72" fillId="46" borderId="27" xfId="0" applyNumberFormat="1" applyFont="1" applyFill="1" applyBorder="1" applyAlignment="1" applyProtection="1">
      <alignment horizontal="right" vertical="center"/>
      <protection/>
    </xf>
    <xf numFmtId="172" fontId="72" fillId="46" borderId="27" xfId="0" applyNumberFormat="1" applyFont="1" applyFill="1" applyBorder="1" applyAlignment="1" applyProtection="1">
      <alignment horizontal="left" vertical="center"/>
      <protection/>
    </xf>
    <xf numFmtId="176" fontId="72" fillId="46" borderId="0" xfId="0" applyNumberFormat="1" applyFont="1" applyFill="1" applyBorder="1" applyAlignment="1">
      <alignment vertical="center"/>
    </xf>
    <xf numFmtId="172" fontId="72" fillId="46" borderId="0" xfId="0" applyNumberFormat="1" applyFont="1" applyFill="1" applyBorder="1" applyAlignment="1">
      <alignment vertical="center"/>
    </xf>
    <xf numFmtId="176" fontId="72" fillId="46" borderId="0" xfId="590" applyNumberFormat="1" applyFont="1" applyFill="1" applyBorder="1" applyAlignment="1" applyProtection="1">
      <alignment vertical="center"/>
      <protection locked="0"/>
    </xf>
    <xf numFmtId="176" fontId="72" fillId="46" borderId="0" xfId="0" applyNumberFormat="1" applyFont="1" applyFill="1" applyBorder="1" applyAlignment="1" applyProtection="1">
      <alignment vertical="center"/>
      <protection locked="0"/>
    </xf>
    <xf numFmtId="172" fontId="72" fillId="46" borderId="0" xfId="0" applyNumberFormat="1" applyFont="1" applyFill="1" applyBorder="1" applyAlignment="1" applyProtection="1">
      <alignment vertical="center"/>
      <protection locked="0"/>
    </xf>
    <xf numFmtId="172" fontId="72" fillId="46" borderId="0" xfId="0" applyNumberFormat="1" applyFont="1" applyFill="1" applyBorder="1" applyAlignment="1" applyProtection="1">
      <alignment horizontal="left" vertical="center"/>
      <protection locked="0"/>
    </xf>
    <xf numFmtId="0" fontId="79" fillId="46" borderId="33" xfId="569" applyFont="1" applyFill="1" applyBorder="1" applyAlignment="1">
      <alignment horizontal="center" vertical="center" wrapText="1"/>
      <protection/>
    </xf>
    <xf numFmtId="0" fontId="79" fillId="46" borderId="33" xfId="571" applyFont="1" applyFill="1" applyBorder="1" applyAlignment="1">
      <alignment horizontal="center" vertical="center" wrapText="1"/>
      <protection/>
    </xf>
    <xf numFmtId="0" fontId="79" fillId="46" borderId="33" xfId="571" applyFont="1" applyFill="1" applyBorder="1" applyAlignment="1">
      <alignment horizontal="center" vertical="center" wrapText="1"/>
      <protection/>
    </xf>
    <xf numFmtId="176" fontId="0" fillId="50" borderId="29" xfId="595" applyNumberFormat="1" applyFont="1" applyFill="1" applyBorder="1" applyAlignment="1">
      <alignment horizontal="right" vertical="center"/>
    </xf>
    <xf numFmtId="0" fontId="0" fillId="50" borderId="29" xfId="0" applyFont="1" applyFill="1" applyBorder="1" applyAlignment="1">
      <alignment horizontal="left" vertical="center" wrapText="1"/>
    </xf>
    <xf numFmtId="0" fontId="71" fillId="50" borderId="29" xfId="0" applyFont="1" applyFill="1" applyBorder="1" applyAlignment="1" quotePrefix="1">
      <alignment horizontal="center" vertical="center" wrapText="1"/>
    </xf>
    <xf numFmtId="0" fontId="80" fillId="50" borderId="29" xfId="570" applyFont="1" applyFill="1" applyBorder="1" applyAlignment="1">
      <alignment horizontal="center"/>
      <protection/>
    </xf>
    <xf numFmtId="0" fontId="81" fillId="50" borderId="29" xfId="570" applyFont="1" applyFill="1" applyBorder="1">
      <alignment/>
      <protection/>
    </xf>
    <xf numFmtId="0" fontId="79" fillId="50" borderId="29" xfId="570" applyFont="1" applyFill="1" applyBorder="1">
      <alignment/>
      <protection/>
    </xf>
    <xf numFmtId="0" fontId="0" fillId="50" borderId="0" xfId="0" applyFont="1" applyFill="1" applyBorder="1" applyAlignment="1">
      <alignment horizontal="left" vertical="center" wrapText="1"/>
    </xf>
    <xf numFmtId="0" fontId="83" fillId="50" borderId="0" xfId="0" applyFont="1" applyFill="1" applyBorder="1" applyAlignment="1">
      <alignment/>
    </xf>
    <xf numFmtId="0" fontId="34" fillId="50" borderId="0" xfId="0" applyFont="1" applyFill="1" applyBorder="1" applyAlignment="1">
      <alignment vertical="top" wrapText="1"/>
    </xf>
    <xf numFmtId="3" fontId="0" fillId="50" borderId="0" xfId="570" applyNumberFormat="1" applyFont="1" applyFill="1" applyBorder="1" applyAlignment="1">
      <alignment horizontal="right" vertical="center"/>
      <protection/>
    </xf>
    <xf numFmtId="0" fontId="71" fillId="50" borderId="0" xfId="0" applyFont="1" applyFill="1" applyBorder="1" applyAlignment="1" quotePrefix="1">
      <alignment horizontal="center" vertical="center" wrapText="1"/>
    </xf>
    <xf numFmtId="0" fontId="41" fillId="50" borderId="0" xfId="0" applyFont="1" applyFill="1" applyBorder="1" applyAlignment="1">
      <alignment horizontal="justify" vertical="center" wrapText="1"/>
    </xf>
    <xf numFmtId="0" fontId="41" fillId="50" borderId="0" xfId="0" applyFont="1" applyFill="1" applyBorder="1" applyAlignment="1">
      <alignment horizontal="center" vertical="center"/>
    </xf>
    <xf numFmtId="176" fontId="0" fillId="50" borderId="0" xfId="595" applyNumberFormat="1" applyFont="1" applyFill="1" applyBorder="1" applyAlignment="1">
      <alignment horizontal="right" vertical="center"/>
    </xf>
    <xf numFmtId="172" fontId="79" fillId="50" borderId="0" xfId="570" applyNumberFormat="1" applyFont="1" applyFill="1" applyBorder="1" applyAlignment="1">
      <alignment horizontal="right" vertical="center" wrapText="1"/>
      <protection/>
    </xf>
    <xf numFmtId="0" fontId="79" fillId="50" borderId="0" xfId="570" applyFont="1" applyFill="1" applyBorder="1" applyAlignment="1">
      <alignment horizontal="left" vertical="center"/>
      <protection/>
    </xf>
    <xf numFmtId="0" fontId="81" fillId="50" borderId="0" xfId="570" applyFont="1" applyFill="1" applyBorder="1" applyAlignment="1">
      <alignment vertical="top" wrapText="1"/>
      <protection/>
    </xf>
    <xf numFmtId="172" fontId="0" fillId="50" borderId="0" xfId="571" applyNumberFormat="1" applyFont="1" applyFill="1" applyAlignment="1">
      <alignment horizontal="right" vertical="center"/>
      <protection/>
    </xf>
    <xf numFmtId="172" fontId="0" fillId="0" borderId="0" xfId="571" applyNumberFormat="1" applyFont="1" applyAlignment="1">
      <alignment horizontal="right" vertical="center"/>
      <protection/>
    </xf>
    <xf numFmtId="172" fontId="0" fillId="50" borderId="0" xfId="568" applyNumberFormat="1" applyFont="1" applyFill="1" applyBorder="1" applyAlignment="1" applyProtection="1">
      <alignment horizontal="right" vertical="center"/>
      <protection/>
    </xf>
    <xf numFmtId="172" fontId="0" fillId="50" borderId="0" xfId="568" applyNumberFormat="1" applyFont="1" applyFill="1" applyAlignment="1" applyProtection="1">
      <alignment horizontal="right" vertical="center"/>
      <protection/>
    </xf>
    <xf numFmtId="172" fontId="41" fillId="50" borderId="0" xfId="568" applyNumberFormat="1" applyFont="1" applyFill="1" applyAlignment="1" applyProtection="1">
      <alignment horizontal="right" vertical="center"/>
      <protection/>
    </xf>
    <xf numFmtId="172" fontId="79" fillId="50" borderId="27" xfId="571" applyNumberFormat="1" applyFont="1" applyFill="1" applyBorder="1" applyAlignment="1">
      <alignment horizontal="right" vertical="center"/>
      <protection/>
    </xf>
    <xf numFmtId="172" fontId="41" fillId="50" borderId="0" xfId="571" applyNumberFormat="1" applyFont="1" applyFill="1" applyBorder="1" applyAlignment="1">
      <alignment horizontal="right" vertical="center"/>
      <protection/>
    </xf>
    <xf numFmtId="172" fontId="41" fillId="50" borderId="0" xfId="571" applyNumberFormat="1" applyFont="1" applyFill="1" applyBorder="1" applyAlignment="1">
      <alignment horizontal="right" vertical="center"/>
      <protection/>
    </xf>
    <xf numFmtId="172" fontId="41" fillId="50" borderId="0" xfId="571" applyNumberFormat="1" applyFont="1" applyFill="1" applyBorder="1" applyAlignment="1">
      <alignment horizontal="right" vertical="center"/>
      <protection/>
    </xf>
    <xf numFmtId="172" fontId="0" fillId="50" borderId="0" xfId="571" applyNumberFormat="1" applyFont="1" applyFill="1" applyBorder="1" applyAlignment="1">
      <alignment horizontal="right" vertical="center"/>
      <protection/>
    </xf>
    <xf numFmtId="176" fontId="0" fillId="50" borderId="0" xfId="568" applyNumberFormat="1" applyFont="1" applyFill="1" applyAlignment="1" applyProtection="1">
      <alignment horizontal="right" vertical="center"/>
      <protection/>
    </xf>
    <xf numFmtId="176" fontId="79" fillId="50" borderId="0" xfId="595" applyNumberFormat="1" applyFont="1" applyFill="1" applyBorder="1" applyAlignment="1">
      <alignment horizontal="right" vertical="center"/>
    </xf>
    <xf numFmtId="172" fontId="0" fillId="50" borderId="0" xfId="570" applyNumberFormat="1" applyFont="1" applyFill="1" applyBorder="1" applyAlignment="1">
      <alignment vertical="center"/>
      <protection/>
    </xf>
    <xf numFmtId="172" fontId="0" fillId="50" borderId="29" xfId="570" applyNumberFormat="1" applyFont="1" applyFill="1" applyBorder="1" applyAlignment="1">
      <alignment vertical="center"/>
      <protection/>
    </xf>
    <xf numFmtId="172" fontId="76" fillId="48" borderId="0" xfId="0" applyNumberFormat="1" applyFont="1" applyFill="1" applyBorder="1" applyAlignment="1" applyProtection="1">
      <alignment horizontal="center"/>
      <protection locked="0"/>
    </xf>
    <xf numFmtId="176" fontId="72" fillId="46" borderId="0" xfId="0" applyNumberFormat="1" applyFont="1" applyFill="1" applyBorder="1" applyAlignment="1" applyProtection="1">
      <alignment horizontal="right" vertical="center"/>
      <protection/>
    </xf>
    <xf numFmtId="176" fontId="79" fillId="50" borderId="27" xfId="568" applyNumberFormat="1" applyFont="1" applyFill="1" applyBorder="1" applyAlignment="1" applyProtection="1">
      <alignment horizontal="right" vertical="center"/>
      <protection/>
    </xf>
    <xf numFmtId="0" fontId="81" fillId="50" borderId="34" xfId="570" applyFont="1" applyFill="1" applyBorder="1" applyAlignment="1">
      <alignment horizontal="center" vertical="center"/>
      <protection/>
    </xf>
    <xf numFmtId="49" fontId="81" fillId="50" borderId="34" xfId="570" applyNumberFormat="1" applyFont="1" applyFill="1" applyBorder="1" applyAlignment="1" quotePrefix="1">
      <alignment horizontal="center" vertical="center" wrapText="1"/>
      <protection/>
    </xf>
    <xf numFmtId="49" fontId="81" fillId="50" borderId="34" xfId="570" applyNumberFormat="1" applyFont="1" applyFill="1" applyBorder="1" applyAlignment="1">
      <alignment horizontal="center" vertical="center" wrapText="1"/>
      <protection/>
    </xf>
    <xf numFmtId="49" fontId="81" fillId="50" borderId="34" xfId="570" applyNumberFormat="1" applyFont="1" applyFill="1" applyBorder="1" applyAlignment="1">
      <alignment horizontal="center" vertical="center"/>
      <protection/>
    </xf>
    <xf numFmtId="0" fontId="79" fillId="44" borderId="23" xfId="0" applyFont="1" applyFill="1" applyBorder="1" applyAlignment="1">
      <alignment vertical="center"/>
    </xf>
    <xf numFmtId="172" fontId="82" fillId="44" borderId="23" xfId="0" applyNumberFormat="1" applyFont="1" applyFill="1" applyBorder="1" applyAlignment="1">
      <alignment vertical="center"/>
    </xf>
    <xf numFmtId="172" fontId="81" fillId="0" borderId="0" xfId="570" applyNumberFormat="1" applyFont="1" applyFill="1" applyBorder="1">
      <alignment/>
      <protection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172" fontId="71" fillId="50" borderId="0" xfId="0" applyNumberFormat="1" applyFont="1" applyFill="1" applyAlignment="1" applyProtection="1">
      <alignment horizontal="left" wrapText="1"/>
      <protection locked="0"/>
    </xf>
    <xf numFmtId="0" fontId="73" fillId="46" borderId="0" xfId="0" applyFont="1" applyFill="1" applyBorder="1" applyAlignment="1" quotePrefix="1">
      <alignment horizontal="center" vertical="center" wrapText="1"/>
    </xf>
    <xf numFmtId="0" fontId="73" fillId="46" borderId="0" xfId="0" applyFont="1" applyFill="1" applyBorder="1" applyAlignment="1">
      <alignment horizontal="center" vertical="center" wrapText="1"/>
    </xf>
    <xf numFmtId="0" fontId="72" fillId="50" borderId="22" xfId="569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72" fontId="72" fillId="50" borderId="22" xfId="0" applyNumberFormat="1" applyFont="1" applyFill="1" applyBorder="1" applyAlignment="1">
      <alignment horizontal="center" vertical="center" wrapText="1"/>
    </xf>
    <xf numFmtId="172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1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0" applyFont="1" applyFill="1" applyBorder="1" applyAlignment="1">
      <alignment horizontal="center" wrapText="1"/>
      <protection/>
    </xf>
    <xf numFmtId="0" fontId="71" fillId="50" borderId="0" xfId="0" applyFont="1" applyFill="1" applyAlignment="1">
      <alignment wrapText="1"/>
    </xf>
    <xf numFmtId="0" fontId="81" fillId="50" borderId="0" xfId="570" applyFont="1" applyFill="1" applyBorder="1" applyAlignment="1">
      <alignment horizontal="center"/>
      <protection/>
    </xf>
    <xf numFmtId="0" fontId="81" fillId="46" borderId="0" xfId="570" applyFont="1" applyFill="1" applyBorder="1" applyAlignment="1">
      <alignment horizontal="center" vertical="center" wrapText="1"/>
      <protection/>
    </xf>
    <xf numFmtId="0" fontId="81" fillId="46" borderId="23" xfId="570" applyFont="1" applyFill="1" applyBorder="1" applyAlignment="1">
      <alignment horizontal="center" vertical="center" wrapText="1"/>
      <protection/>
    </xf>
    <xf numFmtId="0" fontId="81" fillId="46" borderId="0" xfId="570" applyFont="1" applyFill="1" applyBorder="1" applyAlignment="1">
      <alignment horizontal="center" vertical="center"/>
      <protection/>
    </xf>
    <xf numFmtId="0" fontId="81" fillId="46" borderId="23" xfId="570" applyFont="1" applyFill="1" applyBorder="1" applyAlignment="1">
      <alignment horizontal="center" vertical="center"/>
      <protection/>
    </xf>
    <xf numFmtId="4" fontId="81" fillId="46" borderId="23" xfId="570" applyNumberFormat="1" applyFont="1" applyFill="1" applyBorder="1" applyAlignment="1">
      <alignment horizontal="center" vertical="center" wrapText="1"/>
      <protection/>
    </xf>
    <xf numFmtId="4" fontId="81" fillId="46" borderId="24" xfId="570" applyNumberFormat="1" applyFont="1" applyFill="1" applyBorder="1" applyAlignment="1">
      <alignment horizontal="center" vertical="center" wrapText="1"/>
      <protection/>
    </xf>
    <xf numFmtId="4" fontId="81" fillId="46" borderId="0" xfId="570" applyNumberFormat="1" applyFont="1" applyFill="1" applyBorder="1" applyAlignment="1">
      <alignment horizontal="center" vertical="center" wrapText="1"/>
      <protection/>
    </xf>
    <xf numFmtId="0" fontId="81" fillId="46" borderId="24" xfId="570" applyFont="1" applyFill="1" applyBorder="1" applyAlignment="1">
      <alignment horizontal="center" vertical="center" wrapText="1"/>
      <protection/>
    </xf>
  </cellXfs>
  <cellStyles count="780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Îáû÷íûé_AMD" xfId="434"/>
    <cellStyle name="Ieșire" xfId="435"/>
    <cellStyle name="Ieșire 2" xfId="436"/>
    <cellStyle name="imf-one decimal" xfId="437"/>
    <cellStyle name="imf-one decimal 2" xfId="438"/>
    <cellStyle name="imf-one decimal 3" xfId="439"/>
    <cellStyle name="imf-one decimal_BGC" xfId="440"/>
    <cellStyle name="imf-zero decimal" xfId="441"/>
    <cellStyle name="imf-zero decimal 2" xfId="442"/>
    <cellStyle name="imf-zero decimal 3" xfId="443"/>
    <cellStyle name="imf-zero decimal_BGC" xfId="444"/>
    <cellStyle name="Input" xfId="445"/>
    <cellStyle name="Input [yellow]" xfId="446"/>
    <cellStyle name="Input [yellow] 2" xfId="447"/>
    <cellStyle name="Input [yellow] 3" xfId="448"/>
    <cellStyle name="Input [yellow]_BGC" xfId="449"/>
    <cellStyle name="Input 2" xfId="450"/>
    <cellStyle name="Input 3" xfId="451"/>
    <cellStyle name="Input 4" xfId="452"/>
    <cellStyle name="Input 5" xfId="453"/>
    <cellStyle name="Input 6" xfId="454"/>
    <cellStyle name="Input 7" xfId="455"/>
    <cellStyle name="Input 8" xfId="456"/>
    <cellStyle name="Insatisfaisant" xfId="457"/>
    <cellStyle name="Insatisfaisant 2" xfId="458"/>
    <cellStyle name="Intrare" xfId="459"/>
    <cellStyle name="Intrare 2" xfId="460"/>
    <cellStyle name="Ioe?uaaaoayny aeia?nnueea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2" xfId="552"/>
    <cellStyle name="Normal 2 2" xfId="553"/>
    <cellStyle name="Normal 3" xfId="554"/>
    <cellStyle name="Normal 3 2" xfId="555"/>
    <cellStyle name="Normal 4" xfId="556"/>
    <cellStyle name="Normal 4 2" xfId="557"/>
    <cellStyle name="Normal 5" xfId="558"/>
    <cellStyle name="Normal 6" xfId="559"/>
    <cellStyle name="Normal 7" xfId="560"/>
    <cellStyle name="Normal 8" xfId="561"/>
    <cellStyle name="Normal 9" xfId="562"/>
    <cellStyle name="Normal Table" xfId="563"/>
    <cellStyle name="Normal Table 2" xfId="564"/>
    <cellStyle name="Normal Table 3" xfId="565"/>
    <cellStyle name="Normal Table_BGC" xfId="566"/>
    <cellStyle name="Normál_10mell99" xfId="567"/>
    <cellStyle name="Normal_BGC" xfId="568"/>
    <cellStyle name="Normal_realizari.bugete.2005" xfId="569"/>
    <cellStyle name="Normal_Trim I Cheltuiala de personal buget de stat 2011" xfId="570"/>
    <cellStyle name="Normal_Trim I executie 2011 BGC" xfId="571"/>
    <cellStyle name="normálne_HDP-OD~1" xfId="572"/>
    <cellStyle name="normální_agricult_1" xfId="573"/>
    <cellStyle name="Normßl - Style1" xfId="574"/>
    <cellStyle name="Normßl - Style1 2" xfId="575"/>
    <cellStyle name="Normßl - Style1 3" xfId="576"/>
    <cellStyle name="Normßl - Style1_BGC" xfId="577"/>
    <cellStyle name="Notă" xfId="578"/>
    <cellStyle name="Notă 2" xfId="579"/>
    <cellStyle name="Note" xfId="580"/>
    <cellStyle name="Note 2" xfId="581"/>
    <cellStyle name="Ôèíàíñîâûé_Tranche" xfId="582"/>
    <cellStyle name="Output" xfId="583"/>
    <cellStyle name="Output 2" xfId="584"/>
    <cellStyle name="Pénznem [0]_10mell99" xfId="585"/>
    <cellStyle name="Pénznem_10mell99" xfId="586"/>
    <cellStyle name="Percen - Style1" xfId="587"/>
    <cellStyle name="Percen - Style1 2" xfId="588"/>
    <cellStyle name="Percen - Style1_BGC" xfId="589"/>
    <cellStyle name="Percent" xfId="590"/>
    <cellStyle name="Percent [2]" xfId="591"/>
    <cellStyle name="Percent [2] 2" xfId="592"/>
    <cellStyle name="Percent [2] 3" xfId="593"/>
    <cellStyle name="Percent [2]_BGC" xfId="594"/>
    <cellStyle name="Percent 2" xfId="595"/>
    <cellStyle name="Percent 2 2" xfId="596"/>
    <cellStyle name="Percent_Trim I executie 2011 BGC" xfId="597"/>
    <cellStyle name="percentage difference" xfId="598"/>
    <cellStyle name="percentage difference 2" xfId="599"/>
    <cellStyle name="percentage difference 3" xfId="600"/>
    <cellStyle name="percentage difference one decimal" xfId="601"/>
    <cellStyle name="percentage difference one decimal 2" xfId="602"/>
    <cellStyle name="percentage difference one decimal 3" xfId="603"/>
    <cellStyle name="percentage difference one decimal_BGC" xfId="604"/>
    <cellStyle name="percentage difference zero decimal" xfId="605"/>
    <cellStyle name="percentage difference zero decimal 2" xfId="606"/>
    <cellStyle name="percentage difference zero decimal 3" xfId="607"/>
    <cellStyle name="percentage difference zero decimal_BGC" xfId="608"/>
    <cellStyle name="percentage difference_BGC" xfId="609"/>
    <cellStyle name="Pevný" xfId="610"/>
    <cellStyle name="Pevný 2" xfId="611"/>
    <cellStyle name="Pevný 3" xfId="612"/>
    <cellStyle name="Pevný_BGC" xfId="613"/>
    <cellStyle name="Presentation" xfId="614"/>
    <cellStyle name="Presentation 2" xfId="615"/>
    <cellStyle name="Presentation 3" xfId="616"/>
    <cellStyle name="Presentation_BGC" xfId="617"/>
    <cellStyle name="Publication" xfId="618"/>
    <cellStyle name="Publication 2" xfId="619"/>
    <cellStyle name="Publication_BGC" xfId="620"/>
    <cellStyle name="Red Text" xfId="621"/>
    <cellStyle name="Red Text 2" xfId="622"/>
    <cellStyle name="Red Text_BGC" xfId="623"/>
    <cellStyle name="reduced" xfId="624"/>
    <cellStyle name="reduced 2" xfId="625"/>
    <cellStyle name="reduced_BGC" xfId="626"/>
    <cellStyle name="s1" xfId="627"/>
    <cellStyle name="s1 2" xfId="628"/>
    <cellStyle name="Satisfaisant" xfId="629"/>
    <cellStyle name="Satisfaisant 2" xfId="630"/>
    <cellStyle name="Sortie" xfId="631"/>
    <cellStyle name="Sortie 2" xfId="632"/>
    <cellStyle name="Standard_laroux" xfId="633"/>
    <cellStyle name="STYL1 - Style1" xfId="634"/>
    <cellStyle name="STYL1 - Style1 2" xfId="635"/>
    <cellStyle name="STYL1 - Style1_BGC" xfId="636"/>
    <cellStyle name="Style1" xfId="637"/>
    <cellStyle name="Style1 2" xfId="638"/>
    <cellStyle name="Style1_BGC" xfId="639"/>
    <cellStyle name="Text" xfId="640"/>
    <cellStyle name="Text 2" xfId="641"/>
    <cellStyle name="Text 3" xfId="642"/>
    <cellStyle name="Text avertisment" xfId="643"/>
    <cellStyle name="text BoldBlack" xfId="644"/>
    <cellStyle name="text BoldUnderline" xfId="645"/>
    <cellStyle name="text BoldUnderlineER" xfId="646"/>
    <cellStyle name="text BoldUndlnBlack" xfId="647"/>
    <cellStyle name="Text explicativ" xfId="648"/>
    <cellStyle name="text LightGreen" xfId="649"/>
    <cellStyle name="Text_BGC" xfId="650"/>
    <cellStyle name="Texte explicatif" xfId="651"/>
    <cellStyle name="Texte explicatif 2" xfId="652"/>
    <cellStyle name="Title" xfId="653"/>
    <cellStyle name="Title 2" xfId="654"/>
    <cellStyle name="Titlu" xfId="655"/>
    <cellStyle name="Titlu 1" xfId="656"/>
    <cellStyle name="Titlu 2" xfId="657"/>
    <cellStyle name="Titlu 3" xfId="658"/>
    <cellStyle name="Titlu 4" xfId="659"/>
    <cellStyle name="Titre" xfId="660"/>
    <cellStyle name="Titre 2" xfId="661"/>
    <cellStyle name="Titre 1" xfId="662"/>
    <cellStyle name="Titre 1 2" xfId="663"/>
    <cellStyle name="Titre 2" xfId="664"/>
    <cellStyle name="Titre 2 2" xfId="665"/>
    <cellStyle name="Titre 3" xfId="666"/>
    <cellStyle name="Titre 3 2" xfId="667"/>
    <cellStyle name="Titre 4" xfId="668"/>
    <cellStyle name="Titre 4 2" xfId="669"/>
    <cellStyle name="TopGrey" xfId="670"/>
    <cellStyle name="TopGrey 2" xfId="671"/>
    <cellStyle name="TopGrey_BGC" xfId="672"/>
    <cellStyle name="Total" xfId="673"/>
    <cellStyle name="Total 2" xfId="674"/>
    <cellStyle name="Undefiniert" xfId="675"/>
    <cellStyle name="Undefiniert 2" xfId="676"/>
    <cellStyle name="Undefiniert_BGC" xfId="677"/>
    <cellStyle name="ux?_x0018_Normal_laroux_7_laroux_1?&quot;Normal_laroux_7_laroux_1_²ðò²Ê´²ÜÎ?_x001F_Normal_laroux_7_laroux_1_²ÜºÈÆø?0*Normal_laro" xfId="678"/>
    <cellStyle name="ux_1_²ÜºÈÆø (³é³Ýó Ø.)?_x0007_!ß&quot;VQ_x0006_?_x0006_?ults?_x0006_$Currency [0]_laroux_5_results_Sheet1?_x001C_Currency [0]_laroux_5_Sheet1?_x0015_Cur" xfId="679"/>
    <cellStyle name="Verificare celulă" xfId="680"/>
    <cellStyle name="Verificare celulă 2" xfId="681"/>
    <cellStyle name="Vérification" xfId="682"/>
    <cellStyle name="Vérification 2" xfId="683"/>
    <cellStyle name="Virgulă_BGC  OCT  2010 " xfId="684"/>
    <cellStyle name="Währung [0]_laroux" xfId="685"/>
    <cellStyle name="Währung_laroux" xfId="686"/>
    <cellStyle name="Warning Text" xfId="687"/>
    <cellStyle name="Warning Text 2" xfId="688"/>
    <cellStyle name="WebAnchor1" xfId="689"/>
    <cellStyle name="WebAnchor1 2" xfId="690"/>
    <cellStyle name="WebAnchor1 3" xfId="691"/>
    <cellStyle name="WebAnchor1_BGC" xfId="692"/>
    <cellStyle name="WebAnchor2" xfId="693"/>
    <cellStyle name="WebAnchor2 2" xfId="694"/>
    <cellStyle name="WebAnchor2 3" xfId="695"/>
    <cellStyle name="WebAnchor2_BGC" xfId="696"/>
    <cellStyle name="WebAnchor3" xfId="697"/>
    <cellStyle name="WebAnchor3 2" xfId="698"/>
    <cellStyle name="WebAnchor3 3" xfId="699"/>
    <cellStyle name="WebAnchor3_BGC" xfId="700"/>
    <cellStyle name="WebAnchor4" xfId="701"/>
    <cellStyle name="WebAnchor4 2" xfId="702"/>
    <cellStyle name="WebAnchor4 3" xfId="703"/>
    <cellStyle name="WebAnchor4_BGC" xfId="704"/>
    <cellStyle name="WebAnchor5" xfId="705"/>
    <cellStyle name="WebAnchor5 2" xfId="706"/>
    <cellStyle name="WebAnchor5 3" xfId="707"/>
    <cellStyle name="WebAnchor5_BGC" xfId="708"/>
    <cellStyle name="WebAnchor6" xfId="709"/>
    <cellStyle name="WebAnchor6 2" xfId="710"/>
    <cellStyle name="WebAnchor6 3" xfId="711"/>
    <cellStyle name="WebAnchor6_BGC" xfId="712"/>
    <cellStyle name="WebAnchor7" xfId="713"/>
    <cellStyle name="WebAnchor7 2" xfId="714"/>
    <cellStyle name="WebAnchor7 3" xfId="715"/>
    <cellStyle name="WebAnchor7_BGC" xfId="716"/>
    <cellStyle name="Webexclude" xfId="717"/>
    <cellStyle name="Webexclude 2" xfId="718"/>
    <cellStyle name="Webexclude 3" xfId="719"/>
    <cellStyle name="Webexclude_BGC" xfId="720"/>
    <cellStyle name="WebFN" xfId="721"/>
    <cellStyle name="WebFN 2" xfId="722"/>
    <cellStyle name="WebFN_BGC" xfId="723"/>
    <cellStyle name="WebFN1" xfId="724"/>
    <cellStyle name="WebFN1 2" xfId="725"/>
    <cellStyle name="WebFN1 3" xfId="726"/>
    <cellStyle name="WebFN1_BGC" xfId="727"/>
    <cellStyle name="WebFN2" xfId="728"/>
    <cellStyle name="WebFN2 2" xfId="729"/>
    <cellStyle name="WebFN2 3" xfId="730"/>
    <cellStyle name="WebFN2_BGC" xfId="731"/>
    <cellStyle name="WebFN3" xfId="732"/>
    <cellStyle name="WebFN3 2" xfId="733"/>
    <cellStyle name="WebFN3 3" xfId="734"/>
    <cellStyle name="WebFN3_BGC" xfId="735"/>
    <cellStyle name="WebFN4" xfId="736"/>
    <cellStyle name="WebFN4 2" xfId="737"/>
    <cellStyle name="WebFN4 3" xfId="738"/>
    <cellStyle name="WebFN4_BGC" xfId="739"/>
    <cellStyle name="WebHR" xfId="740"/>
    <cellStyle name="WebHR 2" xfId="741"/>
    <cellStyle name="WebHR 3" xfId="742"/>
    <cellStyle name="WebHR_BGC" xfId="743"/>
    <cellStyle name="WebIndent1" xfId="744"/>
    <cellStyle name="WebIndent1 2" xfId="745"/>
    <cellStyle name="WebIndent1 3" xfId="746"/>
    <cellStyle name="WebIndent1_BGC" xfId="747"/>
    <cellStyle name="WebIndent1wFN3" xfId="748"/>
    <cellStyle name="WebIndent1wFN3 2" xfId="749"/>
    <cellStyle name="WebIndent1wFN3 3" xfId="750"/>
    <cellStyle name="WebIndent1wFN3_BGC" xfId="751"/>
    <cellStyle name="WebIndent2" xfId="752"/>
    <cellStyle name="WebIndent2 2" xfId="753"/>
    <cellStyle name="WebIndent2 3" xfId="754"/>
    <cellStyle name="WebIndent2_BGC" xfId="755"/>
    <cellStyle name="WebNoBR" xfId="756"/>
    <cellStyle name="WebNoBR 2" xfId="757"/>
    <cellStyle name="WebNoBR 3" xfId="758"/>
    <cellStyle name="WebNoBR_BGC" xfId="759"/>
    <cellStyle name="Záhlaví 1" xfId="760"/>
    <cellStyle name="Záhlaví 2" xfId="761"/>
    <cellStyle name="zero" xfId="762"/>
    <cellStyle name="zero 2" xfId="763"/>
    <cellStyle name="zero_BGC" xfId="764"/>
    <cellStyle name="ДАТА" xfId="765"/>
    <cellStyle name="ДАТА 2" xfId="766"/>
    <cellStyle name="ДАТА_BGC" xfId="767"/>
    <cellStyle name="Денежный [0]_453" xfId="768"/>
    <cellStyle name="Денежный_453" xfId="769"/>
    <cellStyle name="ЗАГОЛОВОК1" xfId="770"/>
    <cellStyle name="ЗАГОЛОВОК1 2" xfId="771"/>
    <cellStyle name="ЗАГОЛОВОК1_BGC" xfId="772"/>
    <cellStyle name="ЗАГОЛОВОК2" xfId="773"/>
    <cellStyle name="ЗАГОЛОВОК2 2" xfId="774"/>
    <cellStyle name="ЗАГОЛОВОК2_BGC" xfId="775"/>
    <cellStyle name="ИТОГОВЫЙ" xfId="776"/>
    <cellStyle name="ИТОГОВЫЙ 2" xfId="777"/>
    <cellStyle name="ИТОГОВЫЙ_BGC" xfId="778"/>
    <cellStyle name="Обычный_02-682" xfId="779"/>
    <cellStyle name="Открывавшаяся гиперссылка_Table_B_1999_2000_2001" xfId="780"/>
    <cellStyle name="ПРОЦЕНТНЫЙ_BOPENGC" xfId="781"/>
    <cellStyle name="ТЕКСТ" xfId="782"/>
    <cellStyle name="ТЕКСТ 2" xfId="783"/>
    <cellStyle name="ТЕКСТ_BGC" xfId="784"/>
    <cellStyle name="Тысячи [0]_Dk98" xfId="785"/>
    <cellStyle name="Тысячи_Dk98" xfId="786"/>
    <cellStyle name="УровеньСтолб_1_Структура державного боргу" xfId="787"/>
    <cellStyle name="УровеньСтрок_1_Структура державного боргу" xfId="788"/>
    <cellStyle name="ФИКСИРОВАННЫЙ" xfId="789"/>
    <cellStyle name="ФИКСИРОВАННЫЙ 2" xfId="790"/>
    <cellStyle name="ФИКСИРОВАННЫЙ_BGC" xfId="791"/>
    <cellStyle name="Финансовый [0]_453" xfId="792"/>
    <cellStyle name="Финансовый_1 квартал-уточ.платежі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48"/>
  <sheetViews>
    <sheetView view="pageBreakPreview" zoomScaleSheetLayoutView="100" zoomScalePageLayoutView="0" workbookViewId="0" topLeftCell="A4">
      <selection activeCell="P14" sqref="P14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9" ht="12.75">
      <c r="A1" s="126"/>
      <c r="B1" s="126"/>
      <c r="C1" s="126"/>
      <c r="D1" s="126"/>
      <c r="E1" s="126"/>
      <c r="F1" s="126"/>
      <c r="G1" s="126"/>
      <c r="H1" s="126"/>
      <c r="I1" s="126"/>
    </row>
    <row r="2" spans="1:9" ht="12.75">
      <c r="A2" s="126"/>
      <c r="B2" s="126"/>
      <c r="C2" s="126"/>
      <c r="D2" s="126"/>
      <c r="E2" s="126"/>
      <c r="F2" s="127" t="s">
        <v>43</v>
      </c>
      <c r="G2" s="126"/>
      <c r="H2" s="126"/>
      <c r="I2" s="126"/>
    </row>
    <row r="3" spans="1:9" ht="15.75">
      <c r="A3" s="219"/>
      <c r="B3" s="219"/>
      <c r="C3" s="219"/>
      <c r="D3" s="219"/>
      <c r="E3" s="219"/>
      <c r="F3" s="219"/>
      <c r="G3" s="219"/>
      <c r="H3" s="219"/>
      <c r="I3" s="219"/>
    </row>
    <row r="4" spans="1:9" ht="34.5" customHeight="1">
      <c r="A4" s="220" t="s">
        <v>44</v>
      </c>
      <c r="B4" s="220"/>
      <c r="C4" s="220"/>
      <c r="D4" s="220"/>
      <c r="E4" s="220"/>
      <c r="F4" s="220"/>
      <c r="G4" s="220"/>
      <c r="H4" s="220"/>
      <c r="I4" s="220"/>
    </row>
    <row r="5" spans="1:9" ht="14.25">
      <c r="A5" s="221" t="s">
        <v>156</v>
      </c>
      <c r="B5" s="221"/>
      <c r="C5" s="221"/>
      <c r="D5" s="221"/>
      <c r="E5" s="221"/>
      <c r="F5" s="221"/>
      <c r="G5" s="221"/>
      <c r="H5" s="221"/>
      <c r="I5" s="221"/>
    </row>
    <row r="6" spans="1:9" ht="33" customHeight="1">
      <c r="A6" s="126"/>
      <c r="B6" s="126"/>
      <c r="C6" s="126"/>
      <c r="D6" s="126"/>
      <c r="E6" s="126"/>
      <c r="F6" s="126"/>
      <c r="G6" s="126"/>
      <c r="H6" s="126"/>
      <c r="I6" s="126"/>
    </row>
    <row r="7" spans="1:9" ht="12.75">
      <c r="A7" s="128"/>
      <c r="B7" s="128"/>
      <c r="C7" s="128"/>
      <c r="D7" s="128"/>
      <c r="E7" s="128"/>
      <c r="F7" s="129" t="s">
        <v>45</v>
      </c>
      <c r="G7" s="128"/>
      <c r="H7" s="128"/>
      <c r="I7" s="128"/>
    </row>
    <row r="8" spans="1:9" ht="12.75">
      <c r="A8" s="161"/>
      <c r="B8" s="161"/>
      <c r="C8" s="161"/>
      <c r="D8" s="161"/>
      <c r="E8" s="161"/>
      <c r="F8" s="161"/>
      <c r="G8" s="59"/>
      <c r="H8" s="59"/>
      <c r="I8" s="59"/>
    </row>
    <row r="9" spans="1:14" ht="12.75">
      <c r="A9" s="160"/>
      <c r="B9" s="159" t="s">
        <v>46</v>
      </c>
      <c r="C9" s="159"/>
      <c r="D9" s="159" t="s">
        <v>47</v>
      </c>
      <c r="E9" s="159"/>
      <c r="F9" s="159" t="s">
        <v>48</v>
      </c>
      <c r="G9" s="60" t="s">
        <v>46</v>
      </c>
      <c r="H9" s="60" t="s">
        <v>47</v>
      </c>
      <c r="I9" s="60" t="s">
        <v>48</v>
      </c>
      <c r="N9" s="154"/>
    </row>
    <row r="10" spans="1:9" ht="12.75">
      <c r="A10" s="158"/>
      <c r="B10" s="157"/>
      <c r="C10" s="157"/>
      <c r="D10" s="157"/>
      <c r="E10" s="157"/>
      <c r="F10" s="157"/>
      <c r="G10" s="58"/>
      <c r="H10" s="58"/>
      <c r="I10" s="58"/>
    </row>
    <row r="11" spans="1:9" ht="13.5" thickBot="1">
      <c r="A11" s="156"/>
      <c r="B11" s="155">
        <v>1</v>
      </c>
      <c r="C11" s="155"/>
      <c r="D11" s="155">
        <v>2</v>
      </c>
      <c r="E11" s="155"/>
      <c r="F11" s="155" t="s">
        <v>49</v>
      </c>
      <c r="G11" s="61" t="s">
        <v>50</v>
      </c>
      <c r="H11" s="61" t="s">
        <v>51</v>
      </c>
      <c r="I11" s="61" t="s">
        <v>52</v>
      </c>
    </row>
    <row r="12" spans="1:6" ht="24" customHeight="1">
      <c r="A12" s="216" t="s">
        <v>53</v>
      </c>
      <c r="B12" s="217">
        <v>757031</v>
      </c>
      <c r="C12" s="162"/>
      <c r="D12" s="162"/>
      <c r="E12" s="162"/>
      <c r="F12" s="162"/>
    </row>
    <row r="13" spans="1:11" ht="34.5" customHeight="1">
      <c r="A13" s="91" t="s">
        <v>54</v>
      </c>
      <c r="B13" s="83">
        <v>231949.84400000004</v>
      </c>
      <c r="C13" s="83"/>
      <c r="D13" s="83">
        <v>252855.21399999995</v>
      </c>
      <c r="E13" s="83"/>
      <c r="F13" s="83">
        <f>B13-D13</f>
        <v>-20905.369999999908</v>
      </c>
      <c r="G13" s="62">
        <v>52469.84499999997</v>
      </c>
      <c r="H13" s="62">
        <v>66914.7985</v>
      </c>
      <c r="I13" s="62">
        <v>-14444.953500000032</v>
      </c>
      <c r="J13" s="63"/>
      <c r="K13" s="63"/>
    </row>
    <row r="14" spans="1:12" ht="24" customHeight="1" thickBot="1">
      <c r="A14" s="85" t="s">
        <v>3</v>
      </c>
      <c r="B14" s="121">
        <f>B13/B12*100</f>
        <v>30.639411596090522</v>
      </c>
      <c r="C14" s="121"/>
      <c r="D14" s="121">
        <f>D13/B12*100</f>
        <v>33.400906171609876</v>
      </c>
      <c r="E14" s="86"/>
      <c r="F14" s="122">
        <f>F13/B12*100</f>
        <v>-2.7614945755193525</v>
      </c>
      <c r="L14" s="65"/>
    </row>
    <row r="15" spans="1:12" ht="34.5" customHeight="1">
      <c r="A15" s="90" t="s">
        <v>163</v>
      </c>
      <c r="B15" s="123">
        <v>56161.21600000001</v>
      </c>
      <c r="C15" s="124"/>
      <c r="D15" s="123">
        <v>65212.64200000001</v>
      </c>
      <c r="E15" s="124"/>
      <c r="F15" s="125">
        <f>B15-D15</f>
        <v>-9051.426</v>
      </c>
      <c r="G15" s="67">
        <v>16945.7</v>
      </c>
      <c r="H15" s="67">
        <v>24614.3</v>
      </c>
      <c r="I15" s="67">
        <v>-7668.599999999991</v>
      </c>
      <c r="K15" s="63"/>
      <c r="L15" s="65"/>
    </row>
    <row r="16" spans="1:12" ht="17.25" customHeight="1">
      <c r="A16" s="84" t="s">
        <v>55</v>
      </c>
      <c r="B16" s="124">
        <f>B15/B13*100</f>
        <v>24.21265521523696</v>
      </c>
      <c r="C16" s="124"/>
      <c r="D16" s="124">
        <f>D15/D13*100</f>
        <v>25.790507131879835</v>
      </c>
      <c r="E16" s="124"/>
      <c r="F16" s="124">
        <f>F15/F13*100</f>
        <v>43.297133702967415</v>
      </c>
      <c r="G16" s="67"/>
      <c r="H16" s="67"/>
      <c r="I16" s="67"/>
      <c r="L16" s="65"/>
    </row>
    <row r="17" spans="1:12" ht="22.5" customHeight="1" thickBot="1">
      <c r="A17" s="85" t="s">
        <v>3</v>
      </c>
      <c r="B17" s="121">
        <f>B15/B12*100</f>
        <v>7.418615089738731</v>
      </c>
      <c r="C17" s="87"/>
      <c r="D17" s="121">
        <f>D15/B12*100</f>
        <v>8.614263088301536</v>
      </c>
      <c r="E17" s="87"/>
      <c r="F17" s="121">
        <f>F15/B12*100</f>
        <v>-1.1956479985628063</v>
      </c>
      <c r="J17" s="65"/>
      <c r="L17" s="65"/>
    </row>
    <row r="18" spans="1:12" ht="34.5" customHeight="1">
      <c r="A18" s="89" t="s">
        <v>164</v>
      </c>
      <c r="B18" s="123">
        <v>52819.91662179001</v>
      </c>
      <c r="C18" s="124"/>
      <c r="D18" s="123">
        <v>59688.43158417999</v>
      </c>
      <c r="E18" s="124"/>
      <c r="F18" s="123">
        <f>B18-D18</f>
        <v>-6868.514962389978</v>
      </c>
      <c r="G18" s="67">
        <v>9396.774575</v>
      </c>
      <c r="H18" s="67">
        <v>16492.518997999996</v>
      </c>
      <c r="I18" s="67">
        <v>-7095.7444229999965</v>
      </c>
      <c r="L18" s="65"/>
    </row>
    <row r="19" spans="1:12" ht="18" customHeight="1">
      <c r="A19" s="84" t="s">
        <v>55</v>
      </c>
      <c r="B19" s="124">
        <f>B18/B13*100</f>
        <v>22.772128539043123</v>
      </c>
      <c r="C19" s="124"/>
      <c r="D19" s="124">
        <f>D18/D13*100</f>
        <v>23.605774482538454</v>
      </c>
      <c r="E19" s="124"/>
      <c r="F19" s="124">
        <f>F18/F13*100</f>
        <v>32.85526619423626</v>
      </c>
      <c r="G19" s="67"/>
      <c r="H19" s="67"/>
      <c r="I19" s="67"/>
      <c r="L19" s="65"/>
    </row>
    <row r="20" spans="1:12" ht="18" customHeight="1">
      <c r="A20" s="84" t="s">
        <v>96</v>
      </c>
      <c r="B20" s="124">
        <f>B18/B15*100</f>
        <v>94.05052166568119</v>
      </c>
      <c r="C20" s="124"/>
      <c r="D20" s="124">
        <f>D18/D15*100</f>
        <v>91.52892714296101</v>
      </c>
      <c r="E20" s="124"/>
      <c r="F20" s="124">
        <f>F18/F15*100</f>
        <v>75.88323610434398</v>
      </c>
      <c r="G20" s="67"/>
      <c r="H20" s="67"/>
      <c r="I20" s="67"/>
      <c r="L20" s="65"/>
    </row>
    <row r="21" spans="1:13" ht="24.75" customHeight="1" thickBot="1">
      <c r="A21" s="85" t="s">
        <v>3</v>
      </c>
      <c r="B21" s="121">
        <f>B18/B12*100</f>
        <v>6.977246192268217</v>
      </c>
      <c r="C21" s="87"/>
      <c r="D21" s="121">
        <f>D18/B12*100</f>
        <v>7.884542585994496</v>
      </c>
      <c r="E21" s="87"/>
      <c r="F21" s="121">
        <f>B21-D21</f>
        <v>-0.9072963937262788</v>
      </c>
      <c r="K21" s="10"/>
      <c r="L21" s="65"/>
      <c r="M21" s="63"/>
    </row>
    <row r="22" spans="1:9" ht="12.75" customHeight="1" hidden="1">
      <c r="A22" s="69" t="s">
        <v>56</v>
      </c>
      <c r="B22" s="66">
        <v>46412.84</v>
      </c>
      <c r="C22" s="66"/>
      <c r="D22" s="66">
        <v>50215.6</v>
      </c>
      <c r="E22" s="66"/>
      <c r="F22" s="66">
        <v>-3802.76</v>
      </c>
      <c r="G22" s="67">
        <v>14049.84</v>
      </c>
      <c r="H22" s="67">
        <v>19063.1</v>
      </c>
      <c r="I22" s="67">
        <v>-5013.26</v>
      </c>
    </row>
    <row r="23" spans="1:9" ht="12.75" hidden="1">
      <c r="A23" s="68" t="s">
        <v>4</v>
      </c>
      <c r="B23" s="66">
        <v>25.896778720991115</v>
      </c>
      <c r="C23" s="66"/>
      <c r="D23" s="66">
        <v>24.71535738315672</v>
      </c>
      <c r="E23" s="66"/>
      <c r="F23" s="66">
        <v>15.875755667178968</v>
      </c>
      <c r="G23" s="67"/>
      <c r="H23" s="67"/>
      <c r="I23" s="67"/>
    </row>
    <row r="24" spans="1:9" ht="12.75" hidden="1">
      <c r="A24" s="64" t="s">
        <v>3</v>
      </c>
      <c r="B24" s="71" t="e">
        <v>#DIV/0!</v>
      </c>
      <c r="C24" s="70"/>
      <c r="D24" s="72" t="e">
        <v>#DIV/0!</v>
      </c>
      <c r="E24" s="70"/>
      <c r="F24" s="72" t="e">
        <v>#DIV/0!</v>
      </c>
      <c r="G24" s="63"/>
      <c r="H24" s="63"/>
      <c r="I24" s="63"/>
    </row>
    <row r="25" spans="1:9" ht="12.75" customHeight="1" hidden="1">
      <c r="A25" s="69" t="s">
        <v>57</v>
      </c>
      <c r="B25" s="66">
        <v>45564.6</v>
      </c>
      <c r="C25" s="66"/>
      <c r="D25" s="66">
        <v>51439</v>
      </c>
      <c r="E25" s="66"/>
      <c r="F25" s="66">
        <v>-5874.4</v>
      </c>
      <c r="G25" s="67">
        <v>9259.3</v>
      </c>
      <c r="H25" s="67">
        <v>2808.2</v>
      </c>
      <c r="I25" s="67">
        <v>6451.1</v>
      </c>
    </row>
    <row r="26" spans="1:7" ht="12.75" hidden="1">
      <c r="A26" s="68" t="s">
        <v>4</v>
      </c>
      <c r="B26" s="73">
        <v>25.423489786672647</v>
      </c>
      <c r="C26" s="73"/>
      <c r="D26" s="73">
        <v>25.31749632449276</v>
      </c>
      <c r="E26" s="73"/>
      <c r="F26" s="66">
        <v>24.524434645172477</v>
      </c>
      <c r="G26" s="65"/>
    </row>
    <row r="27" spans="1:9" ht="12.75" hidden="1">
      <c r="A27" s="64" t="s">
        <v>3</v>
      </c>
      <c r="B27" s="71" t="e">
        <v>#DIV/0!</v>
      </c>
      <c r="C27" s="58"/>
      <c r="D27" s="72" t="e">
        <v>#DIV/0!</v>
      </c>
      <c r="E27" s="58"/>
      <c r="F27" s="72" t="e">
        <v>#DIV/0!</v>
      </c>
      <c r="G27" s="58"/>
      <c r="H27" s="58"/>
      <c r="I27" s="58"/>
    </row>
    <row r="28" ht="12.75" hidden="1"/>
    <row r="48" ht="12.75">
      <c r="F48" s="74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178"/>
  <sheetViews>
    <sheetView showZeros="0" view="pageBreakPreview" zoomScale="70" zoomScaleNormal="75" zoomScaleSheetLayoutView="70" zoomScalePageLayoutView="0" workbookViewId="0" topLeftCell="A34">
      <selection activeCell="D58" sqref="D58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12.421875" style="3" customWidth="1"/>
    <col min="6" max="6" width="8.8515625" style="3" customWidth="1"/>
    <col min="7" max="7" width="8.28125" style="3" customWidth="1"/>
    <col min="8" max="8" width="16.00390625" style="4" customWidth="1"/>
    <col min="9" max="9" width="14.140625" style="4" customWidth="1"/>
    <col min="10" max="10" width="10.57421875" style="4" customWidth="1"/>
    <col min="11" max="11" width="11.140625" style="4" customWidth="1"/>
    <col min="12" max="16384" width="8.8515625" style="4" customWidth="1"/>
  </cols>
  <sheetData>
    <row r="1" ht="24" customHeight="1">
      <c r="E1" s="2"/>
    </row>
    <row r="2" spans="5:8" ht="21" customHeight="1">
      <c r="E2" s="2"/>
      <c r="H2" s="6" t="s">
        <v>75</v>
      </c>
    </row>
    <row r="3" spans="1:8" ht="15.75" customHeight="1">
      <c r="A3" s="223" t="s">
        <v>95</v>
      </c>
      <c r="B3" s="224"/>
      <c r="C3" s="224"/>
      <c r="D3" s="224"/>
      <c r="E3" s="224"/>
      <c r="F3" s="224"/>
      <c r="G3" s="224"/>
      <c r="H3" s="224"/>
    </row>
    <row r="4" spans="1:8" ht="28.5" customHeight="1">
      <c r="A4" s="224"/>
      <c r="B4" s="224"/>
      <c r="C4" s="224"/>
      <c r="D4" s="224"/>
      <c r="E4" s="224"/>
      <c r="F4" s="224"/>
      <c r="G4" s="224"/>
      <c r="H4" s="224"/>
    </row>
    <row r="5" spans="1:8" ht="25.5" customHeight="1" thickBot="1">
      <c r="A5" s="115" t="s">
        <v>0</v>
      </c>
      <c r="B5" s="115"/>
      <c r="C5" s="115"/>
      <c r="D5" s="115"/>
      <c r="E5" s="115"/>
      <c r="F5" s="115"/>
      <c r="G5" s="115"/>
      <c r="H5" s="116" t="s">
        <v>89</v>
      </c>
    </row>
    <row r="6" spans="1:7" ht="11.25" customHeight="1" hidden="1" thickBot="1">
      <c r="A6" s="4" t="s">
        <v>1</v>
      </c>
      <c r="B6" s="4"/>
      <c r="C6" s="4"/>
      <c r="D6" s="4"/>
      <c r="E6" s="5"/>
      <c r="F6" s="6"/>
      <c r="G6" s="6"/>
    </row>
    <row r="7" spans="1:8" ht="65.25" customHeight="1">
      <c r="A7" s="7"/>
      <c r="B7" s="225" t="s">
        <v>165</v>
      </c>
      <c r="C7" s="226"/>
      <c r="D7" s="226"/>
      <c r="E7" s="227" t="s">
        <v>166</v>
      </c>
      <c r="F7" s="228"/>
      <c r="G7" s="228"/>
      <c r="H7" s="55" t="s">
        <v>160</v>
      </c>
    </row>
    <row r="8" spans="1:8" s="8" customFormat="1" ht="33" customHeight="1" thickBot="1">
      <c r="A8" s="117"/>
      <c r="B8" s="118" t="s">
        <v>2</v>
      </c>
      <c r="C8" s="119" t="s">
        <v>3</v>
      </c>
      <c r="D8" s="119" t="s">
        <v>4</v>
      </c>
      <c r="E8" s="118" t="s">
        <v>2</v>
      </c>
      <c r="F8" s="119" t="s">
        <v>3</v>
      </c>
      <c r="G8" s="119" t="s">
        <v>4</v>
      </c>
      <c r="H8" s="120" t="s">
        <v>97</v>
      </c>
    </row>
    <row r="9" spans="1:8" s="9" customFormat="1" ht="24.75" customHeight="1" thickTop="1">
      <c r="A9" s="164" t="s">
        <v>5</v>
      </c>
      <c r="B9" s="163">
        <v>757031</v>
      </c>
      <c r="C9" s="163"/>
      <c r="D9" s="163"/>
      <c r="E9" s="163">
        <v>757031</v>
      </c>
      <c r="F9" s="163"/>
      <c r="G9" s="163"/>
      <c r="H9" s="163"/>
    </row>
    <row r="10" spans="1:10" s="10" customFormat="1" ht="35.25" customHeight="1">
      <c r="A10" s="174" t="s">
        <v>6</v>
      </c>
      <c r="B10" s="173">
        <f>B11+B27+B28+B29+B31+B30+B32</f>
        <v>56161.21600000001</v>
      </c>
      <c r="C10" s="172">
        <f>B10/$B$9</f>
        <v>0.07418615089738731</v>
      </c>
      <c r="D10" s="172">
        <f>B10/$B$10</f>
        <v>1</v>
      </c>
      <c r="E10" s="173">
        <f>E11+E27+E28+E29+E31+E30+E32</f>
        <v>52819.91662179001</v>
      </c>
      <c r="F10" s="172">
        <f>E10/$E$9</f>
        <v>0.06977246192268217</v>
      </c>
      <c r="G10" s="172">
        <f>E10/$E$10</f>
        <v>1</v>
      </c>
      <c r="H10" s="171">
        <f aca="true" t="shared" si="0" ref="H10:H29">E10/B10</f>
        <v>0.9405052166568119</v>
      </c>
      <c r="J10" s="11"/>
    </row>
    <row r="11" spans="1:12" s="16" customFormat="1" ht="24.75" customHeight="1">
      <c r="A11" s="12" t="s">
        <v>7</v>
      </c>
      <c r="B11" s="13">
        <f>B12+B25+B26</f>
        <v>53185.83000000001</v>
      </c>
      <c r="C11" s="143">
        <f aca="true" t="shared" si="1" ref="C11:C29">B11/$B$9</f>
        <v>0.0702558151515592</v>
      </c>
      <c r="D11" s="143">
        <f aca="true" t="shared" si="2" ref="D11:D29">B11/$B$10</f>
        <v>0.9470206271886991</v>
      </c>
      <c r="E11" s="13">
        <f>E12+E25+E26</f>
        <v>52043.35967779001</v>
      </c>
      <c r="F11" s="143">
        <f aca="true" t="shared" si="3" ref="F11:F32">E11/$E$9</f>
        <v>0.06874666912952047</v>
      </c>
      <c r="G11" s="143">
        <f aca="true" t="shared" si="4" ref="G11:G32">E11/$E$10</f>
        <v>0.985298027833697</v>
      </c>
      <c r="H11" s="134">
        <f t="shared" si="0"/>
        <v>0.9785192724789666</v>
      </c>
      <c r="I11" s="15"/>
      <c r="L11" s="10"/>
    </row>
    <row r="12" spans="1:12" s="16" customFormat="1" ht="25.5" customHeight="1">
      <c r="A12" s="17" t="s">
        <v>8</v>
      </c>
      <c r="B12" s="13">
        <f>B13+B17+B18+B23+B24</f>
        <v>33157.31100000001</v>
      </c>
      <c r="C12" s="143">
        <f t="shared" si="1"/>
        <v>0.04379914560962498</v>
      </c>
      <c r="D12" s="143">
        <f t="shared" si="2"/>
        <v>0.590395175916419</v>
      </c>
      <c r="E12" s="13">
        <f>E13+E17+E18+E23+E24</f>
        <v>33015.691886</v>
      </c>
      <c r="F12" s="143">
        <f t="shared" si="3"/>
        <v>0.043612073859590955</v>
      </c>
      <c r="G12" s="143">
        <f t="shared" si="4"/>
        <v>0.6250614161776223</v>
      </c>
      <c r="H12" s="134">
        <f t="shared" si="0"/>
        <v>0.9957288721633667</v>
      </c>
      <c r="I12" s="18"/>
      <c r="L12" s="10"/>
    </row>
    <row r="13" spans="1:12" s="16" customFormat="1" ht="40.5" customHeight="1">
      <c r="A13" s="19" t="s">
        <v>9</v>
      </c>
      <c r="B13" s="13">
        <f>B14+B15+B16</f>
        <v>10551.938000000002</v>
      </c>
      <c r="C13" s="143">
        <f t="shared" si="1"/>
        <v>0.013938581114908111</v>
      </c>
      <c r="D13" s="143">
        <f t="shared" si="2"/>
        <v>0.18788656570399045</v>
      </c>
      <c r="E13" s="13">
        <f>E14+E15+E16</f>
        <v>10730.995378999998</v>
      </c>
      <c r="F13" s="143">
        <f t="shared" si="3"/>
        <v>0.014175106936175663</v>
      </c>
      <c r="G13" s="143">
        <f t="shared" si="4"/>
        <v>0.20316191439372885</v>
      </c>
      <c r="H13" s="134">
        <f t="shared" si="0"/>
        <v>1.016969146236454</v>
      </c>
      <c r="L13" s="10"/>
    </row>
    <row r="14" spans="1:12" ht="25.5" customHeight="1">
      <c r="A14" s="20" t="s">
        <v>10</v>
      </c>
      <c r="B14" s="21">
        <v>3831.268</v>
      </c>
      <c r="C14" s="144">
        <f t="shared" si="1"/>
        <v>0.005060912961292206</v>
      </c>
      <c r="D14" s="144">
        <f t="shared" si="2"/>
        <v>0.06821910693671589</v>
      </c>
      <c r="E14" s="21">
        <v>3738.7729999999997</v>
      </c>
      <c r="F14" s="144">
        <f t="shared" si="3"/>
        <v>0.004938731703193131</v>
      </c>
      <c r="G14" s="144">
        <f t="shared" si="4"/>
        <v>0.07078339458146037</v>
      </c>
      <c r="H14" s="134">
        <f t="shared" si="0"/>
        <v>0.9758578622012346</v>
      </c>
      <c r="L14" s="10"/>
    </row>
    <row r="15" spans="1:12" ht="18" customHeight="1">
      <c r="A15" s="20" t="s">
        <v>11</v>
      </c>
      <c r="B15" s="21">
        <v>6412.47</v>
      </c>
      <c r="C15" s="144">
        <f t="shared" si="1"/>
        <v>0.008470551404103664</v>
      </c>
      <c r="D15" s="144">
        <f t="shared" si="2"/>
        <v>0.11417968585295588</v>
      </c>
      <c r="E15" s="21">
        <v>6671.578378999999</v>
      </c>
      <c r="F15" s="144">
        <f t="shared" si="3"/>
        <v>0.00881282058330504</v>
      </c>
      <c r="G15" s="144">
        <f t="shared" si="4"/>
        <v>0.12630800663262967</v>
      </c>
      <c r="H15" s="134">
        <f t="shared" si="0"/>
        <v>1.0404069537947154</v>
      </c>
      <c r="L15" s="10"/>
    </row>
    <row r="16" spans="1:12" ht="30" customHeight="1">
      <c r="A16" s="22" t="s">
        <v>12</v>
      </c>
      <c r="B16" s="21">
        <v>308.20000000000005</v>
      </c>
      <c r="C16" s="144">
        <f t="shared" si="1"/>
        <v>0.00040711674951223934</v>
      </c>
      <c r="D16" s="144">
        <f t="shared" si="2"/>
        <v>0.005487772914318664</v>
      </c>
      <c r="E16" s="21">
        <v>320.64399999999995</v>
      </c>
      <c r="F16" s="144">
        <f t="shared" si="3"/>
        <v>0.00042355464967749</v>
      </c>
      <c r="G16" s="144">
        <f t="shared" si="4"/>
        <v>0.006070513179638822</v>
      </c>
      <c r="H16" s="134">
        <f t="shared" si="0"/>
        <v>1.0403763789746914</v>
      </c>
      <c r="L16" s="10"/>
    </row>
    <row r="17" spans="1:12" ht="24" customHeight="1">
      <c r="A17" s="19" t="s">
        <v>13</v>
      </c>
      <c r="B17" s="98">
        <v>1168.367</v>
      </c>
      <c r="C17" s="145">
        <f t="shared" si="1"/>
        <v>0.0015433542351634213</v>
      </c>
      <c r="D17" s="145">
        <f t="shared" si="2"/>
        <v>0.02080380524524255</v>
      </c>
      <c r="E17" s="99">
        <v>1821.9710000000002</v>
      </c>
      <c r="F17" s="145">
        <f t="shared" si="3"/>
        <v>0.0024067323531004677</v>
      </c>
      <c r="G17" s="145">
        <f t="shared" si="4"/>
        <v>0.0344940150709813</v>
      </c>
      <c r="H17" s="134">
        <f t="shared" si="0"/>
        <v>1.559416690132467</v>
      </c>
      <c r="L17" s="10"/>
    </row>
    <row r="18" spans="1:12" ht="23.25" customHeight="1">
      <c r="A18" s="23" t="s">
        <v>14</v>
      </c>
      <c r="B18" s="26">
        <f>SUM(B19:B22)</f>
        <v>21171.445000000003</v>
      </c>
      <c r="C18" s="146">
        <f t="shared" si="1"/>
        <v>0.027966417491489783</v>
      </c>
      <c r="D18" s="146">
        <f t="shared" si="2"/>
        <v>0.37697625706679855</v>
      </c>
      <c r="E18" s="26">
        <f>SUM(E19:E22)</f>
        <v>20075.262064</v>
      </c>
      <c r="F18" s="146">
        <f t="shared" si="3"/>
        <v>0.026518414786184448</v>
      </c>
      <c r="G18" s="146">
        <f t="shared" si="4"/>
        <v>0.38006993096460645</v>
      </c>
      <c r="H18" s="134">
        <f t="shared" si="0"/>
        <v>0.9482235182341118</v>
      </c>
      <c r="L18" s="10"/>
    </row>
    <row r="19" spans="1:12" ht="20.25" customHeight="1">
      <c r="A19" s="20" t="s">
        <v>15</v>
      </c>
      <c r="B19" s="21">
        <v>12805.978</v>
      </c>
      <c r="C19" s="144">
        <f t="shared" si="1"/>
        <v>0.016916054956798335</v>
      </c>
      <c r="D19" s="144">
        <f t="shared" si="2"/>
        <v>0.2280217365663877</v>
      </c>
      <c r="E19" s="21">
        <v>12108.45</v>
      </c>
      <c r="F19" s="144">
        <f t="shared" si="3"/>
        <v>0.01599465543683152</v>
      </c>
      <c r="G19" s="144">
        <f t="shared" si="4"/>
        <v>0.2292402331245796</v>
      </c>
      <c r="H19" s="134">
        <f t="shared" si="0"/>
        <v>0.9455310636954086</v>
      </c>
      <c r="L19" s="10"/>
    </row>
    <row r="20" spans="1:12" ht="18" customHeight="1">
      <c r="A20" s="20" t="s">
        <v>16</v>
      </c>
      <c r="B20" s="21">
        <v>6704.772</v>
      </c>
      <c r="C20" s="144">
        <f t="shared" si="1"/>
        <v>0.008856667692604398</v>
      </c>
      <c r="D20" s="144">
        <f t="shared" si="2"/>
        <v>0.1193843808510129</v>
      </c>
      <c r="E20" s="21">
        <v>6771.514751000001</v>
      </c>
      <c r="F20" s="144">
        <f t="shared" si="3"/>
        <v>0.008944831520769955</v>
      </c>
      <c r="G20" s="144">
        <f t="shared" si="4"/>
        <v>0.12820002726408167</v>
      </c>
      <c r="H20" s="134">
        <f t="shared" si="0"/>
        <v>1.009954514635248</v>
      </c>
      <c r="L20" s="10"/>
    </row>
    <row r="21" spans="1:12" s="25" customFormat="1" ht="15.75">
      <c r="A21" s="24" t="s">
        <v>17</v>
      </c>
      <c r="B21" s="21">
        <v>977.847</v>
      </c>
      <c r="C21" s="144">
        <f t="shared" si="1"/>
        <v>0.0012916868661917412</v>
      </c>
      <c r="D21" s="144">
        <f t="shared" si="2"/>
        <v>0.017411428555962886</v>
      </c>
      <c r="E21" s="21">
        <v>502.0158630000001</v>
      </c>
      <c r="F21" s="144">
        <f t="shared" si="3"/>
        <v>0.000663137788280797</v>
      </c>
      <c r="G21" s="144">
        <f t="shared" si="4"/>
        <v>0.009504291091457374</v>
      </c>
      <c r="H21" s="134">
        <f t="shared" si="0"/>
        <v>0.5133889688264116</v>
      </c>
      <c r="L21" s="10"/>
    </row>
    <row r="22" spans="1:12" ht="45" customHeight="1">
      <c r="A22" s="24" t="s">
        <v>18</v>
      </c>
      <c r="B22" s="21">
        <v>682.8480000000001</v>
      </c>
      <c r="C22" s="144">
        <f t="shared" si="1"/>
        <v>0.0009020079758953069</v>
      </c>
      <c r="D22" s="144">
        <f t="shared" si="2"/>
        <v>0.012158711093435014</v>
      </c>
      <c r="E22" s="21">
        <v>693.28145</v>
      </c>
      <c r="F22" s="144">
        <f t="shared" si="3"/>
        <v>0.0009157900403021804</v>
      </c>
      <c r="G22" s="144">
        <f t="shared" si="4"/>
        <v>0.013125379484487823</v>
      </c>
      <c r="H22" s="134">
        <f t="shared" si="0"/>
        <v>1.0152793154552695</v>
      </c>
      <c r="L22" s="10"/>
    </row>
    <row r="23" spans="1:12" s="16" customFormat="1" ht="35.25" customHeight="1">
      <c r="A23" s="23" t="s">
        <v>19</v>
      </c>
      <c r="B23" s="14">
        <v>172.688</v>
      </c>
      <c r="C23" s="145">
        <f t="shared" si="1"/>
        <v>0.0002281121909142426</v>
      </c>
      <c r="D23" s="145">
        <f t="shared" si="2"/>
        <v>0.003074862196715968</v>
      </c>
      <c r="E23" s="99">
        <v>255.579</v>
      </c>
      <c r="F23" s="145">
        <f t="shared" si="3"/>
        <v>0.0003376070464749792</v>
      </c>
      <c r="G23" s="145">
        <f t="shared" si="4"/>
        <v>0.004838686168894196</v>
      </c>
      <c r="H23" s="134">
        <f t="shared" si="0"/>
        <v>1.4800044010006488</v>
      </c>
      <c r="L23" s="10"/>
    </row>
    <row r="24" spans="1:12" s="16" customFormat="1" ht="17.25" customHeight="1">
      <c r="A24" s="27" t="s">
        <v>20</v>
      </c>
      <c r="B24" s="14">
        <v>92.87299999999999</v>
      </c>
      <c r="C24" s="145">
        <f t="shared" si="1"/>
        <v>0.0001226805771494166</v>
      </c>
      <c r="D24" s="145">
        <f t="shared" si="2"/>
        <v>0.0016536857036713731</v>
      </c>
      <c r="E24" s="99">
        <v>131.88444299999998</v>
      </c>
      <c r="F24" s="145">
        <f>E24/$E$9</f>
        <v>0.0001742127376553932</v>
      </c>
      <c r="G24" s="145">
        <f t="shared" si="4"/>
        <v>0.0024968695794115123</v>
      </c>
      <c r="H24" s="134">
        <f t="shared" si="0"/>
        <v>1.4200515004360792</v>
      </c>
      <c r="L24" s="10"/>
    </row>
    <row r="25" spans="1:12" s="16" customFormat="1" ht="18" customHeight="1">
      <c r="A25" s="28" t="s">
        <v>21</v>
      </c>
      <c r="B25" s="14">
        <v>15182.193000000001</v>
      </c>
      <c r="C25" s="145">
        <f t="shared" si="1"/>
        <v>0.02005491584888862</v>
      </c>
      <c r="D25" s="145">
        <f t="shared" si="2"/>
        <v>0.27033234109460874</v>
      </c>
      <c r="E25" s="99">
        <v>14856.596037000007</v>
      </c>
      <c r="F25" s="145">
        <f t="shared" si="3"/>
        <v>0.019624818583386952</v>
      </c>
      <c r="G25" s="145">
        <f t="shared" si="4"/>
        <v>0.28126882788132146</v>
      </c>
      <c r="H25" s="134">
        <f t="shared" si="0"/>
        <v>0.9785540229267278</v>
      </c>
      <c r="L25" s="10"/>
    </row>
    <row r="26" spans="1:12" s="16" customFormat="1" ht="18.75" customHeight="1">
      <c r="A26" s="30" t="s">
        <v>22</v>
      </c>
      <c r="B26" s="14">
        <v>4846.326</v>
      </c>
      <c r="C26" s="145">
        <f t="shared" si="1"/>
        <v>0.006401753693045595</v>
      </c>
      <c r="D26" s="145">
        <f t="shared" si="2"/>
        <v>0.08629311017767136</v>
      </c>
      <c r="E26" s="99">
        <v>4171.0717547899985</v>
      </c>
      <c r="F26" s="145">
        <f t="shared" si="3"/>
        <v>0.005509776686542557</v>
      </c>
      <c r="G26" s="145">
        <f t="shared" si="4"/>
        <v>0.07896778377475305</v>
      </c>
      <c r="H26" s="134">
        <f t="shared" si="0"/>
        <v>0.8606667720640333</v>
      </c>
      <c r="L26" s="10"/>
    </row>
    <row r="27" spans="1:12" s="16" customFormat="1" ht="15.75">
      <c r="A27" s="31" t="s">
        <v>23</v>
      </c>
      <c r="B27" s="14">
        <v>155.167</v>
      </c>
      <c r="C27" s="145">
        <f t="shared" si="1"/>
        <v>0.00020496782826594947</v>
      </c>
      <c r="D27" s="145">
        <f t="shared" si="2"/>
        <v>0.0027628853335369373</v>
      </c>
      <c r="E27" s="99">
        <v>119.26201699999999</v>
      </c>
      <c r="F27" s="145">
        <f t="shared" si="3"/>
        <v>0.00015753914568888194</v>
      </c>
      <c r="G27" s="145">
        <f t="shared" si="4"/>
        <v>0.00225789862286152</v>
      </c>
      <c r="H27" s="134">
        <f t="shared" si="0"/>
        <v>0.768604258637468</v>
      </c>
      <c r="I27" s="88"/>
      <c r="L27" s="10"/>
    </row>
    <row r="28" spans="1:14" s="16" customFormat="1" ht="18" customHeight="1">
      <c r="A28" s="31" t="s">
        <v>24</v>
      </c>
      <c r="B28" s="14">
        <v>4.711000000000013</v>
      </c>
      <c r="C28" s="145">
        <f t="shared" si="1"/>
        <v>6.2229948311231806E-06</v>
      </c>
      <c r="D28" s="145">
        <f t="shared" si="2"/>
        <v>8.388351135417032E-05</v>
      </c>
      <c r="E28" s="99">
        <v>0</v>
      </c>
      <c r="F28" s="145">
        <f>E28/$E$9</f>
        <v>0</v>
      </c>
      <c r="G28" s="145">
        <f t="shared" si="4"/>
        <v>0</v>
      </c>
      <c r="H28" s="134">
        <f t="shared" si="0"/>
        <v>0</v>
      </c>
      <c r="I28" s="88"/>
      <c r="L28" s="10"/>
      <c r="M28" s="209">
        <f>J29/E9*100</f>
        <v>0</v>
      </c>
      <c r="N28" s="209"/>
    </row>
    <row r="29" spans="1:12" s="16" customFormat="1" ht="30" customHeight="1">
      <c r="A29" s="32" t="s">
        <v>25</v>
      </c>
      <c r="B29" s="14">
        <v>195.80800000000002</v>
      </c>
      <c r="C29" s="145">
        <f t="shared" si="1"/>
        <v>0.00025865255187700373</v>
      </c>
      <c r="D29" s="145">
        <f t="shared" si="2"/>
        <v>0.0034865341947011973</v>
      </c>
      <c r="E29" s="14">
        <v>240.18042900000003</v>
      </c>
      <c r="F29" s="145">
        <f t="shared" si="3"/>
        <v>0.0003172663061354159</v>
      </c>
      <c r="G29" s="145">
        <f t="shared" si="4"/>
        <v>0.00454715653414942</v>
      </c>
      <c r="H29" s="134">
        <f t="shared" si="0"/>
        <v>1.2266119310753392</v>
      </c>
      <c r="I29" s="88"/>
      <c r="L29" s="10"/>
    </row>
    <row r="30" spans="1:12" s="16" customFormat="1" ht="17.25" customHeight="1">
      <c r="A30" s="31" t="s">
        <v>26</v>
      </c>
      <c r="B30" s="26"/>
      <c r="C30" s="99"/>
      <c r="D30" s="99"/>
      <c r="E30" s="99">
        <v>-41.521000000000015</v>
      </c>
      <c r="F30" s="145">
        <f t="shared" si="3"/>
        <v>-5.484715949545001E-05</v>
      </c>
      <c r="G30" s="145">
        <f t="shared" si="4"/>
        <v>-0.0007860860572216653</v>
      </c>
      <c r="H30" s="134"/>
      <c r="I30" s="88"/>
      <c r="L30" s="10"/>
    </row>
    <row r="31" spans="1:12" ht="49.5" customHeight="1">
      <c r="A31" s="31" t="s">
        <v>99</v>
      </c>
      <c r="B31" s="26"/>
      <c r="C31" s="99"/>
      <c r="D31" s="99"/>
      <c r="E31" s="99">
        <v>76.712697</v>
      </c>
      <c r="F31" s="145">
        <f t="shared" si="3"/>
        <v>0.0001013336270245208</v>
      </c>
      <c r="G31" s="145">
        <f t="shared" si="4"/>
        <v>0.0014523441517200995</v>
      </c>
      <c r="H31" s="134"/>
      <c r="L31" s="10"/>
    </row>
    <row r="32" spans="1:12" ht="45.75" customHeight="1">
      <c r="A32" s="31" t="s">
        <v>98</v>
      </c>
      <c r="B32" s="13">
        <v>2619.7</v>
      </c>
      <c r="C32" s="14"/>
      <c r="D32" s="13"/>
      <c r="E32" s="29">
        <v>381.92280099999994</v>
      </c>
      <c r="F32" s="147">
        <f t="shared" si="3"/>
        <v>0.000504500873808338</v>
      </c>
      <c r="G32" s="147">
        <f t="shared" si="4"/>
        <v>0.007230658914793587</v>
      </c>
      <c r="H32" s="134">
        <f aca="true" t="shared" si="5" ref="H32:H46">E32/B32</f>
        <v>0.1457887548192541</v>
      </c>
      <c r="L32" s="10"/>
    </row>
    <row r="33" spans="1:12" s="16" customFormat="1" ht="33" customHeight="1">
      <c r="A33" s="174" t="s">
        <v>27</v>
      </c>
      <c r="B33" s="170">
        <f>B34+B48</f>
        <v>65212.64200000001</v>
      </c>
      <c r="C33" s="169">
        <f>B33/$B$9</f>
        <v>0.08614263088301537</v>
      </c>
      <c r="D33" s="169">
        <f>B33/$B$33</f>
        <v>1</v>
      </c>
      <c r="E33" s="170">
        <f>E34+E48</f>
        <v>59688.43158417999</v>
      </c>
      <c r="F33" s="169">
        <f aca="true" t="shared" si="6" ref="F33:F48">E33/$E$9</f>
        <v>0.07884542585994496</v>
      </c>
      <c r="G33" s="169">
        <f aca="true" t="shared" si="7" ref="G33:G48">E33/$E$33</f>
        <v>1</v>
      </c>
      <c r="H33" s="169">
        <f t="shared" si="5"/>
        <v>0.91528927142961</v>
      </c>
      <c r="L33" s="10"/>
    </row>
    <row r="34" spans="1:12" s="16" customFormat="1" ht="19.5" customHeight="1">
      <c r="A34" s="33" t="s">
        <v>28</v>
      </c>
      <c r="B34" s="34">
        <f>B35+B36+B37+B38+B39+B46+B47</f>
        <v>61036.81800000001</v>
      </c>
      <c r="C34" s="148">
        <f aca="true" t="shared" si="8" ref="C34:C48">B34/$B$9</f>
        <v>0.08062657671878695</v>
      </c>
      <c r="D34" s="148">
        <f aca="true" t="shared" si="9" ref="D34:D48">B34/$B$33</f>
        <v>0.9359660355426176</v>
      </c>
      <c r="E34" s="34">
        <f>E35+E36+E37+E38+E39+E46+E47</f>
        <v>56226.21117798999</v>
      </c>
      <c r="F34" s="148">
        <f t="shared" si="6"/>
        <v>0.07427200626921486</v>
      </c>
      <c r="G34" s="148">
        <f t="shared" si="7"/>
        <v>0.9419951184123988</v>
      </c>
      <c r="H34" s="140">
        <f t="shared" si="5"/>
        <v>0.9211851636497497</v>
      </c>
      <c r="I34" s="15"/>
      <c r="L34" s="10"/>
    </row>
    <row r="35" spans="1:12" ht="19.5" customHeight="1">
      <c r="A35" s="36" t="s">
        <v>29</v>
      </c>
      <c r="B35" s="35">
        <v>14929.958</v>
      </c>
      <c r="C35" s="149">
        <f t="shared" si="8"/>
        <v>0.019721726058774345</v>
      </c>
      <c r="D35" s="149">
        <f t="shared" si="9"/>
        <v>0.22894269488422198</v>
      </c>
      <c r="E35" s="34">
        <v>13944.673897</v>
      </c>
      <c r="F35" s="149">
        <f t="shared" si="6"/>
        <v>0.018420215152351753</v>
      </c>
      <c r="G35" s="149">
        <f t="shared" si="7"/>
        <v>0.2336243980097467</v>
      </c>
      <c r="H35" s="140">
        <f t="shared" si="5"/>
        <v>0.93400623745894</v>
      </c>
      <c r="L35" s="10"/>
    </row>
    <row r="36" spans="1:12" ht="17.25" customHeight="1">
      <c r="A36" s="36" t="s">
        <v>30</v>
      </c>
      <c r="B36" s="35">
        <v>11091.169999999998</v>
      </c>
      <c r="C36" s="149">
        <f t="shared" si="8"/>
        <v>0.014650879554470026</v>
      </c>
      <c r="D36" s="149">
        <f t="shared" si="9"/>
        <v>0.17007699212677194</v>
      </c>
      <c r="E36" s="34">
        <v>9310.694533999998</v>
      </c>
      <c r="F36" s="149">
        <f t="shared" si="6"/>
        <v>0.012298960721555655</v>
      </c>
      <c r="G36" s="149">
        <f t="shared" si="7"/>
        <v>0.1559882591464798</v>
      </c>
      <c r="H36" s="140">
        <f t="shared" si="5"/>
        <v>0.83946910325962</v>
      </c>
      <c r="L36" s="10"/>
    </row>
    <row r="37" spans="1:12" ht="19.5" customHeight="1">
      <c r="A37" s="36" t="s">
        <v>31</v>
      </c>
      <c r="B37" s="35">
        <v>3963.131</v>
      </c>
      <c r="C37" s="149">
        <f t="shared" si="8"/>
        <v>0.005235097373819566</v>
      </c>
      <c r="D37" s="149">
        <f t="shared" si="9"/>
        <v>0.06077243427739056</v>
      </c>
      <c r="E37" s="34">
        <v>4265.0268161899985</v>
      </c>
      <c r="F37" s="149">
        <f t="shared" si="6"/>
        <v>0.0056338866125561545</v>
      </c>
      <c r="G37" s="149">
        <f t="shared" si="7"/>
        <v>0.07145483141360368</v>
      </c>
      <c r="H37" s="140">
        <f t="shared" si="5"/>
        <v>1.0761760880954978</v>
      </c>
      <c r="L37" s="10"/>
    </row>
    <row r="38" spans="1:12" ht="19.5" customHeight="1">
      <c r="A38" s="36" t="s">
        <v>32</v>
      </c>
      <c r="B38" s="35">
        <v>1994.781</v>
      </c>
      <c r="C38" s="149">
        <f t="shared" si="8"/>
        <v>0.002635005699898683</v>
      </c>
      <c r="D38" s="149">
        <f t="shared" si="9"/>
        <v>0.030588869563051894</v>
      </c>
      <c r="E38" s="34">
        <v>1760.4493940000002</v>
      </c>
      <c r="F38" s="149">
        <f t="shared" si="6"/>
        <v>0.002325465395736767</v>
      </c>
      <c r="G38" s="149">
        <f t="shared" si="7"/>
        <v>0.029493979775916834</v>
      </c>
      <c r="H38" s="140">
        <f t="shared" si="5"/>
        <v>0.8825276529102695</v>
      </c>
      <c r="L38" s="10"/>
    </row>
    <row r="39" spans="1:12" s="16" customFormat="1" ht="19.5" customHeight="1">
      <c r="A39" s="36" t="s">
        <v>33</v>
      </c>
      <c r="B39" s="34">
        <f>B40+B41+B42+B43+B45+B44</f>
        <v>28926.832000000002</v>
      </c>
      <c r="C39" s="148">
        <f t="shared" si="8"/>
        <v>0.0382108949303265</v>
      </c>
      <c r="D39" s="148">
        <f t="shared" si="9"/>
        <v>0.44357705979769996</v>
      </c>
      <c r="E39" s="34">
        <f>E40+E41+E42+E43+E45+E44</f>
        <v>26866.5923868</v>
      </c>
      <c r="F39" s="148">
        <f t="shared" si="6"/>
        <v>0.03548942168392047</v>
      </c>
      <c r="G39" s="148">
        <f t="shared" si="7"/>
        <v>0.4501138943299158</v>
      </c>
      <c r="H39" s="140">
        <f t="shared" si="5"/>
        <v>0.9287775580402305</v>
      </c>
      <c r="L39" s="10"/>
    </row>
    <row r="40" spans="1:12" ht="31.5" customHeight="1">
      <c r="A40" s="37" t="s">
        <v>34</v>
      </c>
      <c r="B40" s="38">
        <v>447.72400000000016</v>
      </c>
      <c r="C40" s="136">
        <f t="shared" si="8"/>
        <v>0.0005914209589831859</v>
      </c>
      <c r="D40" s="136">
        <f t="shared" si="9"/>
        <v>0.006865601304728615</v>
      </c>
      <c r="E40" s="39">
        <v>270.83715799999936</v>
      </c>
      <c r="F40" s="136">
        <f t="shared" si="6"/>
        <v>0.0003577623082806376</v>
      </c>
      <c r="G40" s="136">
        <f t="shared" si="7"/>
        <v>0.004537515073051155</v>
      </c>
      <c r="H40" s="141">
        <f t="shared" si="5"/>
        <v>0.6049199015464868</v>
      </c>
      <c r="L40" s="10"/>
    </row>
    <row r="41" spans="1:12" ht="15.75" customHeight="1">
      <c r="A41" s="40" t="s">
        <v>35</v>
      </c>
      <c r="B41" s="38">
        <v>2635.4440000000004</v>
      </c>
      <c r="C41" s="136">
        <f t="shared" si="8"/>
        <v>0.0034812894055857692</v>
      </c>
      <c r="D41" s="136">
        <f t="shared" si="9"/>
        <v>0.04041308432190188</v>
      </c>
      <c r="E41" s="39">
        <v>2164.033682800001</v>
      </c>
      <c r="F41" s="136">
        <f t="shared" si="6"/>
        <v>0.002858580009008879</v>
      </c>
      <c r="G41" s="136">
        <f t="shared" si="7"/>
        <v>0.03625549583671023</v>
      </c>
      <c r="H41" s="141">
        <f t="shared" si="5"/>
        <v>0.8211267941189418</v>
      </c>
      <c r="L41" s="10"/>
    </row>
    <row r="42" spans="1:12" ht="28.5" customHeight="1">
      <c r="A42" s="37" t="s">
        <v>36</v>
      </c>
      <c r="B42" s="38">
        <v>2287.2929999999997</v>
      </c>
      <c r="C42" s="136">
        <f t="shared" si="8"/>
        <v>0.0030213993878718303</v>
      </c>
      <c r="D42" s="136">
        <f t="shared" si="9"/>
        <v>0.03507438020989856</v>
      </c>
      <c r="E42" s="39">
        <v>2605.6265940000008</v>
      </c>
      <c r="F42" s="136">
        <f t="shared" si="6"/>
        <v>0.0034419021070471365</v>
      </c>
      <c r="G42" s="136">
        <f t="shared" si="7"/>
        <v>0.0436537956324958</v>
      </c>
      <c r="H42" s="141">
        <f t="shared" si="5"/>
        <v>1.1391748210657757</v>
      </c>
      <c r="L42" s="10"/>
    </row>
    <row r="43" spans="1:12" ht="17.25" customHeight="1">
      <c r="A43" s="40" t="s">
        <v>37</v>
      </c>
      <c r="B43" s="38">
        <v>20234.502</v>
      </c>
      <c r="C43" s="136">
        <f t="shared" si="8"/>
        <v>0.026728762758724545</v>
      </c>
      <c r="D43" s="136">
        <f t="shared" si="9"/>
        <v>0.3102849597781976</v>
      </c>
      <c r="E43" s="39">
        <v>20294.588493999996</v>
      </c>
      <c r="F43" s="136">
        <f t="shared" si="6"/>
        <v>0.026808134005080368</v>
      </c>
      <c r="G43" s="136">
        <f t="shared" si="7"/>
        <v>0.3400087413149408</v>
      </c>
      <c r="H43" s="141">
        <f t="shared" si="5"/>
        <v>1.002969506934245</v>
      </c>
      <c r="L43" s="10"/>
    </row>
    <row r="44" spans="1:12" ht="45.75" customHeight="1">
      <c r="A44" s="37" t="s">
        <v>100</v>
      </c>
      <c r="B44" s="38">
        <v>2370.7909999999997</v>
      </c>
      <c r="C44" s="136">
        <f t="shared" si="8"/>
        <v>0.0031316960600028263</v>
      </c>
      <c r="D44" s="136">
        <f t="shared" si="9"/>
        <v>0.03635477611840967</v>
      </c>
      <c r="E44" s="39">
        <v>361.37764600000025</v>
      </c>
      <c r="F44" s="136">
        <f t="shared" si="6"/>
        <v>0.00047736175401007387</v>
      </c>
      <c r="G44" s="136">
        <f t="shared" si="7"/>
        <v>0.00605440009745173</v>
      </c>
      <c r="H44" s="141">
        <f t="shared" si="5"/>
        <v>0.1524291453780617</v>
      </c>
      <c r="L44" s="10"/>
    </row>
    <row r="45" spans="1:12" ht="19.5" customHeight="1">
      <c r="A45" s="41" t="s">
        <v>38</v>
      </c>
      <c r="B45" s="38">
        <v>951.078</v>
      </c>
      <c r="C45" s="136">
        <f t="shared" si="8"/>
        <v>0.0012563263591583436</v>
      </c>
      <c r="D45" s="136">
        <f t="shared" si="9"/>
        <v>0.014584258064563614</v>
      </c>
      <c r="E45" s="39">
        <v>1170.128812</v>
      </c>
      <c r="F45" s="136">
        <f t="shared" si="6"/>
        <v>0.0015456815004933747</v>
      </c>
      <c r="G45" s="136">
        <f t="shared" si="7"/>
        <v>0.019603946375266034</v>
      </c>
      <c r="H45" s="141">
        <f t="shared" si="5"/>
        <v>1.2303184512731868</v>
      </c>
      <c r="L45" s="10"/>
    </row>
    <row r="46" spans="1:12" ht="31.5" customHeight="1">
      <c r="A46" s="42" t="s">
        <v>39</v>
      </c>
      <c r="B46" s="43">
        <v>130.946</v>
      </c>
      <c r="C46" s="135">
        <f t="shared" si="8"/>
        <v>0.00017297310149782505</v>
      </c>
      <c r="D46" s="135">
        <f t="shared" si="9"/>
        <v>0.002007984893481236</v>
      </c>
      <c r="E46" s="100">
        <v>78.77415000000002</v>
      </c>
      <c r="F46" s="135">
        <f t="shared" si="6"/>
        <v>0.0001040567030940609</v>
      </c>
      <c r="G46" s="135">
        <f t="shared" si="7"/>
        <v>0.0013197557367360707</v>
      </c>
      <c r="H46" s="142">
        <f t="shared" si="5"/>
        <v>0.6015773677699205</v>
      </c>
      <c r="L46" s="10"/>
    </row>
    <row r="47" spans="1:12" ht="15" customHeight="1">
      <c r="A47" s="57" t="s">
        <v>40</v>
      </c>
      <c r="B47" s="43"/>
      <c r="C47" s="135">
        <f t="shared" si="8"/>
        <v>0</v>
      </c>
      <c r="D47" s="135">
        <f t="shared" si="9"/>
        <v>0</v>
      </c>
      <c r="E47" s="100">
        <v>0</v>
      </c>
      <c r="F47" s="135">
        <f t="shared" si="6"/>
        <v>0</v>
      </c>
      <c r="G47" s="135">
        <f t="shared" si="7"/>
        <v>0</v>
      </c>
      <c r="H47" s="142"/>
      <c r="L47" s="10"/>
    </row>
    <row r="48" spans="1:12" s="16" customFormat="1" ht="18.75" customHeight="1">
      <c r="A48" s="33" t="s">
        <v>41</v>
      </c>
      <c r="B48" s="43">
        <v>4175.8240000000005</v>
      </c>
      <c r="C48" s="135">
        <f t="shared" si="8"/>
        <v>0.005516054164228414</v>
      </c>
      <c r="D48" s="135">
        <f t="shared" si="9"/>
        <v>0.06403396445738235</v>
      </c>
      <c r="E48" s="100">
        <v>3462.2204061899997</v>
      </c>
      <c r="F48" s="135">
        <f t="shared" si="6"/>
        <v>0.0045734195907301016</v>
      </c>
      <c r="G48" s="135">
        <f t="shared" si="7"/>
        <v>0.05800488158760127</v>
      </c>
      <c r="H48" s="142">
        <f>E48/B48</f>
        <v>0.8291107111291087</v>
      </c>
      <c r="L48" s="10"/>
    </row>
    <row r="49" spans="1:12" s="16" customFormat="1" ht="15.75">
      <c r="A49" s="44"/>
      <c r="B49" s="45"/>
      <c r="C49" s="46"/>
      <c r="D49" s="46"/>
      <c r="E49" s="47"/>
      <c r="F49" s="46"/>
      <c r="G49" s="46"/>
      <c r="H49" s="48"/>
      <c r="K49" s="153"/>
      <c r="L49" s="10"/>
    </row>
    <row r="50" spans="1:12" s="9" customFormat="1" ht="21" customHeight="1" thickBot="1">
      <c r="A50" s="168" t="s">
        <v>42</v>
      </c>
      <c r="B50" s="167">
        <f>B10-B33</f>
        <v>-9051.426</v>
      </c>
      <c r="C50" s="166">
        <f>B50/$B$9</f>
        <v>-0.011956479985628064</v>
      </c>
      <c r="D50" s="167">
        <f>D10-D33</f>
        <v>0</v>
      </c>
      <c r="E50" s="167">
        <f>E10-E33</f>
        <v>-6868.514962389978</v>
      </c>
      <c r="F50" s="166">
        <f>F10-F33</f>
        <v>-0.009072963937262785</v>
      </c>
      <c r="G50" s="167">
        <f>G10-G33</f>
        <v>0</v>
      </c>
      <c r="H50" s="165">
        <f>E50/B50</f>
        <v>0.7588323610434398</v>
      </c>
      <c r="I50" s="56"/>
      <c r="J50" s="49"/>
      <c r="L50" s="10"/>
    </row>
    <row r="51" spans="1:12" ht="3.75" customHeight="1">
      <c r="A51" s="50"/>
      <c r="B51" s="137"/>
      <c r="C51" s="137"/>
      <c r="D51" s="137"/>
      <c r="E51" s="138"/>
      <c r="F51" s="138"/>
      <c r="G51" s="138"/>
      <c r="H51" s="139"/>
      <c r="L51" s="10"/>
    </row>
    <row r="52" spans="1:12" ht="15" customHeight="1">
      <c r="A52" s="222"/>
      <c r="B52" s="222"/>
      <c r="C52" s="222"/>
      <c r="D52" s="222"/>
      <c r="E52" s="222"/>
      <c r="F52" s="96"/>
      <c r="G52" s="96"/>
      <c r="H52" s="97"/>
      <c r="L52" s="10"/>
    </row>
    <row r="53" spans="1:12" ht="19.5" customHeight="1">
      <c r="A53" s="52"/>
      <c r="B53" s="52"/>
      <c r="C53" s="210"/>
      <c r="D53" s="25"/>
      <c r="E53" s="25"/>
      <c r="F53" s="210"/>
      <c r="G53" s="52"/>
      <c r="H53" s="52"/>
      <c r="L53" s="10"/>
    </row>
    <row r="54" spans="1:12" ht="19.5" customHeight="1">
      <c r="A54" s="52"/>
      <c r="B54" s="52"/>
      <c r="C54" s="52"/>
      <c r="D54" s="52"/>
      <c r="E54" s="53"/>
      <c r="G54" s="51"/>
      <c r="L54" s="10"/>
    </row>
    <row r="55" spans="5:12" ht="19.5" customHeight="1">
      <c r="E55" s="1"/>
      <c r="F55" s="1"/>
      <c r="G55" s="51"/>
      <c r="L55" s="10"/>
    </row>
    <row r="56" spans="1:12" ht="30.75" customHeight="1">
      <c r="A56" s="32"/>
      <c r="E56" s="1"/>
      <c r="F56" s="1"/>
      <c r="G56" s="1"/>
      <c r="L56" s="10"/>
    </row>
    <row r="57" spans="1:12" ht="19.5" customHeight="1">
      <c r="A57" s="20"/>
      <c r="E57" s="1"/>
      <c r="F57" s="1"/>
      <c r="G57" s="1"/>
      <c r="H57" s="54"/>
      <c r="L57" s="10"/>
    </row>
    <row r="58" spans="1:7" ht="19.5" customHeight="1">
      <c r="A58" s="20"/>
      <c r="E58" s="1"/>
      <c r="F58" s="51"/>
      <c r="G58" s="51"/>
    </row>
    <row r="59" spans="5:7" ht="19.5" customHeight="1">
      <c r="E59" s="51"/>
      <c r="F59" s="51"/>
      <c r="G59" s="51"/>
    </row>
    <row r="60" spans="5:7" ht="19.5" customHeight="1">
      <c r="E60" s="51"/>
      <c r="F60" s="51"/>
      <c r="G60" s="51"/>
    </row>
    <row r="61" spans="5:7" ht="19.5" customHeight="1">
      <c r="E61" s="51"/>
      <c r="F61" s="51"/>
      <c r="G61" s="51"/>
    </row>
    <row r="62" spans="5:7" ht="19.5" customHeight="1">
      <c r="E62" s="51"/>
      <c r="F62" s="51"/>
      <c r="G62" s="51"/>
    </row>
    <row r="63" spans="5:7" ht="19.5" customHeight="1">
      <c r="E63" s="51"/>
      <c r="F63" s="51"/>
      <c r="G63" s="51"/>
    </row>
    <row r="64" spans="5:7" ht="19.5" customHeight="1">
      <c r="E64" s="51"/>
      <c r="F64" s="51"/>
      <c r="G64" s="51"/>
    </row>
    <row r="65" spans="5:7" ht="19.5" customHeight="1">
      <c r="E65" s="51"/>
      <c r="F65" s="51"/>
      <c r="G65" s="51"/>
    </row>
    <row r="66" spans="5:7" ht="19.5" customHeight="1">
      <c r="E66" s="51"/>
      <c r="F66" s="51"/>
      <c r="G66" s="51"/>
    </row>
    <row r="67" spans="5:7" ht="19.5" customHeight="1">
      <c r="E67" s="51"/>
      <c r="F67" s="51"/>
      <c r="G67" s="51"/>
    </row>
    <row r="68" spans="5:7" ht="19.5" customHeight="1">
      <c r="E68" s="51"/>
      <c r="F68" s="51"/>
      <c r="G68" s="51"/>
    </row>
    <row r="69" spans="5:7" ht="19.5" customHeight="1">
      <c r="E69" s="51"/>
      <c r="F69" s="51"/>
      <c r="G69" s="51"/>
    </row>
    <row r="70" spans="5:7" ht="19.5" customHeight="1">
      <c r="E70" s="51"/>
      <c r="F70" s="51"/>
      <c r="G70" s="51"/>
    </row>
    <row r="71" spans="5:7" ht="19.5" customHeight="1">
      <c r="E71" s="51"/>
      <c r="F71" s="51"/>
      <c r="G71" s="51"/>
    </row>
    <row r="72" spans="5:7" ht="19.5" customHeight="1">
      <c r="E72" s="51"/>
      <c r="F72" s="51"/>
      <c r="G72" s="51"/>
    </row>
    <row r="73" spans="5:7" ht="19.5" customHeight="1">
      <c r="E73" s="51"/>
      <c r="F73" s="51"/>
      <c r="G73" s="51"/>
    </row>
    <row r="74" spans="5:7" ht="19.5" customHeight="1">
      <c r="E74" s="51"/>
      <c r="F74" s="51"/>
      <c r="G74" s="51"/>
    </row>
    <row r="75" spans="5:7" ht="19.5" customHeight="1">
      <c r="E75" s="51"/>
      <c r="F75" s="51"/>
      <c r="G75" s="51"/>
    </row>
    <row r="76" spans="5:7" ht="19.5" customHeight="1">
      <c r="E76" s="51"/>
      <c r="F76" s="51"/>
      <c r="G76" s="51"/>
    </row>
    <row r="77" spans="5:7" ht="19.5" customHeight="1">
      <c r="E77" s="51"/>
      <c r="F77" s="51"/>
      <c r="G77" s="51"/>
    </row>
    <row r="78" spans="5:7" ht="19.5" customHeight="1">
      <c r="E78" s="51"/>
      <c r="F78" s="51"/>
      <c r="G78" s="51"/>
    </row>
    <row r="79" spans="5:7" ht="19.5" customHeight="1">
      <c r="E79" s="51"/>
      <c r="F79" s="51"/>
      <c r="G79" s="51"/>
    </row>
    <row r="80" spans="5:7" ht="19.5" customHeight="1">
      <c r="E80" s="51"/>
      <c r="F80" s="51"/>
      <c r="G80" s="51"/>
    </row>
    <row r="81" spans="5:7" ht="19.5" customHeight="1">
      <c r="E81" s="51"/>
      <c r="F81" s="51"/>
      <c r="G81" s="51"/>
    </row>
    <row r="82" spans="5:7" ht="19.5" customHeight="1">
      <c r="E82" s="51"/>
      <c r="F82" s="51"/>
      <c r="G82" s="51"/>
    </row>
    <row r="83" spans="5:7" ht="19.5" customHeight="1">
      <c r="E83" s="51"/>
      <c r="F83" s="51"/>
      <c r="G83" s="51"/>
    </row>
    <row r="84" spans="5:7" ht="19.5" customHeight="1">
      <c r="E84" s="51"/>
      <c r="F84" s="51"/>
      <c r="G84" s="51"/>
    </row>
    <row r="85" spans="5:7" ht="19.5" customHeight="1">
      <c r="E85" s="51"/>
      <c r="F85" s="51"/>
      <c r="G85" s="51"/>
    </row>
    <row r="86" spans="5:7" ht="19.5" customHeight="1">
      <c r="E86" s="51"/>
      <c r="F86" s="51"/>
      <c r="G86" s="51"/>
    </row>
    <row r="87" spans="5:7" ht="19.5" customHeight="1">
      <c r="E87" s="51"/>
      <c r="F87" s="51"/>
      <c r="G87" s="51"/>
    </row>
    <row r="88" spans="5:7" ht="19.5" customHeight="1">
      <c r="E88" s="51"/>
      <c r="F88" s="51"/>
      <c r="G88" s="51"/>
    </row>
    <row r="89" spans="5:7" ht="19.5" customHeight="1">
      <c r="E89" s="51"/>
      <c r="F89" s="51"/>
      <c r="G89" s="51"/>
    </row>
    <row r="90" spans="5:7" ht="19.5" customHeight="1">
      <c r="E90" s="51"/>
      <c r="F90" s="51"/>
      <c r="G90" s="51"/>
    </row>
    <row r="91" spans="5:7" ht="19.5" customHeight="1">
      <c r="E91" s="51"/>
      <c r="F91" s="51"/>
      <c r="G91" s="51"/>
    </row>
    <row r="92" spans="5:7" ht="19.5" customHeight="1">
      <c r="E92" s="51"/>
      <c r="F92" s="51"/>
      <c r="G92" s="51"/>
    </row>
    <row r="93" spans="5:7" ht="19.5" customHeight="1">
      <c r="E93" s="51"/>
      <c r="F93" s="51"/>
      <c r="G93" s="51"/>
    </row>
    <row r="94" spans="5:7" ht="19.5" customHeight="1">
      <c r="E94" s="51"/>
      <c r="F94" s="51"/>
      <c r="G94" s="51"/>
    </row>
    <row r="95" spans="5:7" ht="19.5" customHeight="1">
      <c r="E95" s="51"/>
      <c r="F95" s="51"/>
      <c r="G95" s="51"/>
    </row>
    <row r="96" spans="5:7" ht="19.5" customHeight="1">
      <c r="E96" s="51"/>
      <c r="F96" s="51"/>
      <c r="G96" s="51"/>
    </row>
    <row r="97" spans="5:7" ht="19.5" customHeight="1">
      <c r="E97" s="51"/>
      <c r="F97" s="51"/>
      <c r="G97" s="51"/>
    </row>
    <row r="98" spans="5:7" ht="19.5" customHeight="1">
      <c r="E98" s="51"/>
      <c r="F98" s="51"/>
      <c r="G98" s="51"/>
    </row>
    <row r="99" spans="5:7" ht="19.5" customHeight="1">
      <c r="E99" s="51"/>
      <c r="F99" s="51"/>
      <c r="G99" s="51"/>
    </row>
    <row r="100" spans="5:7" ht="19.5" customHeight="1">
      <c r="E100" s="51"/>
      <c r="F100" s="51"/>
      <c r="G100" s="51"/>
    </row>
    <row r="101" spans="5:7" ht="19.5" customHeight="1">
      <c r="E101" s="51"/>
      <c r="F101" s="51"/>
      <c r="G101" s="51"/>
    </row>
    <row r="102" spans="5:7" ht="19.5" customHeight="1">
      <c r="E102" s="51"/>
      <c r="F102" s="51"/>
      <c r="G102" s="51"/>
    </row>
    <row r="103" spans="5:7" ht="19.5" customHeight="1">
      <c r="E103" s="51"/>
      <c r="F103" s="51"/>
      <c r="G103" s="51"/>
    </row>
    <row r="104" spans="5:7" ht="19.5" customHeight="1">
      <c r="E104" s="51"/>
      <c r="F104" s="51"/>
      <c r="G104" s="51"/>
    </row>
    <row r="105" spans="5:7" ht="19.5" customHeight="1">
      <c r="E105" s="51"/>
      <c r="F105" s="51"/>
      <c r="G105" s="51"/>
    </row>
    <row r="106" spans="5:7" ht="19.5" customHeight="1">
      <c r="E106" s="51"/>
      <c r="F106" s="51"/>
      <c r="G106" s="51"/>
    </row>
    <row r="107" spans="5:7" ht="19.5" customHeight="1">
      <c r="E107" s="51"/>
      <c r="F107" s="51"/>
      <c r="G107" s="51"/>
    </row>
    <row r="108" spans="5:7" ht="19.5" customHeight="1">
      <c r="E108" s="51"/>
      <c r="F108" s="51"/>
      <c r="G108" s="51"/>
    </row>
    <row r="109" spans="5:7" ht="19.5" customHeight="1">
      <c r="E109" s="51"/>
      <c r="F109" s="51"/>
      <c r="G109" s="51"/>
    </row>
    <row r="110" spans="5:7" ht="19.5" customHeight="1">
      <c r="E110" s="51"/>
      <c r="F110" s="51"/>
      <c r="G110" s="51"/>
    </row>
    <row r="111" spans="5:7" ht="19.5" customHeight="1">
      <c r="E111" s="51"/>
      <c r="F111" s="51"/>
      <c r="G111" s="51"/>
    </row>
    <row r="112" spans="5:7" ht="19.5" customHeight="1">
      <c r="E112" s="51"/>
      <c r="F112" s="51"/>
      <c r="G112" s="51"/>
    </row>
    <row r="113" spans="5:7" ht="19.5" customHeight="1">
      <c r="E113" s="51"/>
      <c r="F113" s="51"/>
      <c r="G113" s="51"/>
    </row>
    <row r="114" spans="5:7" ht="19.5" customHeight="1">
      <c r="E114" s="51"/>
      <c r="F114" s="51"/>
      <c r="G114" s="51"/>
    </row>
    <row r="115" spans="5:7" ht="19.5" customHeight="1">
      <c r="E115" s="51"/>
      <c r="F115" s="51"/>
      <c r="G115" s="51"/>
    </row>
    <row r="116" spans="5:7" ht="19.5" customHeight="1">
      <c r="E116" s="51"/>
      <c r="F116" s="51"/>
      <c r="G116" s="51"/>
    </row>
    <row r="117" spans="5:7" ht="19.5" customHeight="1">
      <c r="E117" s="51"/>
      <c r="F117" s="51"/>
      <c r="G117" s="51"/>
    </row>
    <row r="118" spans="5:7" ht="19.5" customHeight="1">
      <c r="E118" s="51"/>
      <c r="F118" s="51"/>
      <c r="G118" s="51"/>
    </row>
    <row r="119" spans="5:7" ht="19.5" customHeight="1">
      <c r="E119" s="51"/>
      <c r="F119" s="51"/>
      <c r="G119" s="51"/>
    </row>
    <row r="120" spans="5:7" ht="19.5" customHeight="1">
      <c r="E120" s="51"/>
      <c r="F120" s="51"/>
      <c r="G120" s="51"/>
    </row>
    <row r="121" spans="5:7" ht="19.5" customHeight="1">
      <c r="E121" s="51"/>
      <c r="F121" s="51"/>
      <c r="G121" s="51"/>
    </row>
    <row r="122" spans="5:7" ht="19.5" customHeight="1">
      <c r="E122" s="51"/>
      <c r="F122" s="51"/>
      <c r="G122" s="51"/>
    </row>
    <row r="123" spans="5:7" ht="19.5" customHeight="1">
      <c r="E123" s="51"/>
      <c r="F123" s="51"/>
      <c r="G123" s="51"/>
    </row>
    <row r="124" spans="5:7" ht="19.5" customHeight="1">
      <c r="E124" s="51"/>
      <c r="F124" s="51"/>
      <c r="G124" s="51"/>
    </row>
    <row r="125" spans="5:7" ht="19.5" customHeight="1">
      <c r="E125" s="51"/>
      <c r="F125" s="51"/>
      <c r="G125" s="51"/>
    </row>
    <row r="126" spans="5:7" ht="19.5" customHeight="1">
      <c r="E126" s="51"/>
      <c r="F126" s="51"/>
      <c r="G126" s="51"/>
    </row>
    <row r="127" spans="5:7" ht="19.5" customHeight="1">
      <c r="E127" s="51"/>
      <c r="F127" s="51"/>
      <c r="G127" s="51"/>
    </row>
    <row r="128" spans="5:7" ht="19.5" customHeight="1">
      <c r="E128" s="51"/>
      <c r="F128" s="51"/>
      <c r="G128" s="51"/>
    </row>
    <row r="129" spans="5:7" ht="19.5" customHeight="1">
      <c r="E129" s="51"/>
      <c r="F129" s="51"/>
      <c r="G129" s="51"/>
    </row>
    <row r="130" spans="5:7" ht="19.5" customHeight="1">
      <c r="E130" s="51"/>
      <c r="F130" s="51"/>
      <c r="G130" s="51"/>
    </row>
    <row r="131" spans="5:7" ht="19.5" customHeight="1">
      <c r="E131" s="51"/>
      <c r="F131" s="51"/>
      <c r="G131" s="51"/>
    </row>
    <row r="132" spans="5:7" ht="19.5" customHeight="1">
      <c r="E132" s="51"/>
      <c r="F132" s="51"/>
      <c r="G132" s="51"/>
    </row>
    <row r="133" spans="5:7" ht="19.5" customHeight="1">
      <c r="E133" s="51"/>
      <c r="F133" s="51"/>
      <c r="G133" s="51"/>
    </row>
    <row r="134" spans="5:7" ht="19.5" customHeight="1">
      <c r="E134" s="51"/>
      <c r="F134" s="51"/>
      <c r="G134" s="51"/>
    </row>
    <row r="135" spans="5:7" ht="19.5" customHeight="1">
      <c r="E135" s="51"/>
      <c r="F135" s="51"/>
      <c r="G135" s="51"/>
    </row>
    <row r="136" spans="5:7" ht="19.5" customHeight="1">
      <c r="E136" s="51"/>
      <c r="F136" s="51"/>
      <c r="G136" s="51"/>
    </row>
    <row r="137" spans="5:7" ht="19.5" customHeight="1">
      <c r="E137" s="51"/>
      <c r="F137" s="51"/>
      <c r="G137" s="51"/>
    </row>
    <row r="138" spans="5:7" ht="19.5" customHeight="1">
      <c r="E138" s="51"/>
      <c r="F138" s="51"/>
      <c r="G138" s="51"/>
    </row>
    <row r="139" spans="5:7" ht="19.5" customHeight="1">
      <c r="E139" s="51"/>
      <c r="F139" s="51"/>
      <c r="G139" s="51"/>
    </row>
    <row r="140" spans="5:7" ht="19.5" customHeight="1">
      <c r="E140" s="51"/>
      <c r="F140" s="51"/>
      <c r="G140" s="51"/>
    </row>
    <row r="141" spans="5:7" ht="19.5" customHeight="1">
      <c r="E141" s="51"/>
      <c r="F141" s="51"/>
      <c r="G141" s="51"/>
    </row>
    <row r="142" spans="5:7" ht="19.5" customHeight="1">
      <c r="E142" s="51"/>
      <c r="F142" s="51"/>
      <c r="G142" s="51"/>
    </row>
    <row r="143" spans="5:7" ht="19.5" customHeight="1">
      <c r="E143" s="51"/>
      <c r="F143" s="51"/>
      <c r="G143" s="51"/>
    </row>
    <row r="144" spans="5:7" ht="19.5" customHeight="1">
      <c r="E144" s="51"/>
      <c r="F144" s="51"/>
      <c r="G144" s="51"/>
    </row>
    <row r="145" spans="5:7" ht="19.5" customHeight="1">
      <c r="E145" s="51"/>
      <c r="F145" s="51"/>
      <c r="G145" s="51"/>
    </row>
    <row r="146" spans="5:7" ht="19.5" customHeight="1">
      <c r="E146" s="51"/>
      <c r="F146" s="51"/>
      <c r="G146" s="51"/>
    </row>
    <row r="147" spans="5:7" ht="19.5" customHeight="1">
      <c r="E147" s="51"/>
      <c r="F147" s="51"/>
      <c r="G147" s="51"/>
    </row>
    <row r="148" spans="5:7" ht="19.5" customHeight="1">
      <c r="E148" s="51"/>
      <c r="F148" s="51"/>
      <c r="G148" s="51"/>
    </row>
    <row r="149" spans="5:7" ht="19.5" customHeight="1">
      <c r="E149" s="51"/>
      <c r="F149" s="51"/>
      <c r="G149" s="51"/>
    </row>
    <row r="150" spans="5:7" ht="19.5" customHeight="1">
      <c r="E150" s="51"/>
      <c r="F150" s="51"/>
      <c r="G150" s="51"/>
    </row>
    <row r="151" spans="5:7" ht="19.5" customHeight="1">
      <c r="E151" s="51"/>
      <c r="F151" s="51"/>
      <c r="G151" s="51"/>
    </row>
    <row r="152" spans="5:7" ht="19.5" customHeight="1">
      <c r="E152" s="51"/>
      <c r="F152" s="51"/>
      <c r="G152" s="51"/>
    </row>
    <row r="153" spans="5:7" ht="19.5" customHeight="1">
      <c r="E153" s="51"/>
      <c r="F153" s="51"/>
      <c r="G153" s="51"/>
    </row>
    <row r="154" spans="5:7" ht="19.5" customHeight="1">
      <c r="E154" s="51"/>
      <c r="F154" s="51"/>
      <c r="G154" s="51"/>
    </row>
    <row r="155" spans="5:7" ht="19.5" customHeight="1">
      <c r="E155" s="51"/>
      <c r="F155" s="51"/>
      <c r="G155" s="51"/>
    </row>
    <row r="156" spans="5:7" ht="19.5" customHeight="1">
      <c r="E156" s="51"/>
      <c r="F156" s="51"/>
      <c r="G156" s="51"/>
    </row>
    <row r="157" spans="5:7" ht="19.5" customHeight="1">
      <c r="E157" s="51"/>
      <c r="F157" s="51"/>
      <c r="G157" s="51"/>
    </row>
    <row r="158" spans="5:7" ht="19.5" customHeight="1">
      <c r="E158" s="51"/>
      <c r="F158" s="51"/>
      <c r="G158" s="51"/>
    </row>
    <row r="159" spans="5:7" ht="19.5" customHeight="1">
      <c r="E159" s="51"/>
      <c r="F159" s="51"/>
      <c r="G159" s="51"/>
    </row>
    <row r="160" spans="5:7" ht="19.5" customHeight="1">
      <c r="E160" s="51"/>
      <c r="F160" s="51"/>
      <c r="G160" s="51"/>
    </row>
    <row r="161" spans="5:7" ht="19.5" customHeight="1">
      <c r="E161" s="51"/>
      <c r="F161" s="51"/>
      <c r="G161" s="51"/>
    </row>
    <row r="162" spans="5:7" ht="19.5" customHeight="1">
      <c r="E162" s="51"/>
      <c r="F162" s="51"/>
      <c r="G162" s="51"/>
    </row>
    <row r="163" spans="5:7" ht="19.5" customHeight="1">
      <c r="E163" s="51"/>
      <c r="F163" s="51"/>
      <c r="G163" s="51"/>
    </row>
    <row r="164" spans="5:7" ht="19.5" customHeight="1">
      <c r="E164" s="51"/>
      <c r="F164" s="51"/>
      <c r="G164" s="51"/>
    </row>
    <row r="165" spans="5:7" ht="19.5" customHeight="1">
      <c r="E165" s="51"/>
      <c r="F165" s="51"/>
      <c r="G165" s="51"/>
    </row>
    <row r="166" spans="5:7" ht="19.5" customHeight="1">
      <c r="E166" s="51"/>
      <c r="F166" s="51"/>
      <c r="G166" s="51"/>
    </row>
    <row r="167" spans="5:7" ht="19.5" customHeight="1">
      <c r="E167" s="51"/>
      <c r="F167" s="51"/>
      <c r="G167" s="51"/>
    </row>
    <row r="168" spans="5:7" ht="19.5" customHeight="1">
      <c r="E168" s="51"/>
      <c r="F168" s="51"/>
      <c r="G168" s="51"/>
    </row>
    <row r="169" spans="5:7" ht="19.5" customHeight="1">
      <c r="E169" s="51"/>
      <c r="F169" s="51"/>
      <c r="G169" s="51"/>
    </row>
    <row r="170" spans="5:7" ht="19.5" customHeight="1">
      <c r="E170" s="51"/>
      <c r="F170" s="51"/>
      <c r="G170" s="51"/>
    </row>
    <row r="171" spans="5:7" ht="19.5" customHeight="1">
      <c r="E171" s="51"/>
      <c r="F171" s="51"/>
      <c r="G171" s="51"/>
    </row>
    <row r="172" spans="5:7" ht="19.5" customHeight="1">
      <c r="E172" s="51"/>
      <c r="F172" s="51"/>
      <c r="G172" s="51"/>
    </row>
    <row r="173" spans="5:7" ht="19.5" customHeight="1">
      <c r="E173" s="51"/>
      <c r="F173" s="51"/>
      <c r="G173" s="51"/>
    </row>
    <row r="174" spans="5:7" ht="19.5" customHeight="1">
      <c r="E174" s="51"/>
      <c r="F174" s="51"/>
      <c r="G174" s="51"/>
    </row>
    <row r="175" spans="5:7" ht="19.5" customHeight="1">
      <c r="E175" s="51"/>
      <c r="F175" s="51"/>
      <c r="G175" s="51"/>
    </row>
    <row r="176" spans="5:7" ht="19.5" customHeight="1">
      <c r="E176" s="51"/>
      <c r="F176" s="51"/>
      <c r="G176" s="51"/>
    </row>
    <row r="177" spans="5:7" ht="19.5" customHeight="1">
      <c r="E177" s="51"/>
      <c r="F177" s="51"/>
      <c r="G177" s="51"/>
    </row>
    <row r="178" spans="5:7" ht="19.5" customHeight="1">
      <c r="E178" s="51"/>
      <c r="F178" s="51"/>
      <c r="G178" s="51"/>
    </row>
  </sheetData>
  <sheetProtection/>
  <mergeCells count="4">
    <mergeCell ref="A52:E52"/>
    <mergeCell ref="A3:H4"/>
    <mergeCell ref="B7:D7"/>
    <mergeCell ref="E7:G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2:O23"/>
  <sheetViews>
    <sheetView view="pageBreakPreview" zoomScale="73" zoomScaleSheetLayoutView="73" zoomScalePageLayoutView="0" workbookViewId="0" topLeftCell="B1">
      <selection activeCell="D21" sqref="D21"/>
    </sheetView>
  </sheetViews>
  <sheetFormatPr defaultColWidth="9.140625" defaultRowHeight="12.75"/>
  <cols>
    <col min="1" max="1" width="4.28125" style="75" customWidth="1"/>
    <col min="2" max="2" width="54.00390625" style="75" customWidth="1"/>
    <col min="3" max="3" width="12.7109375" style="75" customWidth="1"/>
    <col min="4" max="4" width="14.00390625" style="75" customWidth="1"/>
    <col min="5" max="5" width="14.140625" style="75" customWidth="1"/>
    <col min="6" max="6" width="13.00390625" style="75" customWidth="1"/>
    <col min="7" max="7" width="12.57421875" style="75" customWidth="1"/>
    <col min="8" max="8" width="14.140625" style="75" customWidth="1"/>
    <col min="9" max="10" width="12.00390625" style="75" hidden="1" customWidth="1"/>
    <col min="11" max="11" width="10.421875" style="75" hidden="1" customWidth="1"/>
    <col min="12" max="12" width="12.421875" style="75" hidden="1" customWidth="1"/>
    <col min="13" max="13" width="10.00390625" style="75" hidden="1" customWidth="1"/>
    <col min="14" max="14" width="9.57421875" style="75" bestFit="1" customWidth="1"/>
    <col min="15" max="16384" width="9.140625" style="75" customWidth="1"/>
  </cols>
  <sheetData>
    <row r="2" spans="2:13" ht="12.75">
      <c r="B2" s="112"/>
      <c r="C2" s="112"/>
      <c r="D2" s="112"/>
      <c r="E2" s="112"/>
      <c r="F2" s="112"/>
      <c r="G2" s="112"/>
      <c r="H2" s="113" t="s">
        <v>58</v>
      </c>
      <c r="I2" s="112"/>
      <c r="J2" s="112"/>
      <c r="K2" s="112"/>
      <c r="L2" s="112"/>
      <c r="M2" s="112" t="s">
        <v>58</v>
      </c>
    </row>
    <row r="3" spans="2:13" ht="24.75" customHeight="1">
      <c r="B3" s="229" t="s">
        <v>59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2:13" ht="12.7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2:13" ht="13.5" thickBot="1">
      <c r="B5" s="112"/>
      <c r="C5" s="112"/>
      <c r="D5" s="112"/>
      <c r="E5" s="112"/>
      <c r="F5" s="112"/>
      <c r="G5" s="112"/>
      <c r="H5" s="114" t="s">
        <v>89</v>
      </c>
      <c r="I5" s="112"/>
      <c r="J5" s="112"/>
      <c r="K5" s="112"/>
      <c r="L5" s="112" t="s">
        <v>60</v>
      </c>
      <c r="M5" s="112"/>
    </row>
    <row r="6" spans="2:13" s="77" customFormat="1" ht="39" thickBot="1">
      <c r="B6" s="177" t="s">
        <v>61</v>
      </c>
      <c r="C6" s="176" t="s">
        <v>147</v>
      </c>
      <c r="D6" s="176" t="s">
        <v>148</v>
      </c>
      <c r="E6" s="176" t="s">
        <v>157</v>
      </c>
      <c r="F6" s="176" t="s">
        <v>158</v>
      </c>
      <c r="G6" s="176" t="s">
        <v>159</v>
      </c>
      <c r="H6" s="175" t="s">
        <v>160</v>
      </c>
      <c r="I6" s="106" t="s">
        <v>62</v>
      </c>
      <c r="J6" s="76" t="s">
        <v>63</v>
      </c>
      <c r="K6" s="76" t="s">
        <v>64</v>
      </c>
      <c r="L6" s="76" t="s">
        <v>65</v>
      </c>
      <c r="M6" s="76" t="s">
        <v>66</v>
      </c>
    </row>
    <row r="7" spans="2:14" ht="21" customHeight="1" thickTop="1">
      <c r="B7" s="130" t="s">
        <v>67</v>
      </c>
      <c r="C7" s="204">
        <v>21596.6</v>
      </c>
      <c r="D7" s="204">
        <v>21596.555</v>
      </c>
      <c r="E7" s="199">
        <v>5760.076</v>
      </c>
      <c r="F7" s="198">
        <v>5762.331</v>
      </c>
      <c r="G7" s="197">
        <v>5353.348</v>
      </c>
      <c r="H7" s="205">
        <f>G7/F7</f>
        <v>0.9290247297491241</v>
      </c>
      <c r="I7" s="107" t="e">
        <f>+#REF!+E7</f>
        <v>#REF!</v>
      </c>
      <c r="J7" s="78">
        <v>7799.829</v>
      </c>
      <c r="K7" s="78">
        <v>7653.1</v>
      </c>
      <c r="L7" s="79">
        <f aca="true" t="shared" si="0" ref="L7:L13">+J7-K7</f>
        <v>146.72899999999936</v>
      </c>
      <c r="M7" s="80">
        <f aca="true" t="shared" si="1" ref="M7:M14">+K7/J7</f>
        <v>0.9811881773305544</v>
      </c>
      <c r="N7" s="81"/>
    </row>
    <row r="8" spans="2:14" ht="19.5" customHeight="1">
      <c r="B8" s="130" t="s">
        <v>68</v>
      </c>
      <c r="C8" s="204">
        <v>190.7</v>
      </c>
      <c r="D8" s="196">
        <v>190.70299999999997</v>
      </c>
      <c r="E8" s="195">
        <v>47.677</v>
      </c>
      <c r="F8" s="204">
        <v>47.677</v>
      </c>
      <c r="G8" s="203">
        <v>43.506</v>
      </c>
      <c r="H8" s="205">
        <f aca="true" t="shared" si="2" ref="H8:H14">G8/F8</f>
        <v>0.912515468674623</v>
      </c>
      <c r="I8" s="107" t="e">
        <f>+#REF!+C10</f>
        <v>#REF!</v>
      </c>
      <c r="J8" s="78">
        <v>64.459</v>
      </c>
      <c r="K8" s="78">
        <v>56.1</v>
      </c>
      <c r="L8" s="79">
        <f t="shared" si="0"/>
        <v>8.359000000000002</v>
      </c>
      <c r="M8" s="80">
        <f t="shared" si="1"/>
        <v>0.8703206689523573</v>
      </c>
      <c r="N8" s="81"/>
    </row>
    <row r="9" spans="2:14" ht="18.75" customHeight="1">
      <c r="B9" s="130" t="s">
        <v>69</v>
      </c>
      <c r="C9" s="204">
        <v>102.6</v>
      </c>
      <c r="D9" s="204">
        <v>102.596</v>
      </c>
      <c r="E9" s="202">
        <v>26.809</v>
      </c>
      <c r="F9" s="204">
        <v>26.809</v>
      </c>
      <c r="G9" s="203">
        <v>24.485999999999997</v>
      </c>
      <c r="H9" s="205">
        <f t="shared" si="2"/>
        <v>0.9133499944048639</v>
      </c>
      <c r="I9" s="107" t="e">
        <f>+#REF!+E9</f>
        <v>#REF!</v>
      </c>
      <c r="J9" s="78">
        <v>38.745</v>
      </c>
      <c r="K9" s="78">
        <v>34.5</v>
      </c>
      <c r="L9" s="79">
        <f t="shared" si="0"/>
        <v>4.244999999999997</v>
      </c>
      <c r="M9" s="80">
        <f t="shared" si="1"/>
        <v>0.8904374758033295</v>
      </c>
      <c r="N9" s="81"/>
    </row>
    <row r="10" spans="2:14" ht="25.5" customHeight="1">
      <c r="B10" s="131" t="s">
        <v>70</v>
      </c>
      <c r="C10" s="201">
        <v>177</v>
      </c>
      <c r="D10" s="204">
        <v>177</v>
      </c>
      <c r="E10" s="202">
        <v>44.823</v>
      </c>
      <c r="F10" s="204">
        <v>44.823</v>
      </c>
      <c r="G10" s="203">
        <v>39.399</v>
      </c>
      <c r="H10" s="205">
        <f t="shared" si="2"/>
        <v>0.8789906967405127</v>
      </c>
      <c r="I10" s="107" t="e">
        <f>+#REF!+E10</f>
        <v>#REF!</v>
      </c>
      <c r="J10" s="78">
        <v>62.378</v>
      </c>
      <c r="K10" s="78">
        <v>58.8</v>
      </c>
      <c r="L10" s="79">
        <f t="shared" si="0"/>
        <v>3.578000000000003</v>
      </c>
      <c r="M10" s="80">
        <f t="shared" si="1"/>
        <v>0.9426400333450896</v>
      </c>
      <c r="N10" s="81"/>
    </row>
    <row r="11" spans="2:14" ht="28.5" customHeight="1">
      <c r="B11" s="131" t="s">
        <v>71</v>
      </c>
      <c r="C11" s="204">
        <v>25274.9</v>
      </c>
      <c r="D11" s="204">
        <v>25274.9</v>
      </c>
      <c r="E11" s="202">
        <v>6550</v>
      </c>
      <c r="F11" s="204">
        <v>6550</v>
      </c>
      <c r="G11" s="203">
        <v>6130.948915000001</v>
      </c>
      <c r="H11" s="205">
        <f t="shared" si="2"/>
        <v>0.936022735114504</v>
      </c>
      <c r="I11" s="107" t="e">
        <f>+#REF!+E11</f>
        <v>#REF!</v>
      </c>
      <c r="J11" s="78">
        <v>8640.4</v>
      </c>
      <c r="K11" s="78">
        <v>7983.6</v>
      </c>
      <c r="L11" s="79">
        <f t="shared" si="0"/>
        <v>656.7999999999993</v>
      </c>
      <c r="M11" s="80">
        <f t="shared" si="1"/>
        <v>0.9239850006944124</v>
      </c>
      <c r="N11" s="81"/>
    </row>
    <row r="12" spans="2:15" ht="27.75" customHeight="1">
      <c r="B12" s="131" t="s">
        <v>72</v>
      </c>
      <c r="C12" s="204">
        <v>9708.3</v>
      </c>
      <c r="D12" s="204">
        <v>9708.32</v>
      </c>
      <c r="E12" s="202">
        <v>2427.08</v>
      </c>
      <c r="F12" s="204">
        <v>2427.08</v>
      </c>
      <c r="G12" s="203">
        <v>2270.8226919999997</v>
      </c>
      <c r="H12" s="205">
        <f t="shared" si="2"/>
        <v>0.9356192181551494</v>
      </c>
      <c r="I12" s="107" t="e">
        <f>+#REF!+E12</f>
        <v>#REF!</v>
      </c>
      <c r="J12" s="78" t="e">
        <f>+E12+#REF!-459.6+29</f>
        <v>#REF!</v>
      </c>
      <c r="K12" s="78">
        <v>3474.3</v>
      </c>
      <c r="L12" s="79" t="e">
        <f t="shared" si="0"/>
        <v>#REF!</v>
      </c>
      <c r="M12" s="80" t="e">
        <f t="shared" si="1"/>
        <v>#REF!</v>
      </c>
      <c r="N12" s="81"/>
      <c r="O12" s="81"/>
    </row>
    <row r="13" spans="2:14" ht="17.25" customHeight="1">
      <c r="B13" s="130" t="s">
        <v>73</v>
      </c>
      <c r="C13" s="204">
        <v>285</v>
      </c>
      <c r="D13" s="204">
        <v>285</v>
      </c>
      <c r="E13" s="202">
        <v>71.238</v>
      </c>
      <c r="F13" s="204">
        <v>71.238</v>
      </c>
      <c r="G13" s="203">
        <v>82.16329000000002</v>
      </c>
      <c r="H13" s="205">
        <f t="shared" si="2"/>
        <v>1.153363233105927</v>
      </c>
      <c r="I13" s="107" t="e">
        <f>+#REF!+E13</f>
        <v>#REF!</v>
      </c>
      <c r="J13" s="78">
        <v>116.7</v>
      </c>
      <c r="K13" s="78">
        <f>0.2+99.6+0.2</f>
        <v>100</v>
      </c>
      <c r="L13" s="79">
        <f t="shared" si="0"/>
        <v>16.700000000000003</v>
      </c>
      <c r="M13" s="80">
        <f t="shared" si="1"/>
        <v>0.856898029134533</v>
      </c>
      <c r="N13" s="81"/>
    </row>
    <row r="14" spans="2:14" ht="18.75" customHeight="1" thickBot="1">
      <c r="B14" s="132" t="s">
        <v>74</v>
      </c>
      <c r="C14" s="200">
        <f>SUM(C7:C13)</f>
        <v>57335.100000000006</v>
      </c>
      <c r="D14" s="200">
        <f>SUM(D7:D13)</f>
        <v>57335.074</v>
      </c>
      <c r="E14" s="200">
        <f>SUM(E7:E13)</f>
        <v>14927.703</v>
      </c>
      <c r="F14" s="200">
        <f>SUM(F7:F13)</f>
        <v>14929.957999999999</v>
      </c>
      <c r="G14" s="200">
        <f>SUM(G7:G13)</f>
        <v>13944.673897000002</v>
      </c>
      <c r="H14" s="211">
        <f t="shared" si="2"/>
        <v>0.9340062374589402</v>
      </c>
      <c r="I14" s="107" t="e">
        <f>SUM(I7:I13)</f>
        <v>#REF!</v>
      </c>
      <c r="J14" s="78" t="e">
        <f>SUM(J7:J13)</f>
        <v>#REF!</v>
      </c>
      <c r="K14" s="78">
        <f>SUM(K7:K13)</f>
        <v>19360.4</v>
      </c>
      <c r="L14" s="78" t="e">
        <f>SUM(L7:L13)</f>
        <v>#REF!</v>
      </c>
      <c r="M14" s="80" t="e">
        <f t="shared" si="1"/>
        <v>#REF!</v>
      </c>
      <c r="N14" s="81"/>
    </row>
    <row r="15" ht="12.75">
      <c r="J15" s="81"/>
    </row>
    <row r="16" spans="3:10" ht="12.75">
      <c r="C16" s="81"/>
      <c r="D16" s="81"/>
      <c r="J16" s="81"/>
    </row>
    <row r="17" spans="4:10" ht="12.75">
      <c r="D17" s="81"/>
      <c r="F17" s="81"/>
      <c r="G17" s="81"/>
      <c r="J17" s="81"/>
    </row>
    <row r="18" spans="4:10" ht="12.75">
      <c r="D18" s="81"/>
      <c r="F18" s="81"/>
      <c r="G18" s="81"/>
      <c r="H18" s="81"/>
      <c r="I18" s="81"/>
      <c r="J18" s="81"/>
    </row>
    <row r="19" ht="12.75">
      <c r="J19" s="81"/>
    </row>
    <row r="20" ht="12.75">
      <c r="J20" s="81"/>
    </row>
    <row r="23" spans="4:10" ht="12.75">
      <c r="D23" s="81"/>
      <c r="F23" s="82"/>
      <c r="G23" s="82"/>
      <c r="H23" s="82"/>
      <c r="I23" s="82"/>
      <c r="J23" s="82"/>
    </row>
  </sheetData>
  <sheetProtection/>
  <mergeCells count="1">
    <mergeCell ref="B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70"/>
  <sheetViews>
    <sheetView showZeros="0" tabSelected="1" view="pageBreakPreview" zoomScale="75" zoomScaleNormal="125" zoomScaleSheetLayoutView="75" zoomScalePageLayoutView="0" workbookViewId="0" topLeftCell="B22">
      <selection activeCell="G4" sqref="G4"/>
    </sheetView>
  </sheetViews>
  <sheetFormatPr defaultColWidth="9.140625" defaultRowHeight="12" customHeight="1"/>
  <cols>
    <col min="1" max="1" width="9.7109375" style="93" customWidth="1"/>
    <col min="2" max="2" width="4.57421875" style="93" customWidth="1"/>
    <col min="3" max="3" width="44.421875" style="93" customWidth="1"/>
    <col min="4" max="4" width="15.57421875" style="92" customWidth="1"/>
    <col min="5" max="5" width="15.421875" style="92" customWidth="1"/>
    <col min="6" max="6" width="14.7109375" style="93" customWidth="1"/>
    <col min="7" max="7" width="15.00390625" style="93" customWidth="1"/>
    <col min="8" max="8" width="14.7109375" style="93" customWidth="1"/>
    <col min="9" max="9" width="9.140625" style="93" customWidth="1"/>
    <col min="10" max="10" width="10.7109375" style="93" bestFit="1" customWidth="1"/>
    <col min="11" max="11" width="9.8515625" style="93" bestFit="1" customWidth="1"/>
    <col min="12" max="12" width="12.140625" style="93" bestFit="1" customWidth="1"/>
    <col min="13" max="16384" width="9.140625" style="93" customWidth="1"/>
  </cols>
  <sheetData>
    <row r="1" spans="2:9" ht="12" customHeight="1">
      <c r="B1" s="101"/>
      <c r="C1" s="102"/>
      <c r="D1" s="103"/>
      <c r="E1" s="103"/>
      <c r="F1" s="104"/>
      <c r="G1" s="104"/>
      <c r="H1" s="104"/>
      <c r="I1" s="104" t="s">
        <v>76</v>
      </c>
    </row>
    <row r="2" spans="2:9" ht="12" customHeight="1">
      <c r="B2" s="105"/>
      <c r="C2" s="104"/>
      <c r="D2" s="103"/>
      <c r="E2" s="103"/>
      <c r="F2" s="103"/>
      <c r="G2" s="103"/>
      <c r="H2" s="103"/>
      <c r="I2" s="104"/>
    </row>
    <row r="3" spans="2:9" s="94" customFormat="1" ht="15.75">
      <c r="B3" s="231" t="s">
        <v>146</v>
      </c>
      <c r="C3" s="231"/>
      <c r="D3" s="231"/>
      <c r="E3" s="231"/>
      <c r="F3" s="231"/>
      <c r="G3" s="231"/>
      <c r="H3" s="231"/>
      <c r="I3" s="232"/>
    </row>
    <row r="4" spans="2:9" s="94" customFormat="1" ht="12">
      <c r="B4" s="105"/>
      <c r="C4" s="233"/>
      <c r="D4" s="233"/>
      <c r="E4" s="233"/>
      <c r="F4" s="233"/>
      <c r="G4" s="105"/>
      <c r="H4" s="105"/>
      <c r="I4" s="105"/>
    </row>
    <row r="5" spans="2:9" s="94" customFormat="1" ht="15.75" customHeight="1" thickBot="1">
      <c r="B5" s="183" t="s">
        <v>77</v>
      </c>
      <c r="C5" s="182"/>
      <c r="D5" s="182"/>
      <c r="E5" s="182"/>
      <c r="F5" s="182"/>
      <c r="G5" s="182"/>
      <c r="H5" s="182"/>
      <c r="I5" s="181" t="s">
        <v>91</v>
      </c>
    </row>
    <row r="6" spans="2:9" s="95" customFormat="1" ht="18" customHeight="1" thickTop="1">
      <c r="B6" s="234" t="s">
        <v>78</v>
      </c>
      <c r="C6" s="236" t="s">
        <v>79</v>
      </c>
      <c r="D6" s="238" t="s">
        <v>154</v>
      </c>
      <c r="E6" s="238" t="s">
        <v>155</v>
      </c>
      <c r="F6" s="235" t="s">
        <v>161</v>
      </c>
      <c r="G6" s="238" t="s">
        <v>162</v>
      </c>
      <c r="H6" s="238" t="s">
        <v>159</v>
      </c>
      <c r="I6" s="240" t="s">
        <v>160</v>
      </c>
    </row>
    <row r="7" spans="2:9" s="95" customFormat="1" ht="28.5" customHeight="1">
      <c r="B7" s="235"/>
      <c r="C7" s="237"/>
      <c r="D7" s="239"/>
      <c r="E7" s="239"/>
      <c r="F7" s="241"/>
      <c r="G7" s="239"/>
      <c r="H7" s="239"/>
      <c r="I7" s="238"/>
    </row>
    <row r="8" spans="2:9" s="95" customFormat="1" ht="22.5" customHeight="1" thickBot="1">
      <c r="B8" s="212" t="s">
        <v>80</v>
      </c>
      <c r="C8" s="212" t="s">
        <v>81</v>
      </c>
      <c r="D8" s="213">
        <v>1</v>
      </c>
      <c r="E8" s="213" t="s">
        <v>82</v>
      </c>
      <c r="F8" s="213">
        <v>3</v>
      </c>
      <c r="G8" s="214" t="s">
        <v>83</v>
      </c>
      <c r="H8" s="214" t="s">
        <v>84</v>
      </c>
      <c r="I8" s="215" t="s">
        <v>88</v>
      </c>
    </row>
    <row r="9" spans="2:13" s="94" customFormat="1" ht="14.25" customHeight="1" thickTop="1">
      <c r="B9" s="194"/>
      <c r="C9" s="193" t="s">
        <v>90</v>
      </c>
      <c r="D9" s="192">
        <f>SUM(D10:D65)</f>
        <v>21596555</v>
      </c>
      <c r="E9" s="192">
        <f>SUM(E10:E65)</f>
        <v>21596555</v>
      </c>
      <c r="F9" s="192">
        <f>SUM(F10:F65)</f>
        <v>5760076</v>
      </c>
      <c r="G9" s="192">
        <f>SUM(G10:G65)</f>
        <v>5762331</v>
      </c>
      <c r="H9" s="192">
        <f>SUM(H10:H65)</f>
        <v>5353348.207079998</v>
      </c>
      <c r="I9" s="206">
        <f>H9/G9</f>
        <v>0.9290247656859695</v>
      </c>
      <c r="L9" s="152"/>
      <c r="M9" s="218"/>
    </row>
    <row r="10" spans="1:13" ht="12" customHeight="1">
      <c r="A10" s="150"/>
      <c r="B10" s="190">
        <v>1</v>
      </c>
      <c r="C10" s="184" t="s">
        <v>101</v>
      </c>
      <c r="D10" s="207">
        <v>20755</v>
      </c>
      <c r="E10" s="207">
        <v>20755</v>
      </c>
      <c r="F10" s="207">
        <v>5200</v>
      </c>
      <c r="G10" s="207">
        <v>5200</v>
      </c>
      <c r="H10" s="207">
        <v>4922.841</v>
      </c>
      <c r="I10" s="191">
        <f aca="true" t="shared" si="0" ref="I10:I64">H10/G10</f>
        <v>0.9467001923076924</v>
      </c>
      <c r="J10" s="94"/>
      <c r="K10" s="94"/>
      <c r="L10" s="152"/>
      <c r="M10" s="218"/>
    </row>
    <row r="11" spans="1:13" ht="12" customHeight="1">
      <c r="A11" s="150"/>
      <c r="B11" s="190">
        <v>2</v>
      </c>
      <c r="C11" s="184" t="s">
        <v>102</v>
      </c>
      <c r="D11" s="207">
        <v>129987</v>
      </c>
      <c r="E11" s="207">
        <v>129987</v>
      </c>
      <c r="F11" s="207">
        <v>36978</v>
      </c>
      <c r="G11" s="207">
        <v>36978</v>
      </c>
      <c r="H11" s="207">
        <v>31977.95867</v>
      </c>
      <c r="I11" s="191">
        <f t="shared" si="0"/>
        <v>0.8647833487479042</v>
      </c>
      <c r="J11" s="94"/>
      <c r="K11" s="94"/>
      <c r="L11" s="152"/>
      <c r="M11" s="218"/>
    </row>
    <row r="12" spans="1:13" ht="12" customHeight="1">
      <c r="A12" s="150"/>
      <c r="B12" s="190">
        <v>3</v>
      </c>
      <c r="C12" s="184" t="s">
        <v>103</v>
      </c>
      <c r="D12" s="207">
        <v>235062</v>
      </c>
      <c r="E12" s="207">
        <v>235062</v>
      </c>
      <c r="F12" s="207">
        <v>82240</v>
      </c>
      <c r="G12" s="207">
        <v>82240</v>
      </c>
      <c r="H12" s="207">
        <v>65200.69776999999</v>
      </c>
      <c r="I12" s="191">
        <f t="shared" si="0"/>
        <v>0.7928100409776263</v>
      </c>
      <c r="J12" s="94"/>
      <c r="K12" s="94"/>
      <c r="L12" s="152"/>
      <c r="M12" s="218"/>
    </row>
    <row r="13" spans="1:13" ht="12" customHeight="1">
      <c r="A13" s="150"/>
      <c r="B13" s="190">
        <v>4</v>
      </c>
      <c r="C13" s="184" t="s">
        <v>85</v>
      </c>
      <c r="D13" s="207">
        <v>82490</v>
      </c>
      <c r="E13" s="207">
        <v>82490</v>
      </c>
      <c r="F13" s="207">
        <v>21202</v>
      </c>
      <c r="G13" s="207">
        <v>21202</v>
      </c>
      <c r="H13" s="207">
        <v>17617.59678</v>
      </c>
      <c r="I13" s="191">
        <f t="shared" si="0"/>
        <v>0.8309403254409962</v>
      </c>
      <c r="J13" s="94"/>
      <c r="K13" s="94"/>
      <c r="L13" s="152"/>
      <c r="M13" s="218"/>
    </row>
    <row r="14" spans="1:13" ht="12" customHeight="1">
      <c r="A14" s="150"/>
      <c r="B14" s="190">
        <v>5</v>
      </c>
      <c r="C14" s="184" t="s">
        <v>104</v>
      </c>
      <c r="D14" s="207">
        <v>13239</v>
      </c>
      <c r="E14" s="207">
        <v>13239</v>
      </c>
      <c r="F14" s="207">
        <v>3800</v>
      </c>
      <c r="G14" s="207">
        <v>3800</v>
      </c>
      <c r="H14" s="207">
        <v>3435.0047600000003</v>
      </c>
      <c r="I14" s="191">
        <f t="shared" si="0"/>
        <v>0.9039486210526316</v>
      </c>
      <c r="J14" s="94"/>
      <c r="K14" s="94"/>
      <c r="L14" s="152"/>
      <c r="M14" s="218"/>
    </row>
    <row r="15" spans="1:13" ht="12" customHeight="1">
      <c r="A15" s="150"/>
      <c r="B15" s="190">
        <v>6</v>
      </c>
      <c r="C15" s="184" t="s">
        <v>105</v>
      </c>
      <c r="D15" s="207">
        <v>5394</v>
      </c>
      <c r="E15" s="207">
        <v>5394</v>
      </c>
      <c r="F15" s="207">
        <v>2040</v>
      </c>
      <c r="G15" s="207">
        <v>2040</v>
      </c>
      <c r="H15" s="207">
        <v>1943.1120000000003</v>
      </c>
      <c r="I15" s="191">
        <f t="shared" si="0"/>
        <v>0.9525058823529413</v>
      </c>
      <c r="J15" s="94"/>
      <c r="K15" s="94"/>
      <c r="L15" s="152"/>
      <c r="M15" s="218"/>
    </row>
    <row r="16" spans="1:13" ht="12" customHeight="1">
      <c r="A16" s="150"/>
      <c r="B16" s="190">
        <v>7</v>
      </c>
      <c r="C16" s="184" t="s">
        <v>106</v>
      </c>
      <c r="D16" s="207">
        <v>225603</v>
      </c>
      <c r="E16" s="207">
        <v>225603</v>
      </c>
      <c r="F16" s="207">
        <v>57603</v>
      </c>
      <c r="G16" s="207">
        <v>57603</v>
      </c>
      <c r="H16" s="207">
        <v>50830.154</v>
      </c>
      <c r="I16" s="191">
        <f t="shared" si="0"/>
        <v>0.8824219919101436</v>
      </c>
      <c r="J16" s="94"/>
      <c r="K16" s="94"/>
      <c r="L16" s="152"/>
      <c r="M16" s="218"/>
    </row>
    <row r="17" spans="1:13" ht="12" customHeight="1">
      <c r="A17" s="150"/>
      <c r="B17" s="190">
        <v>8</v>
      </c>
      <c r="C17" s="184" t="s">
        <v>107</v>
      </c>
      <c r="D17" s="207">
        <v>43960</v>
      </c>
      <c r="E17" s="207">
        <v>43960</v>
      </c>
      <c r="F17" s="207">
        <v>11310</v>
      </c>
      <c r="G17" s="207">
        <v>11310</v>
      </c>
      <c r="H17" s="207">
        <v>9732.656989999998</v>
      </c>
      <c r="I17" s="191">
        <f t="shared" si="0"/>
        <v>0.8605355428824047</v>
      </c>
      <c r="J17" s="94"/>
      <c r="K17" s="94"/>
      <c r="L17" s="152"/>
      <c r="M17" s="218"/>
    </row>
    <row r="18" spans="1:13" ht="12" customHeight="1">
      <c r="A18" s="150"/>
      <c r="B18" s="190">
        <v>9</v>
      </c>
      <c r="C18" s="184" t="s">
        <v>108</v>
      </c>
      <c r="D18" s="207">
        <v>7418</v>
      </c>
      <c r="E18" s="207">
        <v>7418</v>
      </c>
      <c r="F18" s="207">
        <v>2200</v>
      </c>
      <c r="G18" s="207">
        <v>3200</v>
      </c>
      <c r="H18" s="207">
        <v>3061.2790000000005</v>
      </c>
      <c r="I18" s="191">
        <f t="shared" si="0"/>
        <v>0.9566496875000001</v>
      </c>
      <c r="J18" s="94"/>
      <c r="K18" s="94"/>
      <c r="L18" s="152"/>
      <c r="M18" s="218"/>
    </row>
    <row r="19" spans="1:13" ht="31.5" customHeight="1">
      <c r="A19" s="150"/>
      <c r="B19" s="190">
        <v>10</v>
      </c>
      <c r="C19" s="184" t="s">
        <v>109</v>
      </c>
      <c r="D19" s="207">
        <v>13331</v>
      </c>
      <c r="E19" s="207">
        <v>13331</v>
      </c>
      <c r="F19" s="207">
        <v>3800</v>
      </c>
      <c r="G19" s="207">
        <v>3800</v>
      </c>
      <c r="H19" s="207">
        <v>3544.3726699999997</v>
      </c>
      <c r="I19" s="191">
        <f t="shared" si="0"/>
        <v>0.93272965</v>
      </c>
      <c r="J19" s="94"/>
      <c r="K19" s="94"/>
      <c r="L19" s="152"/>
      <c r="M19" s="218"/>
    </row>
    <row r="20" spans="1:13" ht="12" customHeight="1">
      <c r="A20" s="150"/>
      <c r="B20" s="190">
        <v>11</v>
      </c>
      <c r="C20" s="184" t="s">
        <v>110</v>
      </c>
      <c r="D20" s="207">
        <v>8740</v>
      </c>
      <c r="E20" s="207">
        <v>8740</v>
      </c>
      <c r="F20" s="207">
        <v>2193</v>
      </c>
      <c r="G20" s="207">
        <v>2193</v>
      </c>
      <c r="H20" s="207">
        <v>2018.839</v>
      </c>
      <c r="I20" s="191">
        <f t="shared" si="0"/>
        <v>0.9205832193342453</v>
      </c>
      <c r="J20" s="94"/>
      <c r="K20" s="94"/>
      <c r="L20" s="152"/>
      <c r="M20" s="218"/>
    </row>
    <row r="21" spans="1:13" ht="12" customHeight="1">
      <c r="A21" s="150"/>
      <c r="B21" s="190">
        <v>13</v>
      </c>
      <c r="C21" s="184" t="s">
        <v>111</v>
      </c>
      <c r="D21" s="207">
        <v>233253</v>
      </c>
      <c r="E21" s="207">
        <v>233253</v>
      </c>
      <c r="F21" s="207">
        <v>58634</v>
      </c>
      <c r="G21" s="207">
        <v>58634</v>
      </c>
      <c r="H21" s="207">
        <v>55781.995740000006</v>
      </c>
      <c r="I21" s="191">
        <f t="shared" si="0"/>
        <v>0.9513592069447762</v>
      </c>
      <c r="J21" s="94"/>
      <c r="K21" s="94"/>
      <c r="L21" s="152"/>
      <c r="M21" s="218"/>
    </row>
    <row r="22" spans="1:13" ht="12" customHeight="1">
      <c r="A22" s="150"/>
      <c r="B22" s="190">
        <v>14</v>
      </c>
      <c r="C22" s="184" t="s">
        <v>112</v>
      </c>
      <c r="D22" s="207">
        <v>379233</v>
      </c>
      <c r="E22" s="207">
        <v>379233</v>
      </c>
      <c r="F22" s="207">
        <v>114681</v>
      </c>
      <c r="G22" s="207">
        <v>114681</v>
      </c>
      <c r="H22" s="207">
        <v>98668.13926000003</v>
      </c>
      <c r="I22" s="191">
        <f t="shared" si="0"/>
        <v>0.8603704123612458</v>
      </c>
      <c r="J22" s="94"/>
      <c r="K22" s="94"/>
      <c r="L22" s="152"/>
      <c r="M22" s="218"/>
    </row>
    <row r="23" spans="1:13" ht="25.5">
      <c r="A23" s="150"/>
      <c r="B23" s="190">
        <v>15</v>
      </c>
      <c r="C23" s="184" t="s">
        <v>113</v>
      </c>
      <c r="D23" s="207">
        <v>67308</v>
      </c>
      <c r="E23" s="207">
        <v>67308</v>
      </c>
      <c r="F23" s="207">
        <v>16279</v>
      </c>
      <c r="G23" s="207">
        <v>16279</v>
      </c>
      <c r="H23" s="207">
        <v>15836.333330000001</v>
      </c>
      <c r="I23" s="191">
        <f t="shared" si="0"/>
        <v>0.9728075023035814</v>
      </c>
      <c r="J23" s="94"/>
      <c r="K23" s="94"/>
      <c r="L23" s="152"/>
      <c r="M23" s="218"/>
    </row>
    <row r="24" spans="1:13" ht="12" customHeight="1">
      <c r="A24" s="150"/>
      <c r="B24" s="190">
        <v>16</v>
      </c>
      <c r="C24" s="184" t="s">
        <v>114</v>
      </c>
      <c r="D24" s="207">
        <v>2198727</v>
      </c>
      <c r="E24" s="207">
        <v>2198727</v>
      </c>
      <c r="F24" s="207">
        <v>553798</v>
      </c>
      <c r="G24" s="207">
        <v>553798</v>
      </c>
      <c r="H24" s="207">
        <v>522742.19507</v>
      </c>
      <c r="I24" s="191">
        <f t="shared" si="0"/>
        <v>0.9439221432182854</v>
      </c>
      <c r="J24" s="94"/>
      <c r="K24" s="94"/>
      <c r="L24" s="152"/>
      <c r="M24" s="218"/>
    </row>
    <row r="25" spans="1:13" ht="12" customHeight="1">
      <c r="A25" s="150"/>
      <c r="B25" s="190">
        <v>17</v>
      </c>
      <c r="C25" s="184" t="s">
        <v>115</v>
      </c>
      <c r="D25" s="207">
        <v>1548089</v>
      </c>
      <c r="E25" s="207">
        <v>1548089</v>
      </c>
      <c r="F25" s="207">
        <v>392000</v>
      </c>
      <c r="G25" s="207">
        <v>392000</v>
      </c>
      <c r="H25" s="207">
        <v>389278.72774</v>
      </c>
      <c r="I25" s="191">
        <f t="shared" si="0"/>
        <v>0.9930579789285714</v>
      </c>
      <c r="J25" s="94"/>
      <c r="K25" s="94"/>
      <c r="L25" s="152"/>
      <c r="M25" s="218"/>
    </row>
    <row r="26" spans="1:13" ht="12" customHeight="1">
      <c r="A26" s="150"/>
      <c r="B26" s="190">
        <v>18</v>
      </c>
      <c r="C26" s="184" t="s">
        <v>116</v>
      </c>
      <c r="D26" s="207">
        <v>3564897</v>
      </c>
      <c r="E26" s="207">
        <v>3564897</v>
      </c>
      <c r="F26" s="207">
        <v>915573</v>
      </c>
      <c r="G26" s="207">
        <v>915573</v>
      </c>
      <c r="H26" s="207">
        <v>874273.35538</v>
      </c>
      <c r="I26" s="191">
        <f t="shared" si="0"/>
        <v>0.9548920243170124</v>
      </c>
      <c r="J26" s="94"/>
      <c r="K26" s="94"/>
      <c r="L26" s="152"/>
      <c r="M26" s="218"/>
    </row>
    <row r="27" spans="1:13" ht="12" customHeight="1">
      <c r="A27" s="150"/>
      <c r="B27" s="190">
        <v>19</v>
      </c>
      <c r="C27" s="184" t="s">
        <v>117</v>
      </c>
      <c r="D27" s="207">
        <v>7530585</v>
      </c>
      <c r="E27" s="207">
        <v>7530585</v>
      </c>
      <c r="F27" s="207">
        <v>2138736</v>
      </c>
      <c r="G27" s="207">
        <v>2138736</v>
      </c>
      <c r="H27" s="207">
        <v>1969264.09456</v>
      </c>
      <c r="I27" s="191">
        <f t="shared" si="0"/>
        <v>0.9207607178071534</v>
      </c>
      <c r="J27" s="94"/>
      <c r="K27" s="94"/>
      <c r="L27" s="152"/>
      <c r="M27" s="218"/>
    </row>
    <row r="28" spans="1:13" ht="25.5">
      <c r="A28" s="150"/>
      <c r="B28" s="190">
        <v>20</v>
      </c>
      <c r="C28" s="184" t="s">
        <v>118</v>
      </c>
      <c r="D28" s="207">
        <v>250671</v>
      </c>
      <c r="E28" s="207">
        <v>250671</v>
      </c>
      <c r="F28" s="207">
        <v>66510</v>
      </c>
      <c r="G28" s="207">
        <v>66510</v>
      </c>
      <c r="H28" s="207">
        <v>61197.02158999999</v>
      </c>
      <c r="I28" s="191">
        <f t="shared" si="0"/>
        <v>0.9201176002104945</v>
      </c>
      <c r="J28" s="94"/>
      <c r="K28" s="94"/>
      <c r="L28" s="152"/>
      <c r="M28" s="218"/>
    </row>
    <row r="29" spans="1:13" ht="12" customHeight="1">
      <c r="A29" s="150"/>
      <c r="B29" s="190">
        <v>21</v>
      </c>
      <c r="C29" s="184" t="s">
        <v>119</v>
      </c>
      <c r="D29" s="207">
        <v>7222</v>
      </c>
      <c r="E29" s="207">
        <v>7222</v>
      </c>
      <c r="F29" s="207">
        <v>1806</v>
      </c>
      <c r="G29" s="207">
        <v>1806</v>
      </c>
      <c r="H29" s="207">
        <v>1552.6089300000003</v>
      </c>
      <c r="I29" s="191">
        <f t="shared" si="0"/>
        <v>0.8596948671096347</v>
      </c>
      <c r="J29" s="94"/>
      <c r="K29" s="94"/>
      <c r="L29" s="152"/>
      <c r="M29" s="218"/>
    </row>
    <row r="30" spans="1:13" ht="12" customHeight="1">
      <c r="A30" s="150"/>
      <c r="B30" s="190">
        <v>22</v>
      </c>
      <c r="C30" s="184" t="s">
        <v>120</v>
      </c>
      <c r="D30" s="207">
        <v>571950</v>
      </c>
      <c r="E30" s="207">
        <v>571950</v>
      </c>
      <c r="F30" s="207">
        <v>142983</v>
      </c>
      <c r="G30" s="207">
        <v>142983</v>
      </c>
      <c r="H30" s="207">
        <v>136769.93799999997</v>
      </c>
      <c r="I30" s="191">
        <f t="shared" si="0"/>
        <v>0.956546848226712</v>
      </c>
      <c r="J30" s="94"/>
      <c r="K30" s="94"/>
      <c r="L30" s="152"/>
      <c r="M30" s="218"/>
    </row>
    <row r="31" spans="1:13" ht="12" customHeight="1">
      <c r="A31" s="150"/>
      <c r="B31" s="190">
        <v>23</v>
      </c>
      <c r="C31" s="184" t="s">
        <v>121</v>
      </c>
      <c r="D31" s="207">
        <v>184144</v>
      </c>
      <c r="E31" s="207">
        <v>184144</v>
      </c>
      <c r="F31" s="207">
        <v>49932</v>
      </c>
      <c r="G31" s="207">
        <v>49932</v>
      </c>
      <c r="H31" s="207">
        <v>40031.92642000001</v>
      </c>
      <c r="I31" s="191">
        <f t="shared" si="0"/>
        <v>0.8017288796763601</v>
      </c>
      <c r="J31" s="94"/>
      <c r="K31" s="94"/>
      <c r="L31" s="152"/>
      <c r="M31" s="218"/>
    </row>
    <row r="32" spans="1:13" ht="12" customHeight="1">
      <c r="A32" s="150"/>
      <c r="B32" s="190">
        <v>24</v>
      </c>
      <c r="C32" s="184" t="s">
        <v>122</v>
      </c>
      <c r="D32" s="207">
        <v>20004</v>
      </c>
      <c r="E32" s="207">
        <v>20004</v>
      </c>
      <c r="F32" s="207">
        <v>7795</v>
      </c>
      <c r="G32" s="207">
        <v>7795</v>
      </c>
      <c r="H32" s="207">
        <v>4856.217</v>
      </c>
      <c r="I32" s="191">
        <f t="shared" si="0"/>
        <v>0.6229912764592687</v>
      </c>
      <c r="J32" s="94"/>
      <c r="K32" s="94"/>
      <c r="L32" s="152"/>
      <c r="M32" s="218"/>
    </row>
    <row r="33" spans="1:13" ht="12" customHeight="1">
      <c r="A33" s="150"/>
      <c r="B33" s="190">
        <v>25</v>
      </c>
      <c r="C33" s="184" t="s">
        <v>123</v>
      </c>
      <c r="D33" s="207">
        <v>439900</v>
      </c>
      <c r="E33" s="207">
        <v>439900</v>
      </c>
      <c r="F33" s="207">
        <v>98369</v>
      </c>
      <c r="G33" s="207">
        <v>98369</v>
      </c>
      <c r="H33" s="207">
        <v>84093.00443999999</v>
      </c>
      <c r="I33" s="191">
        <f t="shared" si="0"/>
        <v>0.8548730234118471</v>
      </c>
      <c r="J33" s="94"/>
      <c r="K33" s="94"/>
      <c r="L33" s="152"/>
      <c r="M33" s="218"/>
    </row>
    <row r="34" spans="1:13" ht="12" customHeight="1">
      <c r="A34" s="150"/>
      <c r="B34" s="190">
        <v>26</v>
      </c>
      <c r="C34" s="184" t="s">
        <v>86</v>
      </c>
      <c r="D34" s="207">
        <v>1042138</v>
      </c>
      <c r="E34" s="207">
        <v>1042138</v>
      </c>
      <c r="F34" s="207">
        <v>260526</v>
      </c>
      <c r="G34" s="207">
        <v>260526</v>
      </c>
      <c r="H34" s="207">
        <v>233123.73859000002</v>
      </c>
      <c r="I34" s="191">
        <f t="shared" si="0"/>
        <v>0.8948194751771417</v>
      </c>
      <c r="J34" s="94"/>
      <c r="K34" s="94"/>
      <c r="L34" s="152"/>
      <c r="M34" s="218"/>
    </row>
    <row r="35" spans="1:13" ht="12" customHeight="1">
      <c r="A35" s="150"/>
      <c r="B35" s="190">
        <v>27</v>
      </c>
      <c r="C35" s="184" t="s">
        <v>92</v>
      </c>
      <c r="D35" s="207">
        <v>14268</v>
      </c>
      <c r="E35" s="207">
        <v>14268</v>
      </c>
      <c r="F35" s="207">
        <v>3667</v>
      </c>
      <c r="G35" s="207">
        <v>3667</v>
      </c>
      <c r="H35" s="207">
        <v>3544.7700000000004</v>
      </c>
      <c r="I35" s="191">
        <f t="shared" si="0"/>
        <v>0.9666675756749388</v>
      </c>
      <c r="J35" s="94"/>
      <c r="K35" s="94"/>
      <c r="L35" s="152"/>
      <c r="M35" s="218"/>
    </row>
    <row r="36" spans="1:13" ht="25.5">
      <c r="A36" s="150"/>
      <c r="B36" s="190">
        <v>28</v>
      </c>
      <c r="C36" s="184" t="s">
        <v>152</v>
      </c>
      <c r="D36" s="207">
        <v>13829</v>
      </c>
      <c r="E36" s="207">
        <v>13829</v>
      </c>
      <c r="F36" s="207">
        <v>3483</v>
      </c>
      <c r="G36" s="207">
        <v>3483</v>
      </c>
      <c r="H36" s="207">
        <v>3044.19224</v>
      </c>
      <c r="I36" s="191">
        <f t="shared" si="0"/>
        <v>0.8740144243468274</v>
      </c>
      <c r="J36" s="94"/>
      <c r="K36" s="94"/>
      <c r="L36" s="152"/>
      <c r="M36" s="218"/>
    </row>
    <row r="37" spans="1:13" ht="12" customHeight="1">
      <c r="A37" s="150"/>
      <c r="B37" s="190">
        <v>29</v>
      </c>
      <c r="C37" s="184" t="s">
        <v>124</v>
      </c>
      <c r="D37" s="207">
        <v>816561</v>
      </c>
      <c r="E37" s="207">
        <v>816561</v>
      </c>
      <c r="F37" s="207">
        <v>211446</v>
      </c>
      <c r="G37" s="207">
        <v>211446</v>
      </c>
      <c r="H37" s="207">
        <v>189028.19157999998</v>
      </c>
      <c r="I37" s="191">
        <f t="shared" si="0"/>
        <v>0.8939785646453468</v>
      </c>
      <c r="J37" s="94"/>
      <c r="K37" s="94"/>
      <c r="L37" s="152"/>
      <c r="M37" s="218"/>
    </row>
    <row r="38" spans="1:13" ht="12" customHeight="1">
      <c r="A38" s="150"/>
      <c r="B38" s="190">
        <v>30</v>
      </c>
      <c r="C38" s="184" t="s">
        <v>125</v>
      </c>
      <c r="D38" s="207">
        <v>10109</v>
      </c>
      <c r="E38" s="207">
        <v>10109</v>
      </c>
      <c r="F38" s="207">
        <v>2706</v>
      </c>
      <c r="G38" s="207">
        <v>2706</v>
      </c>
      <c r="H38" s="207">
        <v>2641.5099999999998</v>
      </c>
      <c r="I38" s="191">
        <f t="shared" si="0"/>
        <v>0.9761677753141167</v>
      </c>
      <c r="J38" s="94"/>
      <c r="K38" s="94"/>
      <c r="L38" s="152"/>
      <c r="M38" s="218"/>
    </row>
    <row r="39" spans="1:13" ht="12" customHeight="1">
      <c r="A39" s="150"/>
      <c r="B39" s="190">
        <v>31</v>
      </c>
      <c r="C39" s="184" t="s">
        <v>126</v>
      </c>
      <c r="D39" s="207">
        <v>902666</v>
      </c>
      <c r="E39" s="207">
        <v>902666</v>
      </c>
      <c r="F39" s="207">
        <v>222400</v>
      </c>
      <c r="G39" s="207">
        <v>222400</v>
      </c>
      <c r="H39" s="207">
        <v>215584.84838</v>
      </c>
      <c r="I39" s="191">
        <f>H39/G39</f>
        <v>0.969356332643885</v>
      </c>
      <c r="J39" s="94"/>
      <c r="K39" s="94"/>
      <c r="L39" s="152"/>
      <c r="M39" s="218"/>
    </row>
    <row r="40" spans="1:13" ht="12" customHeight="1">
      <c r="A40" s="150"/>
      <c r="B40" s="190">
        <v>32</v>
      </c>
      <c r="C40" s="184" t="s">
        <v>127</v>
      </c>
      <c r="D40" s="207">
        <v>147350</v>
      </c>
      <c r="E40" s="207">
        <v>147350</v>
      </c>
      <c r="F40" s="207">
        <v>37000</v>
      </c>
      <c r="G40" s="207">
        <v>37000</v>
      </c>
      <c r="H40" s="207">
        <v>33529.87066000001</v>
      </c>
      <c r="I40" s="191">
        <f t="shared" si="0"/>
        <v>0.9062127205405408</v>
      </c>
      <c r="J40" s="94"/>
      <c r="K40" s="94"/>
      <c r="L40" s="152"/>
      <c r="M40" s="218"/>
    </row>
    <row r="41" spans="1:13" ht="12" customHeight="1">
      <c r="A41" s="150"/>
      <c r="B41" s="190">
        <v>33</v>
      </c>
      <c r="C41" s="184" t="s">
        <v>128</v>
      </c>
      <c r="D41" s="207">
        <v>128997</v>
      </c>
      <c r="E41" s="207">
        <v>128997</v>
      </c>
      <c r="F41" s="207">
        <v>32090</v>
      </c>
      <c r="G41" s="207">
        <v>32090</v>
      </c>
      <c r="H41" s="207">
        <v>32057.680869999997</v>
      </c>
      <c r="I41" s="191">
        <f t="shared" si="0"/>
        <v>0.9989928597693984</v>
      </c>
      <c r="J41" s="94"/>
      <c r="K41" s="94"/>
      <c r="L41" s="152"/>
      <c r="M41" s="218"/>
    </row>
    <row r="42" spans="1:13" ht="12" customHeight="1">
      <c r="A42" s="150"/>
      <c r="B42" s="190">
        <v>34</v>
      </c>
      <c r="C42" s="184" t="s">
        <v>129</v>
      </c>
      <c r="D42" s="207">
        <v>186503</v>
      </c>
      <c r="E42" s="207">
        <v>186503</v>
      </c>
      <c r="F42" s="207">
        <v>46232</v>
      </c>
      <c r="G42" s="207">
        <v>46232</v>
      </c>
      <c r="H42" s="207">
        <v>45548.77845999999</v>
      </c>
      <c r="I42" s="191">
        <f t="shared" si="0"/>
        <v>0.985221890898079</v>
      </c>
      <c r="J42" s="94"/>
      <c r="K42" s="94"/>
      <c r="L42" s="152"/>
      <c r="M42" s="218"/>
    </row>
    <row r="43" spans="1:13" ht="25.5">
      <c r="A43" s="150"/>
      <c r="B43" s="190">
        <v>35</v>
      </c>
      <c r="C43" s="184" t="s">
        <v>153</v>
      </c>
      <c r="D43" s="207">
        <v>87441</v>
      </c>
      <c r="E43" s="207">
        <v>87441</v>
      </c>
      <c r="F43" s="207">
        <v>21876</v>
      </c>
      <c r="G43" s="207">
        <v>21876</v>
      </c>
      <c r="H43" s="207">
        <v>20234.293550000002</v>
      </c>
      <c r="I43" s="191">
        <f t="shared" si="0"/>
        <v>0.9249539929603219</v>
      </c>
      <c r="J43" s="94"/>
      <c r="K43" s="94"/>
      <c r="L43" s="152"/>
      <c r="M43" s="218"/>
    </row>
    <row r="44" spans="1:13" ht="12" customHeight="1">
      <c r="A44" s="150"/>
      <c r="B44" s="190">
        <v>36</v>
      </c>
      <c r="C44" s="184" t="s">
        <v>149</v>
      </c>
      <c r="D44" s="207">
        <v>14947</v>
      </c>
      <c r="E44" s="207">
        <v>14947</v>
      </c>
      <c r="F44" s="207">
        <v>4000</v>
      </c>
      <c r="G44" s="207">
        <v>4000</v>
      </c>
      <c r="H44" s="207">
        <v>3194.3579999999997</v>
      </c>
      <c r="I44" s="191">
        <f t="shared" si="0"/>
        <v>0.7985895</v>
      </c>
      <c r="J44" s="94"/>
      <c r="K44" s="94"/>
      <c r="L44" s="152"/>
      <c r="M44" s="218"/>
    </row>
    <row r="45" spans="1:13" ht="12" customHeight="1">
      <c r="A45" s="150"/>
      <c r="B45" s="190">
        <v>37</v>
      </c>
      <c r="C45" s="184" t="s">
        <v>130</v>
      </c>
      <c r="D45" s="207">
        <v>163008</v>
      </c>
      <c r="E45" s="207">
        <v>163008</v>
      </c>
      <c r="F45" s="207">
        <v>40752</v>
      </c>
      <c r="G45" s="207">
        <v>40752</v>
      </c>
      <c r="H45" s="207">
        <v>38906.381830000006</v>
      </c>
      <c r="I45" s="191">
        <f t="shared" si="0"/>
        <v>0.9547109793384375</v>
      </c>
      <c r="J45" s="94"/>
      <c r="K45" s="94"/>
      <c r="L45" s="152"/>
      <c r="M45" s="218"/>
    </row>
    <row r="46" spans="1:13" ht="25.5" customHeight="1">
      <c r="A46" s="150"/>
      <c r="B46" s="190">
        <v>38</v>
      </c>
      <c r="C46" s="184" t="s">
        <v>131</v>
      </c>
      <c r="D46" s="207">
        <v>25062</v>
      </c>
      <c r="E46" s="207">
        <v>25062</v>
      </c>
      <c r="F46" s="207">
        <v>6600</v>
      </c>
      <c r="G46" s="207">
        <v>6600</v>
      </c>
      <c r="H46" s="207">
        <v>6441.5482299999985</v>
      </c>
      <c r="I46" s="191">
        <f t="shared" si="0"/>
        <v>0.9759921560606059</v>
      </c>
      <c r="J46" s="94"/>
      <c r="K46" s="94"/>
      <c r="L46" s="152"/>
      <c r="M46" s="218"/>
    </row>
    <row r="47" spans="1:13" ht="38.25">
      <c r="A47" s="150"/>
      <c r="B47" s="190">
        <v>39</v>
      </c>
      <c r="C47" s="184" t="s">
        <v>132</v>
      </c>
      <c r="D47" s="207">
        <v>1266</v>
      </c>
      <c r="E47" s="207">
        <v>1266</v>
      </c>
      <c r="F47" s="207">
        <v>326</v>
      </c>
      <c r="G47" s="207">
        <v>326</v>
      </c>
      <c r="H47" s="207">
        <v>282.37375999999995</v>
      </c>
      <c r="I47" s="191">
        <f t="shared" si="0"/>
        <v>0.8661771779141103</v>
      </c>
      <c r="J47" s="94"/>
      <c r="K47" s="94"/>
      <c r="L47" s="152"/>
      <c r="M47" s="218"/>
    </row>
    <row r="48" spans="1:13" ht="25.5">
      <c r="A48" s="150"/>
      <c r="B48" s="190">
        <v>40</v>
      </c>
      <c r="C48" s="184" t="s">
        <v>133</v>
      </c>
      <c r="D48" s="207">
        <v>12771</v>
      </c>
      <c r="E48" s="207">
        <v>12771</v>
      </c>
      <c r="F48" s="207">
        <v>3100</v>
      </c>
      <c r="G48" s="207">
        <v>3100</v>
      </c>
      <c r="H48" s="207">
        <v>2918.53307</v>
      </c>
      <c r="I48" s="191">
        <f t="shared" si="0"/>
        <v>0.9414622806451612</v>
      </c>
      <c r="J48" s="94"/>
      <c r="K48" s="94"/>
      <c r="L48" s="152"/>
      <c r="M48" s="218"/>
    </row>
    <row r="49" spans="1:13" ht="25.5">
      <c r="A49" s="150"/>
      <c r="B49" s="190">
        <v>41</v>
      </c>
      <c r="C49" s="184" t="s">
        <v>134</v>
      </c>
      <c r="D49" s="207">
        <v>7108</v>
      </c>
      <c r="E49" s="207">
        <v>7108</v>
      </c>
      <c r="F49" s="207">
        <v>1800</v>
      </c>
      <c r="G49" s="207">
        <v>1800</v>
      </c>
      <c r="H49" s="207">
        <v>1795.494</v>
      </c>
      <c r="I49" s="191">
        <f t="shared" si="0"/>
        <v>0.9974966666666666</v>
      </c>
      <c r="J49" s="94"/>
      <c r="K49" s="94"/>
      <c r="L49" s="152"/>
      <c r="M49" s="218"/>
    </row>
    <row r="50" spans="1:13" ht="12.75">
      <c r="A50" s="150"/>
      <c r="B50" s="190">
        <v>42</v>
      </c>
      <c r="C50" s="184" t="s">
        <v>135</v>
      </c>
      <c r="D50" s="207">
        <v>4145</v>
      </c>
      <c r="E50" s="207">
        <v>4145</v>
      </c>
      <c r="F50" s="207">
        <v>1115</v>
      </c>
      <c r="G50" s="207">
        <v>1115</v>
      </c>
      <c r="H50" s="207">
        <v>989.7859099999998</v>
      </c>
      <c r="I50" s="191">
        <f t="shared" si="0"/>
        <v>0.8877003677130043</v>
      </c>
      <c r="J50" s="94"/>
      <c r="K50" s="94"/>
      <c r="L50" s="152"/>
      <c r="M50" s="218"/>
    </row>
    <row r="51" spans="1:13" ht="12" customHeight="1">
      <c r="A51" s="150"/>
      <c r="B51" s="190">
        <v>43</v>
      </c>
      <c r="C51" s="184" t="s">
        <v>136</v>
      </c>
      <c r="D51" s="207">
        <v>16590</v>
      </c>
      <c r="E51" s="207">
        <v>16590</v>
      </c>
      <c r="F51" s="207">
        <v>4080</v>
      </c>
      <c r="G51" s="207">
        <v>4080</v>
      </c>
      <c r="H51" s="207">
        <v>3746.7319999999995</v>
      </c>
      <c r="I51" s="191">
        <f t="shared" si="0"/>
        <v>0.9183166666666666</v>
      </c>
      <c r="J51" s="94"/>
      <c r="K51" s="94"/>
      <c r="L51" s="152"/>
      <c r="M51" s="218"/>
    </row>
    <row r="52" spans="1:13" ht="12.75">
      <c r="A52" s="150"/>
      <c r="B52" s="190">
        <v>44</v>
      </c>
      <c r="C52" s="184" t="s">
        <v>137</v>
      </c>
      <c r="D52" s="207">
        <v>8438</v>
      </c>
      <c r="E52" s="207">
        <v>8438</v>
      </c>
      <c r="F52" s="207">
        <v>2419</v>
      </c>
      <c r="G52" s="207">
        <v>2419</v>
      </c>
      <c r="H52" s="207">
        <v>1844.24764</v>
      </c>
      <c r="I52" s="191">
        <f t="shared" si="0"/>
        <v>0.7624008433236875</v>
      </c>
      <c r="J52" s="94"/>
      <c r="K52" s="94"/>
      <c r="L52" s="152"/>
      <c r="M52" s="218"/>
    </row>
    <row r="53" spans="1:13" ht="12" customHeight="1" hidden="1">
      <c r="A53" s="150"/>
      <c r="B53" s="190">
        <v>45</v>
      </c>
      <c r="C53" s="184" t="s">
        <v>138</v>
      </c>
      <c r="D53" s="207">
        <v>0</v>
      </c>
      <c r="E53" s="207">
        <v>0</v>
      </c>
      <c r="F53" s="207"/>
      <c r="G53" s="207">
        <v>0</v>
      </c>
      <c r="H53" s="207">
        <v>0</v>
      </c>
      <c r="I53" s="191"/>
      <c r="J53" s="94"/>
      <c r="K53" s="94"/>
      <c r="L53" s="152"/>
      <c r="M53" s="218"/>
    </row>
    <row r="54" spans="1:13" ht="12" customHeight="1" hidden="1">
      <c r="A54" s="150"/>
      <c r="B54" s="190">
        <v>46</v>
      </c>
      <c r="C54" s="184" t="s">
        <v>139</v>
      </c>
      <c r="D54" s="207">
        <v>0</v>
      </c>
      <c r="E54" s="207">
        <v>0</v>
      </c>
      <c r="F54" s="207"/>
      <c r="G54" s="207">
        <v>0</v>
      </c>
      <c r="H54" s="207">
        <v>0</v>
      </c>
      <c r="I54" s="191"/>
      <c r="J54" s="94"/>
      <c r="K54" s="94"/>
      <c r="L54" s="152"/>
      <c r="M54" s="218"/>
    </row>
    <row r="55" spans="1:13" ht="12" customHeight="1">
      <c r="A55" s="150"/>
      <c r="B55" s="190">
        <v>47</v>
      </c>
      <c r="C55" s="184" t="s">
        <v>140</v>
      </c>
      <c r="D55" s="207">
        <v>76278</v>
      </c>
      <c r="E55" s="207">
        <v>76278</v>
      </c>
      <c r="F55" s="207">
        <v>19576</v>
      </c>
      <c r="G55" s="207">
        <v>19576</v>
      </c>
      <c r="H55" s="207">
        <v>18752.882560000002</v>
      </c>
      <c r="I55" s="191">
        <f t="shared" si="0"/>
        <v>0.9579527257866777</v>
      </c>
      <c r="J55" s="94"/>
      <c r="K55" s="94"/>
      <c r="L55" s="152"/>
      <c r="M55" s="218"/>
    </row>
    <row r="56" spans="1:13" ht="12" customHeight="1">
      <c r="A56" s="150"/>
      <c r="B56" s="190">
        <v>48</v>
      </c>
      <c r="C56" s="184" t="s">
        <v>141</v>
      </c>
      <c r="D56" s="207">
        <v>23964</v>
      </c>
      <c r="E56" s="207">
        <v>23964</v>
      </c>
      <c r="F56" s="207">
        <v>8400</v>
      </c>
      <c r="G56" s="207">
        <v>9350</v>
      </c>
      <c r="H56" s="207">
        <v>9070.759000000002</v>
      </c>
      <c r="I56" s="191">
        <f t="shared" si="0"/>
        <v>0.9701346524064173</v>
      </c>
      <c r="J56" s="94"/>
      <c r="K56" s="94"/>
      <c r="L56" s="152"/>
      <c r="M56" s="218"/>
    </row>
    <row r="57" spans="1:13" ht="27" customHeight="1">
      <c r="A57" s="150"/>
      <c r="B57" s="190">
        <v>50</v>
      </c>
      <c r="C57" s="184" t="s">
        <v>142</v>
      </c>
      <c r="D57" s="207">
        <v>2485</v>
      </c>
      <c r="E57" s="207">
        <v>2485</v>
      </c>
      <c r="F57" s="207">
        <v>660</v>
      </c>
      <c r="G57" s="207">
        <v>965</v>
      </c>
      <c r="H57" s="207">
        <v>938.503</v>
      </c>
      <c r="I57" s="191">
        <f t="shared" si="0"/>
        <v>0.9725419689119171</v>
      </c>
      <c r="J57" s="94"/>
      <c r="K57" s="94"/>
      <c r="L57" s="152"/>
      <c r="M57" s="218"/>
    </row>
    <row r="58" spans="1:13" ht="12.75" customHeight="1">
      <c r="A58" s="151"/>
      <c r="B58" s="190">
        <v>51</v>
      </c>
      <c r="C58" s="184" t="s">
        <v>143</v>
      </c>
      <c r="D58" s="207">
        <v>7151</v>
      </c>
      <c r="E58" s="207">
        <v>7151</v>
      </c>
      <c r="F58" s="207">
        <v>1793</v>
      </c>
      <c r="G58" s="207">
        <v>1793</v>
      </c>
      <c r="H58" s="207">
        <v>1050.214</v>
      </c>
      <c r="I58" s="191">
        <f t="shared" si="0"/>
        <v>0.5857300613496932</v>
      </c>
      <c r="J58" s="94"/>
      <c r="K58" s="94"/>
      <c r="L58" s="152"/>
      <c r="M58" s="218"/>
    </row>
    <row r="59" spans="2:13" ht="25.5" customHeight="1">
      <c r="B59" s="190">
        <v>52</v>
      </c>
      <c r="C59" s="184" t="s">
        <v>87</v>
      </c>
      <c r="D59" s="207">
        <v>9153</v>
      </c>
      <c r="E59" s="207">
        <v>9153</v>
      </c>
      <c r="F59" s="207">
        <v>2288</v>
      </c>
      <c r="G59" s="207">
        <v>2288</v>
      </c>
      <c r="H59" s="207">
        <v>2209.3800000000006</v>
      </c>
      <c r="I59" s="191">
        <f t="shared" si="0"/>
        <v>0.9656381118881121</v>
      </c>
      <c r="J59" s="94"/>
      <c r="K59" s="94"/>
      <c r="L59" s="152"/>
      <c r="M59" s="218"/>
    </row>
    <row r="60" spans="2:13" ht="24" customHeight="1">
      <c r="B60" s="190">
        <v>53</v>
      </c>
      <c r="C60" s="184" t="s">
        <v>93</v>
      </c>
      <c r="D60" s="207">
        <v>13104</v>
      </c>
      <c r="E60" s="207">
        <v>13104</v>
      </c>
      <c r="F60" s="207">
        <v>3537</v>
      </c>
      <c r="G60" s="207">
        <v>3537</v>
      </c>
      <c r="H60" s="207">
        <v>3159.7945599999994</v>
      </c>
      <c r="I60" s="191">
        <f t="shared" si="0"/>
        <v>0.8933544133446422</v>
      </c>
      <c r="J60" s="94"/>
      <c r="K60" s="94"/>
      <c r="L60" s="152"/>
      <c r="M60" s="218"/>
    </row>
    <row r="61" spans="2:14" ht="15" customHeight="1">
      <c r="B61" s="190">
        <v>54</v>
      </c>
      <c r="C61" s="184" t="s">
        <v>94</v>
      </c>
      <c r="D61" s="207">
        <v>55400</v>
      </c>
      <c r="E61" s="207">
        <v>55400</v>
      </c>
      <c r="F61" s="207">
        <v>26500</v>
      </c>
      <c r="G61" s="207">
        <v>26500</v>
      </c>
      <c r="H61" s="207">
        <v>26311.303999999996</v>
      </c>
      <c r="I61" s="191">
        <f t="shared" si="0"/>
        <v>0.992879396226415</v>
      </c>
      <c r="J61" s="94"/>
      <c r="K61" s="94"/>
      <c r="L61" s="152"/>
      <c r="M61" s="218"/>
      <c r="N61" s="108"/>
    </row>
    <row r="62" spans="2:14" ht="26.25" customHeight="1">
      <c r="B62" s="190">
        <v>55</v>
      </c>
      <c r="C62" s="184" t="s">
        <v>144</v>
      </c>
      <c r="D62" s="207">
        <v>18966</v>
      </c>
      <c r="E62" s="207">
        <v>18966</v>
      </c>
      <c r="F62" s="207">
        <v>4750</v>
      </c>
      <c r="G62" s="207">
        <v>4750</v>
      </c>
      <c r="H62" s="207">
        <v>3889.81827</v>
      </c>
      <c r="I62" s="191">
        <f t="shared" si="0"/>
        <v>0.8189091094736842</v>
      </c>
      <c r="J62" s="94"/>
      <c r="K62" s="94"/>
      <c r="L62" s="152"/>
      <c r="M62" s="218"/>
      <c r="N62" s="109"/>
    </row>
    <row r="63" spans="2:14" ht="15">
      <c r="B63" s="188">
        <v>56</v>
      </c>
      <c r="C63" s="184" t="s">
        <v>150</v>
      </c>
      <c r="D63" s="207">
        <v>1395</v>
      </c>
      <c r="E63" s="207">
        <v>1395</v>
      </c>
      <c r="F63" s="207">
        <v>350</v>
      </c>
      <c r="G63" s="207">
        <v>350</v>
      </c>
      <c r="H63" s="207">
        <v>304.52900000000005</v>
      </c>
      <c r="I63" s="191">
        <f t="shared" si="0"/>
        <v>0.8700828571428573</v>
      </c>
      <c r="J63" s="94"/>
      <c r="K63" s="94"/>
      <c r="L63" s="152"/>
      <c r="M63" s="218"/>
      <c r="N63" s="108"/>
    </row>
    <row r="64" spans="2:14" ht="15.75" thickBot="1">
      <c r="B64" s="180">
        <v>57</v>
      </c>
      <c r="C64" s="179" t="s">
        <v>151</v>
      </c>
      <c r="D64" s="208">
        <v>3500</v>
      </c>
      <c r="E64" s="208">
        <v>3500</v>
      </c>
      <c r="F64" s="208">
        <v>942</v>
      </c>
      <c r="G64" s="208">
        <v>942</v>
      </c>
      <c r="H64" s="208">
        <v>573.62382</v>
      </c>
      <c r="I64" s="178">
        <f t="shared" si="0"/>
        <v>0.6089424840764331</v>
      </c>
      <c r="J64" s="94"/>
      <c r="K64" s="94"/>
      <c r="L64" s="152"/>
      <c r="M64" s="218"/>
      <c r="N64" s="109"/>
    </row>
    <row r="65" spans="2:14" ht="12.75" hidden="1">
      <c r="B65" s="190">
        <v>65</v>
      </c>
      <c r="C65" s="189" t="s">
        <v>145</v>
      </c>
      <c r="D65" s="187"/>
      <c r="E65" s="186"/>
      <c r="F65" s="187"/>
      <c r="G65" s="186"/>
      <c r="H65" s="186"/>
      <c r="I65" s="191"/>
      <c r="J65" s="109"/>
      <c r="K65" s="109"/>
      <c r="L65" s="109"/>
      <c r="M65" s="218">
        <f>H65-K65</f>
        <v>0</v>
      </c>
      <c r="N65" s="109"/>
    </row>
    <row r="66" spans="2:14" ht="31.5" customHeight="1" thickTop="1">
      <c r="B66" s="185"/>
      <c r="C66" s="186"/>
      <c r="D66" s="186"/>
      <c r="E66" s="186"/>
      <c r="F66" s="186"/>
      <c r="G66" s="186"/>
      <c r="H66" s="186"/>
      <c r="I66" s="186"/>
      <c r="J66" s="109"/>
      <c r="K66" s="109"/>
      <c r="L66" s="109"/>
      <c r="M66" s="109"/>
      <c r="N66" s="109"/>
    </row>
    <row r="67" spans="2:14" ht="37.5" customHeight="1">
      <c r="B67" s="110"/>
      <c r="C67" s="133"/>
      <c r="D67" s="133"/>
      <c r="E67" s="133"/>
      <c r="F67" s="133"/>
      <c r="G67" s="133"/>
      <c r="H67" s="133"/>
      <c r="I67" s="133"/>
      <c r="J67" s="109"/>
      <c r="K67" s="109"/>
      <c r="L67" s="109"/>
      <c r="M67" s="109"/>
      <c r="N67" s="109"/>
    </row>
    <row r="68" spans="2:14" ht="57" customHeight="1">
      <c r="B68" s="111"/>
      <c r="C68" s="133"/>
      <c r="D68" s="133"/>
      <c r="E68" s="133"/>
      <c r="F68" s="133"/>
      <c r="G68" s="133"/>
      <c r="H68" s="133"/>
      <c r="I68" s="133"/>
      <c r="J68" s="109"/>
      <c r="K68" s="109"/>
      <c r="L68" s="109"/>
      <c r="M68" s="109"/>
      <c r="N68" s="109"/>
    </row>
    <row r="69" spans="2:9" ht="12" customHeight="1">
      <c r="B69" s="111"/>
      <c r="C69" s="133"/>
      <c r="D69" s="133"/>
      <c r="E69" s="133"/>
      <c r="F69" s="133"/>
      <c r="G69" s="133"/>
      <c r="H69" s="133"/>
      <c r="I69" s="133"/>
    </row>
    <row r="70" spans="2:9" ht="12" customHeight="1">
      <c r="B70" s="111"/>
      <c r="C70" s="133"/>
      <c r="D70" s="133"/>
      <c r="E70" s="133"/>
      <c r="F70" s="133"/>
      <c r="G70" s="133"/>
      <c r="H70" s="133"/>
      <c r="I70" s="133"/>
    </row>
  </sheetData>
  <sheetProtection/>
  <mergeCells count="10">
    <mergeCell ref="B3:I3"/>
    <mergeCell ref="C4:F4"/>
    <mergeCell ref="B6:B7"/>
    <mergeCell ref="C6:C7"/>
    <mergeCell ref="D6:D7"/>
    <mergeCell ref="E6:E7"/>
    <mergeCell ref="H6:H7"/>
    <mergeCell ref="I6:I7"/>
    <mergeCell ref="F6:F7"/>
    <mergeCell ref="G6:G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6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74608387</cp:lastModifiedBy>
  <cp:lastPrinted>2016-07-29T08:11:48Z</cp:lastPrinted>
  <dcterms:created xsi:type="dcterms:W3CDTF">1996-10-14T23:33:28Z</dcterms:created>
  <dcterms:modified xsi:type="dcterms:W3CDTF">2016-07-29T12:48:56Z</dcterms:modified>
  <cp:category/>
  <cp:version/>
  <cp:contentType/>
  <cp:contentStatus/>
</cp:coreProperties>
</file>