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firstSheet="1" activeTab="3"/>
  </bookViews>
  <sheets>
    <sheet name="A 1 Sinteza executie trim. 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 '!$A$1:$F$19</definedName>
    <definedName name="_xlnm.Print_Area" localSheetId="2">'A 3 ch personal pe bugete'!$A$2:$L$14</definedName>
    <definedName name="_xlnm.Print_Area" localSheetId="3">'A 4 OPC BS p'!$A$1:$H$67</definedName>
    <definedName name="_xlnm.Print_Area" localSheetId="1">'Anexa 2 '!$A$2:$I$54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<sst xmlns="http://schemas.openxmlformats.org/spreadsheetml/2006/main" count="186" uniqueCount="173">
  <si>
    <t xml:space="preserve">   </t>
  </si>
  <si>
    <t xml:space="preserve">    </t>
  </si>
  <si>
    <t>mil.lei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</si>
  <si>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</si>
  <si>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</si>
  <si>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</si>
  <si>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</si>
  <si>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</si>
  <si>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</si>
  <si>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</si>
  <si>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</si>
  <si>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</si>
  <si>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</si>
  <si>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</si>
  <si>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</si>
  <si>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</si>
  <si>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</si>
  <si>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</si>
  <si>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</si>
  <si>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</si>
  <si>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</si>
  <si>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</si>
  <si>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</si>
  <si>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</si>
  <si>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</si>
  <si>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</si>
  <si>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</si>
  <si>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</si>
  <si>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</si>
  <si>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</si>
  <si>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</si>
  <si>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</si>
  <si>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</si>
  <si>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</si>
  <si>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</si>
  <si>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</si>
  <si>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</si>
  <si>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</si>
  <si>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</si>
  <si>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</si>
  <si>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</si>
  <si>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</si>
  <si>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</si>
  <si>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</si>
  <si>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</si>
  <si>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</si>
  <si>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</si>
  <si>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</si>
  <si>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</si>
  <si>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</si>
  <si>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</si>
  <si>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</si>
  <si>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</si>
  <si>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</si>
  <si>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</si>
  <si>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</si>
  <si>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</si>
  <si>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</si>
  <si>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</si>
  <si>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</si>
  <si>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</si>
  <si>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</si>
  <si>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</si>
  <si>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</si>
  <si>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</si>
  <si>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</si>
  <si>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</si>
  <si>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</si>
  <si>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</si>
  <si>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</si>
  <si>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</si>
  <si>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</si>
  <si>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</si>
  <si>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</si>
  <si>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</si>
  <si>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</si>
  <si>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</si>
  <si>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</si>
  <si>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</si>
  <si>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</si>
  <si>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</si>
  <si>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</si>
  <si>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</si>
  <si>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</si>
  <si>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</si>
  <si>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</si>
  <si>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</si>
  <si>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</si>
  <si>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</si>
  <si>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</si>
  <si>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</si>
  <si>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</si>
  <si>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</si>
  <si>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</si>
  <si>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</si>
  <si>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</si>
  <si>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</si>
  <si>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</si>
  <si>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</si>
  <si>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</si>
  <si>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</si>
  <si>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</si>
  <si>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</si>
  <si>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</si>
  <si>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</si>
  <si>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</si>
  <si>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</si>
  <si>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</si>
  <si>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</si>
  <si>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</si>
  <si>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</si>
  <si>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</si>
  <si>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</si>
  <si>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</si>
  <si>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</si>
  <si>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</si>
  <si>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</si>
  <si>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</si>
  <si>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</si>
  <si>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</si>
  <si>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</si>
  <si>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</si>
  <si>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</si>
  <si>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</si>
  <si>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</si>
  <si>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</si>
  <si>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</si>
  <si>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Mediului, Apelor si Pădurilor</t>
  </si>
  <si>
    <t xml:space="preserve">Ministerul Culturii </t>
  </si>
  <si>
    <t>Inspectia Judiciara</t>
  </si>
  <si>
    <t xml:space="preserve">Plati efectuate in anii precedenti si recuperate in anul curent </t>
  </si>
  <si>
    <t>TOTAL - program anual**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</si>
  <si>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</si>
  <si>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</si>
  <si>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</si>
  <si>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</si>
  <si>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Energiei</t>
  </si>
  <si>
    <t xml:space="preserve">Societatea Română de Radiodifuziune </t>
  </si>
  <si>
    <t xml:space="preserve">Societatea Română de Televiziune </t>
  </si>
  <si>
    <t xml:space="preserve">Ministerul Investițiilor și Proiectelor Europene </t>
  </si>
  <si>
    <t>Academia Oamenilor de Știință din România</t>
  </si>
  <si>
    <t xml:space="preserve">Ministerul Finanțelor-Acțiuni Generale 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</si>
  <si>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</si>
  <si>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>Ministerul Muncii și Solidarității Sociale</t>
  </si>
  <si>
    <t>Ministerul Sportului</t>
  </si>
  <si>
    <t>Ministerul Economiei</t>
  </si>
  <si>
    <t>Ministerul Antreprenoriatului si Turismului</t>
  </si>
  <si>
    <t>Ministerul Cercetării, Inovării și Digitalizării</t>
  </si>
  <si>
    <t>Ministerul Familiei, Tineretului si Egalitatii de Sanse</t>
  </si>
  <si>
    <t>Program    2022            iniţial</t>
  </si>
  <si>
    <t>Program     2022     actualizat</t>
  </si>
  <si>
    <t>CHELTUIELI DE PERSONAL  2022</t>
  </si>
  <si>
    <t>Program 2022
iniţial</t>
  </si>
  <si>
    <t>Program           2022 
actualizat</t>
  </si>
  <si>
    <t>Sume aferente asistentei financiare nerambursabile alocate pentru PNRR</t>
  </si>
  <si>
    <t>Proiecte cu finantare din sumele reprezentand asistenta financiara nerambursabila aferenta PNRR</t>
  </si>
  <si>
    <t>Fonduri de rezervă</t>
  </si>
  <si>
    <t>Proiecte cu finantare din sumele aferente componentei de imprumut a PNRR</t>
  </si>
  <si>
    <t>PIB*</t>
  </si>
  <si>
    <t xml:space="preserve">   -pe anul 2022 -</t>
  </si>
  <si>
    <t>Program Trim. II</t>
  </si>
  <si>
    <t>Execuţie trim. II</t>
  </si>
  <si>
    <t>Program trimestrul II 2022
iniţial</t>
  </si>
  <si>
    <t>Program trimestrul II 2022
actualizat</t>
  </si>
  <si>
    <t>Execuţie trimestrul II 2022</t>
  </si>
  <si>
    <t>Grad de realizare trim.II 2022</t>
  </si>
  <si>
    <t>Program trimestrul II 2022 iniţial</t>
  </si>
  <si>
    <t>Program trimestrul II 2022 actualizat</t>
  </si>
  <si>
    <t>Program trim. II 2022 actualizat**</t>
  </si>
  <si>
    <t>Realizari trim. II 2022</t>
  </si>
  <si>
    <t>* PIB actualizat conform prognozei de vară a Comisiei Nationale de Strategie și Prognoză</t>
  </si>
  <si>
    <t>**program actualizat 30 iunie 2022</t>
  </si>
  <si>
    <t>**program actualizat la data de 30 iunie 2022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</si>
</sst>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  <numFmt numFmtId="221" formatCode="#,##0.000000000"/>
    <numFmt numFmtId="222" formatCode="0.000%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20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3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0" fontId="0" fillId="0" borderId="0" xfId="575" applyFont="1">
      <alignment/>
      <protection/>
    </xf>
    <xf numFmtId="0" fontId="0" fillId="0" borderId="0" xfId="575" applyFont="1" applyAlignment="1">
      <alignment horizontal="center" vertical="center"/>
      <protection/>
    </xf>
    <xf numFmtId="4" fontId="74" fillId="0" borderId="0" xfId="574" applyNumberFormat="1" applyFont="1" applyFill="1" applyBorder="1">
      <alignment/>
      <protection/>
    </xf>
    <xf numFmtId="0" fontId="74" fillId="0" borderId="0" xfId="574" applyFont="1" applyFill="1" applyBorder="1">
      <alignment/>
      <protection/>
    </xf>
    <xf numFmtId="0" fontId="75" fillId="0" borderId="0" xfId="574" applyFont="1" applyFill="1" applyBorder="1">
      <alignment/>
      <protection/>
    </xf>
    <xf numFmtId="0" fontId="75" fillId="0" borderId="0" xfId="574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4" applyFont="1" applyFill="1" applyBorder="1" applyAlignment="1">
      <alignment/>
      <protection/>
    </xf>
    <xf numFmtId="0" fontId="74" fillId="50" borderId="0" xfId="574" applyFont="1" applyFill="1" applyBorder="1" applyAlignment="1">
      <alignment vertical="top" wrapText="1"/>
      <protection/>
    </xf>
    <xf numFmtId="4" fontId="74" fillId="50" borderId="0" xfId="574" applyNumberFormat="1" applyFont="1" applyFill="1" applyBorder="1">
      <alignment/>
      <protection/>
    </xf>
    <xf numFmtId="0" fontId="74" fillId="50" borderId="0" xfId="574" applyFont="1" applyFill="1" applyBorder="1">
      <alignment/>
      <protection/>
    </xf>
    <xf numFmtId="0" fontId="75" fillId="50" borderId="0" xfId="574" applyFont="1" applyFill="1" applyBorder="1">
      <alignment/>
      <protection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4" applyFont="1" applyFill="1" applyBorder="1" applyAlignment="1">
      <alignment horizontal="center"/>
      <protection/>
    </xf>
    <xf numFmtId="0" fontId="75" fillId="51" borderId="0" xfId="574" applyFont="1" applyFill="1" applyBorder="1">
      <alignment/>
      <protection/>
    </xf>
    <xf numFmtId="3" fontId="75" fillId="51" borderId="0" xfId="574" applyNumberFormat="1" applyFont="1" applyFill="1" applyBorder="1">
      <alignment/>
      <protection/>
    </xf>
    <xf numFmtId="0" fontId="74" fillId="51" borderId="0" xfId="574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4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5" applyFont="1" applyFill="1">
      <alignment/>
      <protection/>
    </xf>
    <xf numFmtId="0" fontId="0" fillId="51" borderId="0" xfId="575" applyFont="1" applyFill="1" applyAlignment="1">
      <alignment horizontal="center" vertical="center"/>
      <protection/>
    </xf>
    <xf numFmtId="172" fontId="0" fillId="51" borderId="0" xfId="575" applyNumberFormat="1" applyFont="1" applyFill="1">
      <alignment/>
      <protection/>
    </xf>
    <xf numFmtId="3" fontId="0" fillId="51" borderId="0" xfId="575" applyNumberFormat="1" applyFont="1" applyFill="1">
      <alignment/>
      <protection/>
    </xf>
    <xf numFmtId="4" fontId="74" fillId="51" borderId="0" xfId="574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4" applyFont="1" applyFill="1" applyBorder="1">
      <alignment/>
      <protection/>
    </xf>
    <xf numFmtId="0" fontId="82" fillId="50" borderId="21" xfId="574" applyFont="1" applyFill="1" applyBorder="1">
      <alignment/>
      <protection/>
    </xf>
    <xf numFmtId="0" fontId="81" fillId="50" borderId="21" xfId="574" applyFont="1" applyFill="1" applyBorder="1">
      <alignment/>
      <protection/>
    </xf>
    <xf numFmtId="0" fontId="87" fillId="50" borderId="21" xfId="574" applyFont="1" applyFill="1" applyBorder="1" applyAlignment="1">
      <alignment horizontal="center"/>
      <protection/>
    </xf>
    <xf numFmtId="0" fontId="84" fillId="50" borderId="0" xfId="575" applyFont="1" applyFill="1">
      <alignment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3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2" xfId="0" applyNumberFormat="1" applyFont="1" applyFill="1" applyBorder="1" applyAlignment="1" applyProtection="1">
      <alignment/>
      <protection locked="0"/>
    </xf>
    <xf numFmtId="49" fontId="85" fillId="50" borderId="22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3" xfId="0" applyNumberFormat="1" applyFont="1" applyFill="1" applyBorder="1" applyAlignment="1" applyProtection="1">
      <alignment horizontal="center"/>
      <protection locked="0"/>
    </xf>
    <xf numFmtId="0" fontId="86" fillId="50" borderId="24" xfId="573" applyFont="1" applyFill="1" applyBorder="1" applyAlignment="1">
      <alignment horizontal="center" vertical="center" wrapText="1"/>
      <protection/>
    </xf>
    <xf numFmtId="0" fontId="86" fillId="50" borderId="25" xfId="573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3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3" applyFont="1" applyFill="1" applyBorder="1" applyAlignment="1">
      <alignment horizontal="center" wrapText="1"/>
      <protection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594" applyNumberFormat="1" applyFont="1" applyFill="1" applyBorder="1" applyAlignment="1" applyProtection="1">
      <alignment horizontal="center" vertical="center"/>
      <protection locked="0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25" xfId="0" applyFont="1" applyFill="1" applyBorder="1" applyAlignment="1">
      <alignment/>
    </xf>
    <xf numFmtId="0" fontId="84" fillId="50" borderId="25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/>
    </xf>
    <xf numFmtId="0" fontId="82" fillId="50" borderId="27" xfId="0" applyFont="1" applyFill="1" applyBorder="1" applyAlignment="1">
      <alignment horizontal="center"/>
    </xf>
    <xf numFmtId="172" fontId="82" fillId="51" borderId="27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2" xfId="0" applyFont="1" applyFill="1" applyBorder="1" applyAlignment="1">
      <alignment horizontal="center"/>
    </xf>
    <xf numFmtId="174" fontId="82" fillId="50" borderId="22" xfId="0" applyNumberFormat="1" applyFont="1" applyFill="1" applyBorder="1" applyAlignment="1">
      <alignment/>
    </xf>
    <xf numFmtId="0" fontId="82" fillId="50" borderId="22" xfId="0" applyFont="1" applyFill="1" applyBorder="1" applyAlignment="1">
      <alignment/>
    </xf>
    <xf numFmtId="4" fontId="82" fillId="50" borderId="22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2" xfId="0" applyFont="1" applyFill="1" applyBorder="1" applyAlignment="1">
      <alignment/>
    </xf>
    <xf numFmtId="2" fontId="82" fillId="50" borderId="22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7" fillId="51" borderId="0" xfId="0" applyFont="1" applyFill="1" applyAlignment="1">
      <alignment/>
    </xf>
    <xf numFmtId="4" fontId="87" fillId="50" borderId="0" xfId="574" applyNumberFormat="1" applyFont="1" applyFill="1" applyBorder="1">
      <alignment/>
      <protection/>
    </xf>
    <xf numFmtId="4" fontId="71" fillId="51" borderId="0" xfId="574" applyNumberFormat="1" applyFont="1" applyFill="1" applyBorder="1" applyAlignment="1">
      <alignment horizontal="right" vertical="center"/>
      <protection/>
    </xf>
    <xf numFmtId="4" fontId="97" fillId="51" borderId="0" xfId="574" applyNumberFormat="1" applyFont="1" applyFill="1" applyBorder="1" applyAlignment="1">
      <alignment horizontal="right" vertical="center"/>
      <protection/>
    </xf>
    <xf numFmtId="0" fontId="98" fillId="51" borderId="0" xfId="0" applyFont="1" applyFill="1" applyBorder="1" applyAlignment="1">
      <alignment horizontal="center" vertical="center" wrapText="1"/>
    </xf>
    <xf numFmtId="0" fontId="82" fillId="51" borderId="28" xfId="574" applyFont="1" applyFill="1" applyBorder="1" applyAlignment="1">
      <alignment horizontal="center" vertical="center"/>
      <protection/>
    </xf>
    <xf numFmtId="49" fontId="82" fillId="51" borderId="28" xfId="574" applyNumberFormat="1" applyFont="1" applyFill="1" applyBorder="1" applyAlignment="1" quotePrefix="1">
      <alignment horizontal="center" vertical="center" wrapText="1"/>
      <protection/>
    </xf>
    <xf numFmtId="49" fontId="82" fillId="51" borderId="28" xfId="574" applyNumberFormat="1" applyFont="1" applyFill="1" applyBorder="1" applyAlignment="1">
      <alignment horizontal="center" vertical="center" wrapText="1"/>
      <protection/>
    </xf>
    <xf numFmtId="49" fontId="82" fillId="51" borderId="28" xfId="574" applyNumberFormat="1" applyFont="1" applyFill="1" applyBorder="1" applyAlignment="1">
      <alignment horizontal="center" vertical="center"/>
      <protection/>
    </xf>
    <xf numFmtId="0" fontId="86" fillId="52" borderId="0" xfId="574" applyFont="1" applyFill="1" applyBorder="1" applyAlignment="1">
      <alignment vertical="top" wrapText="1"/>
      <protection/>
    </xf>
    <xf numFmtId="0" fontId="86" fillId="52" borderId="0" xfId="574" applyFont="1" applyFill="1" applyBorder="1" applyAlignment="1">
      <alignment horizontal="left" vertical="center"/>
      <protection/>
    </xf>
    <xf numFmtId="172" fontId="86" fillId="52" borderId="0" xfId="574" applyNumberFormat="1" applyFont="1" applyFill="1" applyBorder="1" applyAlignment="1">
      <alignment horizontal="right" vertical="center" wrapText="1"/>
      <protection/>
    </xf>
    <xf numFmtId="0" fontId="98" fillId="51" borderId="0" xfId="0" applyFont="1" applyFill="1" applyBorder="1" applyAlignment="1">
      <alignment horizontal="left" vertical="center" wrapText="1"/>
    </xf>
    <xf numFmtId="4" fontId="71" fillId="51" borderId="0" xfId="574" applyNumberFormat="1" applyFont="1" applyFill="1" applyBorder="1" applyAlignment="1">
      <alignment vertical="center"/>
      <protection/>
    </xf>
    <xf numFmtId="0" fontId="85" fillId="50" borderId="0" xfId="575" applyFont="1" applyFill="1">
      <alignment/>
      <protection/>
    </xf>
    <xf numFmtId="0" fontId="85" fillId="0" borderId="29" xfId="575" applyFont="1" applyBorder="1" applyAlignment="1">
      <alignment horizontal="center" vertical="center" wrapText="1"/>
      <protection/>
    </xf>
    <xf numFmtId="0" fontId="85" fillId="0" borderId="30" xfId="575" applyFont="1" applyBorder="1" applyAlignment="1">
      <alignment horizontal="center" vertical="center" wrapText="1"/>
      <protection/>
    </xf>
    <xf numFmtId="172" fontId="85" fillId="0" borderId="29" xfId="575" applyNumberFormat="1" applyFont="1" applyBorder="1">
      <alignment/>
      <protection/>
    </xf>
    <xf numFmtId="172" fontId="85" fillId="0" borderId="30" xfId="575" applyNumberFormat="1" applyFont="1" applyBorder="1">
      <alignment/>
      <protection/>
    </xf>
    <xf numFmtId="172" fontId="85" fillId="0" borderId="30" xfId="601" applyNumberFormat="1" applyFont="1" applyBorder="1" applyAlignment="1">
      <alignment/>
    </xf>
    <xf numFmtId="176" fontId="85" fillId="0" borderId="30" xfId="601" applyNumberFormat="1" applyFont="1" applyBorder="1" applyAlignment="1">
      <alignment/>
    </xf>
    <xf numFmtId="172" fontId="97" fillId="51" borderId="0" xfId="575" applyNumberFormat="1" applyFont="1" applyFill="1" applyBorder="1" applyAlignment="1">
      <alignment horizontal="right" vertical="center"/>
      <protection/>
    </xf>
    <xf numFmtId="172" fontId="97" fillId="51" borderId="0" xfId="575" applyNumberFormat="1" applyFont="1" applyFill="1" applyAlignment="1">
      <alignment horizontal="right" vertical="center"/>
      <protection/>
    </xf>
    <xf numFmtId="172" fontId="97" fillId="50" borderId="0" xfId="575" applyNumberFormat="1" applyFont="1" applyFill="1" applyBorder="1" applyAlignment="1">
      <alignment horizontal="right" vertical="center"/>
      <protection/>
    </xf>
    <xf numFmtId="0" fontId="82" fillId="50" borderId="0" xfId="575" applyFont="1" applyFill="1" applyAlignment="1">
      <alignment horizontal="right"/>
      <protection/>
    </xf>
    <xf numFmtId="0" fontId="82" fillId="50" borderId="0" xfId="574" applyFont="1" applyFill="1" applyBorder="1">
      <alignment/>
      <protection/>
    </xf>
    <xf numFmtId="0" fontId="98" fillId="51" borderId="21" xfId="0" applyFont="1" applyFill="1" applyBorder="1" applyAlignment="1">
      <alignment horizontal="center" vertical="center" wrapText="1"/>
    </xf>
    <xf numFmtId="0" fontId="98" fillId="51" borderId="21" xfId="0" applyFont="1" applyFill="1" applyBorder="1" applyAlignment="1">
      <alignment horizontal="left" vertical="center" wrapText="1"/>
    </xf>
    <xf numFmtId="4" fontId="71" fillId="51" borderId="21" xfId="574" applyNumberFormat="1" applyFont="1" applyFill="1" applyBorder="1">
      <alignment/>
      <protection/>
    </xf>
    <xf numFmtId="0" fontId="71" fillId="51" borderId="21" xfId="574" applyFont="1" applyFill="1" applyBorder="1">
      <alignment/>
      <protection/>
    </xf>
    <xf numFmtId="0" fontId="74" fillId="51" borderId="21" xfId="574" applyFont="1" applyFill="1" applyBorder="1">
      <alignment/>
      <protection/>
    </xf>
    <xf numFmtId="4" fontId="97" fillId="51" borderId="21" xfId="574" applyNumberFormat="1" applyFont="1" applyFill="1" applyBorder="1" applyAlignment="1">
      <alignment horizontal="right" vertical="center"/>
      <protection/>
    </xf>
    <xf numFmtId="0" fontId="86" fillId="52" borderId="21" xfId="575" applyFont="1" applyFill="1" applyBorder="1" applyAlignment="1">
      <alignment horizontal="center" vertical="center" wrapText="1"/>
      <protection/>
    </xf>
    <xf numFmtId="0" fontId="86" fillId="52" borderId="21" xfId="573" applyFont="1" applyFill="1" applyBorder="1" applyAlignment="1">
      <alignment horizontal="center" vertical="center" wrapText="1"/>
      <protection/>
    </xf>
    <xf numFmtId="0" fontId="85" fillId="50" borderId="21" xfId="575" applyFont="1" applyFill="1" applyBorder="1">
      <alignment/>
      <protection/>
    </xf>
    <xf numFmtId="49" fontId="85" fillId="50" borderId="21" xfId="0" applyNumberFormat="1" applyFont="1" applyFill="1" applyBorder="1" applyAlignment="1" applyProtection="1">
      <alignment horizontal="right"/>
      <protection locked="0"/>
    </xf>
    <xf numFmtId="0" fontId="86" fillId="52" borderId="21" xfId="575" applyFont="1" applyFill="1" applyBorder="1" applyAlignment="1">
      <alignment vertical="center"/>
      <protection/>
    </xf>
    <xf numFmtId="172" fontId="99" fillId="52" borderId="21" xfId="575" applyNumberFormat="1" applyFont="1" applyFill="1" applyBorder="1" applyAlignment="1">
      <alignment horizontal="right" vertical="center"/>
      <protection/>
    </xf>
    <xf numFmtId="0" fontId="85" fillId="50" borderId="0" xfId="575" applyFont="1" applyFill="1" applyBorder="1" applyAlignment="1">
      <alignment horizontal="left" vertical="center" wrapText="1"/>
      <protection/>
    </xf>
    <xf numFmtId="172" fontId="97" fillId="51" borderId="0" xfId="0" applyNumberFormat="1" applyFont="1" applyFill="1" applyAlignment="1" applyProtection="1">
      <alignment horizontal="right"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2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2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2"/>
      <protection/>
    </xf>
    <xf numFmtId="172" fontId="85" fillId="50" borderId="0" xfId="0" applyNumberFormat="1" applyFont="1" applyFill="1" applyBorder="1" applyAlignment="1">
      <alignment horizontal="left" vertical="center" wrapText="1" indent="2"/>
    </xf>
    <xf numFmtId="172" fontId="86" fillId="50" borderId="0" xfId="0" applyNumberFormat="1" applyFont="1" applyFill="1" applyBorder="1" applyAlignment="1" applyProtection="1">
      <alignment horizontal="left" vertical="center" indent="1"/>
      <protection locked="0"/>
    </xf>
    <xf numFmtId="172" fontId="86" fillId="50" borderId="0" xfId="0" applyNumberFormat="1" applyFont="1" applyFill="1" applyBorder="1" applyAlignment="1" applyProtection="1">
      <alignment horizontal="left" vertical="center" indent="2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6"/>
      <protection locked="0"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>
      <alignment vertical="center"/>
    </xf>
    <xf numFmtId="176" fontId="86" fillId="52" borderId="0" xfId="0" applyNumberFormat="1" applyFont="1" applyFill="1" applyBorder="1" applyAlignment="1">
      <alignment horizontal="center" vertical="center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0" xfId="594" applyNumberFormat="1" applyFont="1" applyFill="1" applyBorder="1" applyAlignment="1" applyProtection="1">
      <alignment horizontal="center" vertical="center"/>
      <protection locked="0"/>
    </xf>
    <xf numFmtId="172" fontId="86" fillId="52" borderId="22" xfId="0" applyNumberFormat="1" applyFont="1" applyFill="1" applyBorder="1" applyAlignment="1" applyProtection="1">
      <alignment horizontal="left" vertical="center"/>
      <protection/>
    </xf>
    <xf numFmtId="172" fontId="86" fillId="52" borderId="22" xfId="0" applyNumberFormat="1" applyFont="1" applyFill="1" applyBorder="1" applyAlignment="1" applyProtection="1">
      <alignment horizontal="right" vertical="center"/>
      <protection/>
    </xf>
    <xf numFmtId="10" fontId="86" fillId="52" borderId="22" xfId="0" applyNumberFormat="1" applyFont="1" applyFill="1" applyBorder="1" applyAlignment="1" applyProtection="1">
      <alignment horizontal="center" vertical="center"/>
      <protection/>
    </xf>
    <xf numFmtId="172" fontId="86" fillId="52" borderId="22" xfId="0" applyNumberFormat="1" applyFont="1" applyFill="1" applyBorder="1" applyAlignment="1" applyProtection="1">
      <alignment horizontal="center" vertical="center"/>
      <protection/>
    </xf>
    <xf numFmtId="176" fontId="86" fillId="52" borderId="22" xfId="594" applyNumberFormat="1" applyFont="1" applyFill="1" applyBorder="1" applyAlignment="1" applyProtection="1">
      <alignment horizontal="center" vertical="center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 vertical="center"/>
    </xf>
    <xf numFmtId="0" fontId="84" fillId="52" borderId="31" xfId="0" applyFont="1" applyFill="1" applyBorder="1" applyAlignment="1">
      <alignment/>
    </xf>
    <xf numFmtId="0" fontId="82" fillId="52" borderId="31" xfId="0" applyFont="1" applyFill="1" applyBorder="1" applyAlignment="1">
      <alignment horizontal="center"/>
    </xf>
    <xf numFmtId="0" fontId="82" fillId="53" borderId="25" xfId="0" applyFont="1" applyFill="1" applyBorder="1" applyAlignment="1">
      <alignment vertical="center"/>
    </xf>
    <xf numFmtId="172" fontId="83" fillId="53" borderId="25" xfId="0" applyNumberFormat="1" applyFont="1" applyFill="1" applyBorder="1" applyAlignment="1">
      <alignment vertical="center"/>
    </xf>
    <xf numFmtId="0" fontId="82" fillId="53" borderId="25" xfId="0" applyFont="1" applyFill="1" applyBorder="1" applyAlignment="1">
      <alignment/>
    </xf>
    <xf numFmtId="0" fontId="82" fillId="50" borderId="0" xfId="0" applyFont="1" applyFill="1" applyAlignment="1">
      <alignment horizontal="right"/>
    </xf>
    <xf numFmtId="4" fontId="73" fillId="50" borderId="0" xfId="0" applyNumberFormat="1" applyFont="1" applyFill="1" applyAlignment="1" applyProtection="1">
      <alignment horizontal="right"/>
      <protection locked="0"/>
    </xf>
    <xf numFmtId="4" fontId="71" fillId="50" borderId="0" xfId="0" applyNumberFormat="1" applyFont="1" applyFill="1" applyBorder="1" applyAlignment="1" applyProtection="1">
      <alignment horizontal="center"/>
      <protection locked="0"/>
    </xf>
    <xf numFmtId="10" fontId="86" fillId="52" borderId="0" xfId="599" applyNumberFormat="1" applyFont="1" applyFill="1" applyBorder="1" applyAlignment="1">
      <alignment horizontal="center" vertical="center"/>
    </xf>
    <xf numFmtId="10" fontId="97" fillId="51" borderId="0" xfId="599" applyNumberFormat="1" applyFont="1" applyFill="1" applyBorder="1" applyAlignment="1">
      <alignment horizontal="center" vertical="center"/>
    </xf>
    <xf numFmtId="10" fontId="97" fillId="51" borderId="21" xfId="599" applyNumberFormat="1" applyFont="1" applyFill="1" applyBorder="1" applyAlignment="1">
      <alignment horizontal="center" vertical="center"/>
    </xf>
    <xf numFmtId="176" fontId="97" fillId="51" borderId="0" xfId="572" applyNumberFormat="1" applyFont="1" applyFill="1" applyAlignment="1" applyProtection="1">
      <alignment horizontal="center" vertical="center"/>
      <protection/>
    </xf>
    <xf numFmtId="176" fontId="99" fillId="52" borderId="21" xfId="572" applyNumberFormat="1" applyFont="1" applyFill="1" applyBorder="1" applyAlignment="1" applyProtection="1">
      <alignment horizontal="center" vertical="center"/>
      <protection/>
    </xf>
    <xf numFmtId="4" fontId="71" fillId="51" borderId="21" xfId="574" applyNumberFormat="1" applyFont="1" applyFill="1" applyBorder="1" applyAlignment="1">
      <alignment vertical="center"/>
      <protection/>
    </xf>
    <xf numFmtId="4" fontId="75" fillId="51" borderId="0" xfId="574" applyNumberFormat="1" applyFont="1" applyFill="1" applyBorder="1" applyAlignment="1">
      <alignment horizontal="center"/>
      <protection/>
    </xf>
    <xf numFmtId="172" fontId="75" fillId="51" borderId="0" xfId="574" applyNumberFormat="1" applyFont="1" applyFill="1" applyBorder="1" applyAlignment="1">
      <alignment horizontal="center"/>
      <protection/>
    </xf>
    <xf numFmtId="0" fontId="71" fillId="51" borderId="0" xfId="0" applyFont="1" applyFill="1" applyBorder="1" applyAlignment="1">
      <alignment horizontal="left" vertical="center" wrapText="1"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4" xfId="573" applyFont="1" applyFill="1" applyBorder="1" applyAlignment="1">
      <alignment horizontal="center" vertical="center" wrapText="1"/>
      <protection/>
    </xf>
    <xf numFmtId="0" fontId="84" fillId="50" borderId="24" xfId="0" applyFont="1" applyFill="1" applyBorder="1" applyAlignment="1">
      <alignment wrapText="1"/>
    </xf>
    <xf numFmtId="172" fontId="86" fillId="50" borderId="24" xfId="0" applyNumberFormat="1" applyFont="1" applyFill="1" applyBorder="1" applyAlignment="1">
      <alignment horizontal="center" vertical="center" wrapText="1"/>
    </xf>
    <xf numFmtId="172" fontId="86" fillId="50" borderId="24" xfId="0" applyNumberFormat="1" applyFont="1" applyFill="1" applyBorder="1" applyAlignment="1" quotePrefix="1">
      <alignment horizontal="center" vertical="center" wrapText="1"/>
    </xf>
    <xf numFmtId="0" fontId="86" fillId="50" borderId="0" xfId="575" applyFont="1" applyFill="1" applyAlignment="1">
      <alignment horizontal="center" wrapText="1"/>
      <protection/>
    </xf>
    <xf numFmtId="0" fontId="86" fillId="50" borderId="0" xfId="574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4" applyFont="1" applyFill="1" applyBorder="1" applyAlignment="1">
      <alignment horizontal="center"/>
      <protection/>
    </xf>
    <xf numFmtId="0" fontId="82" fillId="52" borderId="0" xfId="574" applyFont="1" applyFill="1" applyBorder="1" applyAlignment="1">
      <alignment horizontal="center" vertical="center" wrapText="1"/>
      <protection/>
    </xf>
    <xf numFmtId="0" fontId="82" fillId="52" borderId="25" xfId="574" applyFont="1" applyFill="1" applyBorder="1" applyAlignment="1">
      <alignment horizontal="center" vertical="center" wrapText="1"/>
      <protection/>
    </xf>
    <xf numFmtId="0" fontId="82" fillId="52" borderId="0" xfId="574" applyFont="1" applyFill="1" applyBorder="1" applyAlignment="1">
      <alignment horizontal="center" vertical="center"/>
      <protection/>
    </xf>
    <xf numFmtId="0" fontId="82" fillId="52" borderId="25" xfId="574" applyFont="1" applyFill="1" applyBorder="1" applyAlignment="1">
      <alignment horizontal="center" vertical="center"/>
      <protection/>
    </xf>
    <xf numFmtId="4" fontId="82" fillId="52" borderId="25" xfId="574" applyNumberFormat="1" applyFont="1" applyFill="1" applyBorder="1" applyAlignment="1">
      <alignment horizontal="center" vertical="center" wrapText="1"/>
      <protection/>
    </xf>
    <xf numFmtId="4" fontId="82" fillId="52" borderId="26" xfId="574" applyNumberFormat="1" applyFont="1" applyFill="1" applyBorder="1" applyAlignment="1">
      <alignment horizontal="center" vertical="center" wrapText="1"/>
      <protection/>
    </xf>
    <xf numFmtId="4" fontId="82" fillId="52" borderId="32" xfId="574" applyNumberFormat="1" applyFont="1" applyFill="1" applyBorder="1" applyAlignment="1">
      <alignment horizontal="center" vertical="center" wrapText="1"/>
      <protection/>
    </xf>
    <xf numFmtId="4" fontId="82" fillId="52" borderId="0" xfId="574" applyNumberFormat="1" applyFont="1" applyFill="1" applyBorder="1" applyAlignment="1">
      <alignment horizontal="center" vertical="center" wrapText="1"/>
      <protection/>
    </xf>
    <xf numFmtId="0" fontId="82" fillId="52" borderId="32" xfId="574" applyFont="1" applyFill="1" applyBorder="1" applyAlignment="1">
      <alignment horizontal="center" vertical="center" wrapText="1"/>
      <protection/>
    </xf>
    <xf numFmtId="14" fontId="74" fillId="51" borderId="0" xfId="0" applyNumberFormat="1" applyFont="1" applyFill="1" applyAlignment="1">
      <alignment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2" xfId="556"/>
    <cellStyle name="Normal 2 2" xfId="557"/>
    <cellStyle name="Normal 3" xfId="558"/>
    <cellStyle name="Normal 3 2" xfId="559"/>
    <cellStyle name="Normal 4" xfId="560"/>
    <cellStyle name="Normal 4 2" xfId="561"/>
    <cellStyle name="Normal 5" xfId="562"/>
    <cellStyle name="Normal 6" xfId="563"/>
    <cellStyle name="Normal 7" xfId="564"/>
    <cellStyle name="Normal 8" xfId="565"/>
    <cellStyle name="Normal 9" xfId="566"/>
    <cellStyle name="Normal Table" xfId="567"/>
    <cellStyle name="Normal Table 2" xfId="568"/>
    <cellStyle name="Normal Table 3" xfId="569"/>
    <cellStyle name="Normal Table_BGC" xfId="570"/>
    <cellStyle name="Normál_10mell99" xfId="571"/>
    <cellStyle name="Normal_BGC" xfId="572"/>
    <cellStyle name="Normal_realizari.bugete.2005" xfId="573"/>
    <cellStyle name="Normal_Trim I Cheltuiala de personal buget de stat 2011" xfId="574"/>
    <cellStyle name="Normal_Trim I executie 2011 BGC" xfId="575"/>
    <cellStyle name="normálne_HDP-OD~1" xfId="576"/>
    <cellStyle name="normální_agricult_1" xfId="577"/>
    <cellStyle name="Normßl - Style1" xfId="578"/>
    <cellStyle name="Normßl - Style1 2" xfId="579"/>
    <cellStyle name="Normßl - Style1 3" xfId="580"/>
    <cellStyle name="Normßl - Style1_BGC" xfId="581"/>
    <cellStyle name="Notă" xfId="582"/>
    <cellStyle name="Notă 2" xfId="583"/>
    <cellStyle name="Note" xfId="584"/>
    <cellStyle name="Note 2" xfId="585"/>
    <cellStyle name="Ôèíàíñîâûé_Tranche" xfId="586"/>
    <cellStyle name="Output" xfId="587"/>
    <cellStyle name="Output 2" xfId="588"/>
    <cellStyle name="Pénznem [0]_10mell99" xfId="589"/>
    <cellStyle name="Pénznem_10mell99" xfId="590"/>
    <cellStyle name="Percen - Style1" xfId="591"/>
    <cellStyle name="Percen - Style1 2" xfId="592"/>
    <cellStyle name="Percen - Style1_BGC" xfId="593"/>
    <cellStyle name="Percent" xfId="594"/>
    <cellStyle name="Percent [2]" xfId="595"/>
    <cellStyle name="Percent [2] 2" xfId="596"/>
    <cellStyle name="Percent [2] 3" xfId="597"/>
    <cellStyle name="Percent [2]_BGC" xfId="598"/>
    <cellStyle name="Percent 2" xfId="599"/>
    <cellStyle name="Percent 2 2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37"/>
  <sheetViews>
    <sheetView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92"/>
      <c r="B1" s="92"/>
      <c r="C1" s="92"/>
      <c r="D1" s="92"/>
      <c r="E1" s="92"/>
      <c r="F1" s="92"/>
      <c r="G1" s="92"/>
      <c r="H1" s="92"/>
      <c r="I1" s="92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>
      <c r="A2" s="92"/>
      <c r="B2" s="92"/>
      <c r="C2" s="92"/>
      <c r="D2" s="92"/>
      <c r="E2" s="92"/>
      <c r="F2" s="185" t="s">
        <v>40</v>
      </c>
      <c r="G2" s="92"/>
      <c r="H2" s="92"/>
      <c r="I2" s="92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34.5" customHeight="1">
      <c r="A3" s="197" t="s">
        <v>41</v>
      </c>
      <c r="B3" s="197"/>
      <c r="C3" s="197"/>
      <c r="D3" s="197"/>
      <c r="E3" s="197"/>
      <c r="F3" s="197"/>
      <c r="G3" s="197"/>
      <c r="H3" s="197"/>
      <c r="I3" s="197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4.25">
      <c r="A4" s="198" t="s">
        <v>159</v>
      </c>
      <c r="B4" s="198"/>
      <c r="C4" s="198"/>
      <c r="D4" s="198"/>
      <c r="E4" s="198"/>
      <c r="F4" s="198"/>
      <c r="G4" s="198"/>
      <c r="H4" s="198"/>
      <c r="I4" s="19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93"/>
      <c r="B5" s="93"/>
      <c r="C5" s="93"/>
      <c r="D5" s="93"/>
      <c r="E5" s="93"/>
      <c r="F5" s="94" t="s">
        <v>42</v>
      </c>
      <c r="G5" s="93"/>
      <c r="H5" s="93"/>
      <c r="I5" s="93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34.5" customHeight="1">
      <c r="A6" s="178"/>
      <c r="B6" s="179" t="s">
        <v>43</v>
      </c>
      <c r="C6" s="179"/>
      <c r="D6" s="179" t="s">
        <v>44</v>
      </c>
      <c r="E6" s="179"/>
      <c r="F6" s="179" t="s">
        <v>45</v>
      </c>
      <c r="G6" s="95"/>
      <c r="H6" s="95"/>
      <c r="I6" s="95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3.5" thickBot="1">
      <c r="A7" s="180"/>
      <c r="B7" s="181">
        <v>1</v>
      </c>
      <c r="C7" s="181"/>
      <c r="D7" s="181">
        <v>2</v>
      </c>
      <c r="E7" s="181"/>
      <c r="F7" s="181" t="s">
        <v>46</v>
      </c>
      <c r="G7" s="96"/>
      <c r="H7" s="96"/>
      <c r="I7" s="96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182" t="s">
        <v>126</v>
      </c>
      <c r="B8" s="183">
        <v>1372500</v>
      </c>
      <c r="C8" s="184"/>
      <c r="D8" s="184"/>
      <c r="E8" s="184"/>
      <c r="F8" s="184"/>
      <c r="G8" s="97" t="s">
        <v>47</v>
      </c>
      <c r="H8" s="97" t="s">
        <v>48</v>
      </c>
      <c r="I8" s="97" t="s">
        <v>49</v>
      </c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24" customHeight="1">
      <c r="A9" s="99" t="s">
        <v>131</v>
      </c>
      <c r="B9" s="100">
        <v>441689.29944000003</v>
      </c>
      <c r="C9" s="100"/>
      <c r="D9" s="100">
        <v>519193.95174000005</v>
      </c>
      <c r="E9" s="100"/>
      <c r="F9" s="100">
        <f>B9-D9</f>
        <v>-77504.65230000002</v>
      </c>
      <c r="G9" s="98"/>
      <c r="H9" s="98"/>
      <c r="I9" s="9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34.5" customHeight="1" thickBot="1">
      <c r="A10" s="102" t="s">
        <v>3</v>
      </c>
      <c r="B10" s="103">
        <f>B9/B8*100</f>
        <v>32.181369722404376</v>
      </c>
      <c r="C10" s="103"/>
      <c r="D10" s="103">
        <f>D9/B8*100</f>
        <v>37.82833892459016</v>
      </c>
      <c r="E10" s="104"/>
      <c r="F10" s="105">
        <f>F9/B8*100</f>
        <v>-5.646969202185794</v>
      </c>
      <c r="G10" s="101">
        <v>52469.84499999997</v>
      </c>
      <c r="H10" s="101">
        <v>66914.7985</v>
      </c>
      <c r="I10" s="101">
        <v>-14444.953500000032</v>
      </c>
      <c r="J10" s="39"/>
      <c r="K10" s="39"/>
      <c r="L10" s="38"/>
      <c r="M10" s="38"/>
      <c r="N10" s="38"/>
      <c r="O10" s="38"/>
      <c r="P10" s="38"/>
      <c r="Q10" s="38"/>
      <c r="R10" s="38"/>
      <c r="S10" s="38"/>
    </row>
    <row r="11" spans="1:19" ht="24" customHeight="1">
      <c r="A11" s="106" t="s">
        <v>160</v>
      </c>
      <c r="B11" s="107">
        <v>105135.52801000001</v>
      </c>
      <c r="C11" s="107"/>
      <c r="D11" s="107">
        <v>131282.916308</v>
      </c>
      <c r="E11" s="108"/>
      <c r="F11" s="109">
        <f>B11-D11</f>
        <v>-26147.388298000005</v>
      </c>
      <c r="G11" s="98"/>
      <c r="H11" s="98"/>
      <c r="I11" s="98"/>
      <c r="J11" s="38"/>
      <c r="K11" s="38"/>
      <c r="L11" s="40"/>
      <c r="M11" s="38"/>
      <c r="N11" s="38"/>
      <c r="O11" s="38"/>
      <c r="P11" s="38"/>
      <c r="Q11" s="38"/>
      <c r="R11" s="38"/>
      <c r="S11" s="38"/>
    </row>
    <row r="12" spans="1:19" ht="34.5" customHeight="1">
      <c r="A12" s="111" t="s">
        <v>50</v>
      </c>
      <c r="B12" s="108">
        <f>B11/B9*100</f>
        <v>23.803050728939343</v>
      </c>
      <c r="C12" s="108"/>
      <c r="D12" s="108">
        <f>D11/D9*100</f>
        <v>25.28591018212465</v>
      </c>
      <c r="E12" s="108"/>
      <c r="F12" s="108">
        <f>F11/F9*100</f>
        <v>33.736540352171865</v>
      </c>
      <c r="G12" s="110">
        <v>16945.7</v>
      </c>
      <c r="H12" s="110">
        <v>24614.3</v>
      </c>
      <c r="I12" s="110">
        <v>-7668.599999999991</v>
      </c>
      <c r="J12" s="38"/>
      <c r="K12" s="39"/>
      <c r="L12" s="40"/>
      <c r="M12" s="38"/>
      <c r="N12" s="38"/>
      <c r="O12" s="38"/>
      <c r="P12" s="38"/>
      <c r="Q12" s="38"/>
      <c r="R12" s="38"/>
      <c r="S12" s="38"/>
    </row>
    <row r="13" spans="1:19" ht="17.25" customHeight="1" thickBot="1">
      <c r="A13" s="102" t="s">
        <v>3</v>
      </c>
      <c r="B13" s="103">
        <f>B11/B8*100</f>
        <v>7.66014776029144</v>
      </c>
      <c r="C13" s="112"/>
      <c r="D13" s="103">
        <f>D11/B8*100</f>
        <v>9.565239803861568</v>
      </c>
      <c r="E13" s="112"/>
      <c r="F13" s="113">
        <f>F11/B8*100</f>
        <v>-1.905092043570128</v>
      </c>
      <c r="G13" s="110"/>
      <c r="H13" s="110"/>
      <c r="I13" s="110"/>
      <c r="J13" s="38"/>
      <c r="K13" s="38"/>
      <c r="L13" s="40"/>
      <c r="M13" s="38"/>
      <c r="N13" s="38"/>
      <c r="O13" s="38"/>
      <c r="P13" s="38"/>
      <c r="Q13" s="38"/>
      <c r="R13" s="38"/>
      <c r="S13" s="38"/>
    </row>
    <row r="14" spans="1:19" ht="22.5" customHeight="1">
      <c r="A14" s="114" t="s">
        <v>161</v>
      </c>
      <c r="B14" s="115">
        <v>112641.78215162</v>
      </c>
      <c r="C14" s="108"/>
      <c r="D14" s="115">
        <v>120449.79330559997</v>
      </c>
      <c r="E14" s="108"/>
      <c r="F14" s="115">
        <f>B14-D14</f>
        <v>-7808.011153979969</v>
      </c>
      <c r="G14" s="98"/>
      <c r="H14" s="98"/>
      <c r="I14" s="98"/>
      <c r="J14" s="40"/>
      <c r="K14" s="38"/>
      <c r="L14" s="40"/>
      <c r="M14" s="38"/>
      <c r="N14" s="38"/>
      <c r="O14" s="38"/>
      <c r="P14" s="38"/>
      <c r="Q14" s="38"/>
      <c r="R14" s="38"/>
      <c r="S14" s="38"/>
    </row>
    <row r="15" spans="1:19" ht="34.5" customHeight="1">
      <c r="A15" s="111" t="s">
        <v>50</v>
      </c>
      <c r="B15" s="108">
        <f>B14/B9*100</f>
        <v>25.502492882312062</v>
      </c>
      <c r="C15" s="108"/>
      <c r="D15" s="108">
        <f>D14/D9*100</f>
        <v>23.199382986248338</v>
      </c>
      <c r="E15" s="108"/>
      <c r="F15" s="108">
        <f>F14/F9*100</f>
        <v>10.07424834803106</v>
      </c>
      <c r="G15" s="110">
        <v>9396.774575</v>
      </c>
      <c r="H15" s="110">
        <v>16492.518997999996</v>
      </c>
      <c r="I15" s="110">
        <v>-7095.7444229999965</v>
      </c>
      <c r="J15" s="38"/>
      <c r="K15" s="38"/>
      <c r="L15" s="40"/>
      <c r="M15" s="38"/>
      <c r="N15" s="38"/>
      <c r="O15" s="38"/>
      <c r="P15" s="38"/>
      <c r="Q15" s="38"/>
      <c r="R15" s="38"/>
      <c r="S15" s="38"/>
    </row>
    <row r="16" spans="1:19" ht="18" customHeight="1">
      <c r="A16" s="111" t="s">
        <v>83</v>
      </c>
      <c r="B16" s="108">
        <f>B14/B11*100</f>
        <v>107.13959808230196</v>
      </c>
      <c r="C16" s="108"/>
      <c r="D16" s="108">
        <f>D14/D11*100</f>
        <v>91.74826145925591</v>
      </c>
      <c r="E16" s="108"/>
      <c r="F16" s="108">
        <f>F14/F11*100</f>
        <v>29.861533645320893</v>
      </c>
      <c r="G16" s="110"/>
      <c r="H16" s="110"/>
      <c r="I16" s="110"/>
      <c r="J16" s="38"/>
      <c r="K16" s="38"/>
      <c r="L16" s="40"/>
      <c r="M16" s="38"/>
      <c r="N16" s="38"/>
      <c r="O16" s="38"/>
      <c r="P16" s="38"/>
      <c r="Q16" s="38"/>
      <c r="R16" s="38"/>
      <c r="S16" s="38"/>
    </row>
    <row r="17" spans="1:19" ht="18" customHeight="1" thickBot="1">
      <c r="A17" s="102" t="s">
        <v>3</v>
      </c>
      <c r="B17" s="103">
        <f>B14/B8*100</f>
        <v>8.207051522886703</v>
      </c>
      <c r="C17" s="112"/>
      <c r="D17" s="103">
        <f>D14/B8*100</f>
        <v>8.77594122445173</v>
      </c>
      <c r="E17" s="112"/>
      <c r="F17" s="113">
        <f>B17-D17</f>
        <v>-0.5688897015650269</v>
      </c>
      <c r="G17" s="110"/>
      <c r="H17" s="110"/>
      <c r="I17" s="110"/>
      <c r="J17" s="38"/>
      <c r="K17" s="38"/>
      <c r="L17" s="40"/>
      <c r="M17" s="38"/>
      <c r="N17" s="38"/>
      <c r="O17" s="38"/>
      <c r="P17" s="38"/>
      <c r="Q17" s="38"/>
      <c r="R17" s="38"/>
      <c r="S17" s="38"/>
    </row>
    <row r="18" spans="1:19" ht="12.75">
      <c r="A18" s="199" t="s">
        <v>170</v>
      </c>
      <c r="B18" s="199"/>
      <c r="C18" s="199"/>
      <c r="D18" s="199"/>
      <c r="E18" s="199"/>
      <c r="F18" s="199"/>
      <c r="G18" s="98"/>
      <c r="H18" s="98"/>
      <c r="I18" s="9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.75">
      <c r="A19" s="116" t="s">
        <v>171</v>
      </c>
      <c r="B19" s="116"/>
      <c r="C19" s="116"/>
      <c r="D19" s="116"/>
      <c r="E19" s="116"/>
      <c r="F19" s="116"/>
      <c r="G19" s="98"/>
      <c r="H19" s="98"/>
      <c r="I19" s="9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.75">
      <c r="A20" s="38"/>
      <c r="B20" s="38"/>
      <c r="C20" s="38"/>
      <c r="D20" s="38"/>
      <c r="E20" s="38"/>
      <c r="F20" s="38"/>
      <c r="G20" s="98"/>
      <c r="H20" s="98"/>
      <c r="I20" s="9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>
      <c r="A21" s="38"/>
      <c r="B21" s="38"/>
      <c r="C21" s="38"/>
      <c r="D21" s="38"/>
      <c r="E21" s="38"/>
      <c r="F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.75">
      <c r="A22" s="38"/>
      <c r="B22" s="38"/>
      <c r="C22" s="38"/>
      <c r="D22" s="38"/>
      <c r="E22" s="38"/>
      <c r="F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.75">
      <c r="A23" s="38"/>
      <c r="B23" s="38"/>
      <c r="C23" s="38"/>
      <c r="D23" s="38"/>
      <c r="E23" s="38"/>
      <c r="F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.75">
      <c r="A24" s="38"/>
      <c r="B24" s="38"/>
      <c r="C24" s="38"/>
      <c r="D24" s="38"/>
      <c r="E24" s="38"/>
      <c r="F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.75">
      <c r="A25" s="38"/>
      <c r="B25" s="38"/>
      <c r="C25" s="38"/>
      <c r="D25" s="38"/>
      <c r="E25" s="38"/>
      <c r="F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.75">
      <c r="A26" s="38"/>
      <c r="B26" s="38"/>
      <c r="C26" s="38"/>
      <c r="D26" s="38"/>
      <c r="E26" s="38"/>
      <c r="F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.75">
      <c r="A27" s="38"/>
      <c r="B27" s="38"/>
      <c r="C27" s="38"/>
      <c r="D27" s="38"/>
      <c r="E27" s="38"/>
      <c r="F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.75">
      <c r="A28" s="38"/>
      <c r="B28" s="38"/>
      <c r="C28" s="38"/>
      <c r="D28" s="38"/>
      <c r="E28" s="38"/>
      <c r="F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>
      <c r="A29" s="38"/>
      <c r="B29" s="38"/>
      <c r="C29" s="38"/>
      <c r="D29" s="38"/>
      <c r="E29" s="38"/>
      <c r="F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>
      <c r="A30" s="38"/>
      <c r="B30" s="38"/>
      <c r="C30" s="38"/>
      <c r="D30" s="38"/>
      <c r="E30" s="38"/>
      <c r="F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>
      <c r="A31" s="38"/>
      <c r="B31" s="38"/>
      <c r="C31" s="38"/>
      <c r="D31" s="38"/>
      <c r="E31" s="38"/>
      <c r="F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>
      <c r="A32" s="38"/>
      <c r="B32" s="38"/>
      <c r="C32" s="38"/>
      <c r="D32" s="38"/>
      <c r="E32" s="38"/>
      <c r="F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38"/>
      <c r="B33" s="38"/>
      <c r="C33" s="38"/>
      <c r="D33" s="38"/>
      <c r="E33" s="38"/>
      <c r="F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>
      <c r="A34" s="38"/>
      <c r="B34" s="38"/>
      <c r="C34" s="38"/>
      <c r="D34" s="38"/>
      <c r="E34" s="38"/>
      <c r="F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6" ht="12.75">
      <c r="A35" s="38"/>
      <c r="B35" s="38"/>
      <c r="C35" s="38"/>
      <c r="D35" s="38"/>
      <c r="E35" s="38"/>
      <c r="F35" s="38"/>
    </row>
    <row r="36" spans="1:6" ht="12.75">
      <c r="A36" s="38"/>
      <c r="B36" s="38"/>
      <c r="C36" s="38"/>
      <c r="D36" s="38"/>
      <c r="E36" s="38"/>
      <c r="F36" s="38"/>
    </row>
    <row r="37" spans="1:6" ht="12.75">
      <c r="A37" s="38"/>
      <c r="B37" s="38"/>
      <c r="C37" s="38"/>
      <c r="D37" s="38"/>
      <c r="E37" s="38"/>
      <c r="F37" s="219"/>
    </row>
  </sheetData>
  <sheetProtection/>
  <mergeCells count="3">
    <mergeCell ref="A3:I3"/>
    <mergeCell ref="A4:I4"/>
    <mergeCell ref="A18:F1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O180"/>
  <sheetViews>
    <sheetView showZeros="0" view="pageBreakPreview" zoomScale="80" zoomScaleNormal="75" zoomScaleSheetLayoutView="80" zoomScalePageLayoutView="0" workbookViewId="0" topLeftCell="A1">
      <selection activeCell="A54" sqref="A54:F54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54"/>
      <c r="B2" s="54"/>
      <c r="C2" s="54"/>
      <c r="D2" s="54"/>
      <c r="E2" s="54"/>
      <c r="F2" s="55"/>
      <c r="G2" s="56"/>
      <c r="H2" s="56"/>
      <c r="I2" s="61" t="s">
        <v>68</v>
      </c>
    </row>
    <row r="3" spans="1:9" ht="15.75" customHeight="1">
      <c r="A3" s="200" t="s">
        <v>82</v>
      </c>
      <c r="B3" s="201"/>
      <c r="C3" s="201"/>
      <c r="D3" s="201"/>
      <c r="E3" s="201"/>
      <c r="F3" s="201"/>
      <c r="G3" s="201"/>
      <c r="H3" s="201"/>
      <c r="I3" s="201"/>
    </row>
    <row r="4" spans="1:9" ht="28.5" customHeight="1">
      <c r="A4" s="201"/>
      <c r="B4" s="201"/>
      <c r="C4" s="201"/>
      <c r="D4" s="201"/>
      <c r="E4" s="201"/>
      <c r="F4" s="201"/>
      <c r="G4" s="201"/>
      <c r="H4" s="201"/>
      <c r="I4" s="201"/>
    </row>
    <row r="5" spans="1:9" ht="25.5" customHeight="1" thickBot="1">
      <c r="A5" s="58" t="s">
        <v>0</v>
      </c>
      <c r="B5" s="58"/>
      <c r="C5" s="58"/>
      <c r="D5" s="58"/>
      <c r="E5" s="58"/>
      <c r="F5" s="58"/>
      <c r="G5" s="58"/>
      <c r="H5" s="58"/>
      <c r="I5" s="59" t="s">
        <v>79</v>
      </c>
    </row>
    <row r="6" spans="1:9" ht="11.25" customHeight="1" hidden="1" thickBot="1">
      <c r="A6" s="60" t="s">
        <v>1</v>
      </c>
      <c r="B6" s="60"/>
      <c r="C6" s="60"/>
      <c r="D6" s="60"/>
      <c r="E6" s="60"/>
      <c r="F6" s="61"/>
      <c r="G6" s="57"/>
      <c r="H6" s="57"/>
      <c r="I6" s="60"/>
    </row>
    <row r="7" spans="1:10" ht="51.75" customHeight="1">
      <c r="A7" s="62"/>
      <c r="B7" s="202" t="s">
        <v>168</v>
      </c>
      <c r="C7" s="203"/>
      <c r="D7" s="203"/>
      <c r="E7" s="64"/>
      <c r="F7" s="204" t="s">
        <v>169</v>
      </c>
      <c r="G7" s="205"/>
      <c r="H7" s="205"/>
      <c r="I7" s="63" t="s">
        <v>165</v>
      </c>
      <c r="J7" s="187"/>
    </row>
    <row r="8" spans="1:9" s="5" customFormat="1" ht="25.5" customHeight="1" thickBot="1">
      <c r="A8" s="65"/>
      <c r="B8" s="66" t="s">
        <v>2</v>
      </c>
      <c r="C8" s="67" t="s">
        <v>3</v>
      </c>
      <c r="D8" s="67" t="s">
        <v>4</v>
      </c>
      <c r="E8" s="67"/>
      <c r="F8" s="66" t="s">
        <v>2</v>
      </c>
      <c r="G8" s="67" t="s">
        <v>3</v>
      </c>
      <c r="H8" s="67" t="s">
        <v>4</v>
      </c>
      <c r="I8" s="68" t="s">
        <v>84</v>
      </c>
    </row>
    <row r="9" spans="1:9" s="6" customFormat="1" ht="24.75" customHeight="1" thickTop="1">
      <c r="A9" s="176" t="s">
        <v>158</v>
      </c>
      <c r="B9" s="177">
        <v>1372500</v>
      </c>
      <c r="C9" s="177"/>
      <c r="D9" s="177"/>
      <c r="E9" s="177"/>
      <c r="F9" s="177">
        <f>B9</f>
        <v>1372500</v>
      </c>
      <c r="G9" s="177"/>
      <c r="H9" s="177"/>
      <c r="I9" s="177"/>
    </row>
    <row r="10" spans="1:11" s="7" customFormat="1" ht="35.25" customHeight="1">
      <c r="A10" s="165" t="s">
        <v>5</v>
      </c>
      <c r="B10" s="168">
        <f>B11+B27+B28+B29+B31+B30+B32+B33</f>
        <v>105135.52801000001</v>
      </c>
      <c r="C10" s="169">
        <f>B10/$B$9</f>
        <v>0.0766014776029144</v>
      </c>
      <c r="D10" s="169">
        <f>B10/$B$10</f>
        <v>1</v>
      </c>
      <c r="E10" s="168">
        <f>E11+E27+E28+E29</f>
        <v>0</v>
      </c>
      <c r="F10" s="168">
        <f>F11+F27+F28+F29+F31+F30+F32</f>
        <v>112636.68215162</v>
      </c>
      <c r="G10" s="169">
        <f>F10/$F$9</f>
        <v>0.0820667993818725</v>
      </c>
      <c r="H10" s="169">
        <f>F10/$F$10</f>
        <v>1</v>
      </c>
      <c r="I10" s="170">
        <f>F10/B10</f>
        <v>1.0713474720068608</v>
      </c>
      <c r="K10" s="48"/>
    </row>
    <row r="11" spans="1:13" s="9" customFormat="1" ht="24.75" customHeight="1">
      <c r="A11" s="160" t="s">
        <v>6</v>
      </c>
      <c r="B11" s="69">
        <f>B12+B25+B26</f>
        <v>92514.05901000001</v>
      </c>
      <c r="C11" s="87">
        <f aca="true" t="shared" si="0" ref="C11:C29">B11/$B$9</f>
        <v>0.06740550747540984</v>
      </c>
      <c r="D11" s="87">
        <f aca="true" t="shared" si="1" ref="D11:D29">B11/$B$10</f>
        <v>0.8799504863969533</v>
      </c>
      <c r="E11" s="69">
        <f>E12+E25+E26</f>
        <v>0</v>
      </c>
      <c r="F11" s="69">
        <f>F12+F25+F26</f>
        <v>106021.11025361999</v>
      </c>
      <c r="G11" s="87">
        <f aca="true" t="shared" si="2" ref="G11:G32">F11/$F$9</f>
        <v>0.07724671056730054</v>
      </c>
      <c r="H11" s="87">
        <f aca="true" t="shared" si="3" ref="H11:H32">F11/$F$10</f>
        <v>0.941266275145651</v>
      </c>
      <c r="I11" s="85">
        <f>F11/B11</f>
        <v>1.1459999851715508</v>
      </c>
      <c r="J11" s="7"/>
      <c r="K11" s="48"/>
      <c r="M11" s="7"/>
    </row>
    <row r="12" spans="1:13" s="9" customFormat="1" ht="25.5" customHeight="1">
      <c r="A12" s="161" t="s">
        <v>7</v>
      </c>
      <c r="B12" s="69">
        <f>B13+B17+B18+B23+B24</f>
        <v>50985.912000000004</v>
      </c>
      <c r="C12" s="87">
        <f t="shared" si="0"/>
        <v>0.037148205464480874</v>
      </c>
      <c r="D12" s="87">
        <f t="shared" si="1"/>
        <v>0.48495416311744266</v>
      </c>
      <c r="E12" s="69">
        <f>E13+E17+E18+E23+E24</f>
        <v>0</v>
      </c>
      <c r="F12" s="69">
        <f>F13+F17+F18+F23+F24</f>
        <v>58065.42605</v>
      </c>
      <c r="G12" s="87">
        <f t="shared" si="2"/>
        <v>0.04230632134790528</v>
      </c>
      <c r="H12" s="87">
        <f t="shared" si="3"/>
        <v>0.5155107993312361</v>
      </c>
      <c r="I12" s="85">
        <f>F12/B12</f>
        <v>1.13885235690204</v>
      </c>
      <c r="J12" s="7"/>
      <c r="K12" s="48"/>
      <c r="M12" s="7"/>
    </row>
    <row r="13" spans="1:13" s="9" customFormat="1" ht="40.5" customHeight="1">
      <c r="A13" s="162" t="s">
        <v>8</v>
      </c>
      <c r="B13" s="69">
        <f>B14+B15+B16</f>
        <v>14818.816000000003</v>
      </c>
      <c r="C13" s="87">
        <f t="shared" si="0"/>
        <v>0.010796951548269583</v>
      </c>
      <c r="D13" s="87">
        <f t="shared" si="1"/>
        <v>0.14094965118347533</v>
      </c>
      <c r="E13" s="69"/>
      <c r="F13" s="69">
        <f>F14+F15+F16</f>
        <v>20742.38683</v>
      </c>
      <c r="G13" s="87">
        <f t="shared" si="2"/>
        <v>0.015112850149362476</v>
      </c>
      <c r="H13" s="87">
        <f t="shared" si="3"/>
        <v>0.1841530346399827</v>
      </c>
      <c r="I13" s="85">
        <f>F13/B13</f>
        <v>1.3997330711171525</v>
      </c>
      <c r="J13" s="7"/>
      <c r="K13" s="48"/>
      <c r="M13" s="7"/>
    </row>
    <row r="14" spans="1:13" ht="25.5" customHeight="1">
      <c r="A14" s="163" t="s">
        <v>9</v>
      </c>
      <c r="B14" s="70">
        <v>5323.305</v>
      </c>
      <c r="C14" s="88">
        <f t="shared" si="0"/>
        <v>0.003878546448087432</v>
      </c>
      <c r="D14" s="88">
        <f t="shared" si="1"/>
        <v>0.05063278894165702</v>
      </c>
      <c r="E14" s="70"/>
      <c r="F14" s="70">
        <v>9748.371</v>
      </c>
      <c r="G14" s="88">
        <f t="shared" si="2"/>
        <v>0.007102638251366119</v>
      </c>
      <c r="H14" s="88">
        <f t="shared" si="3"/>
        <v>0.086547036132312</v>
      </c>
      <c r="I14" s="85">
        <f aca="true" t="shared" si="4" ref="I14:I32">F14/B14</f>
        <v>1.8312629090386514</v>
      </c>
      <c r="J14" s="7"/>
      <c r="K14" s="48"/>
      <c r="M14" s="7"/>
    </row>
    <row r="15" spans="1:13" ht="18" customHeight="1">
      <c r="A15" s="163" t="s">
        <v>10</v>
      </c>
      <c r="B15" s="70">
        <v>8485.248000000001</v>
      </c>
      <c r="C15" s="88">
        <f t="shared" si="0"/>
        <v>0.00618233005464481</v>
      </c>
      <c r="D15" s="88">
        <f t="shared" si="1"/>
        <v>0.08070771280278274</v>
      </c>
      <c r="E15" s="70"/>
      <c r="F15" s="70">
        <v>9390.95683</v>
      </c>
      <c r="G15" s="88">
        <f t="shared" si="2"/>
        <v>0.006842227198542805</v>
      </c>
      <c r="H15" s="88">
        <f t="shared" si="3"/>
        <v>0.08337387652593364</v>
      </c>
      <c r="I15" s="85">
        <f t="shared" si="4"/>
        <v>1.1067392290714424</v>
      </c>
      <c r="J15" s="7"/>
      <c r="K15" s="48"/>
      <c r="M15" s="7"/>
    </row>
    <row r="16" spans="1:13" ht="30" customHeight="1">
      <c r="A16" s="164" t="s">
        <v>11</v>
      </c>
      <c r="B16" s="70">
        <v>1010.263</v>
      </c>
      <c r="C16" s="88">
        <f t="shared" si="0"/>
        <v>0.0007360750455373406</v>
      </c>
      <c r="D16" s="88">
        <f t="shared" si="1"/>
        <v>0.00960914943903557</v>
      </c>
      <c r="E16" s="70"/>
      <c r="F16" s="70">
        <v>1603.0589999999997</v>
      </c>
      <c r="G16" s="88">
        <f t="shared" si="2"/>
        <v>0.0011679846994535517</v>
      </c>
      <c r="H16" s="88">
        <f t="shared" si="3"/>
        <v>0.014232121981737046</v>
      </c>
      <c r="I16" s="85">
        <f t="shared" si="4"/>
        <v>1.5867739390633921</v>
      </c>
      <c r="J16" s="7"/>
      <c r="K16" s="48"/>
      <c r="M16" s="7"/>
    </row>
    <row r="17" spans="1:13" ht="24" customHeight="1">
      <c r="A17" s="162" t="s">
        <v>12</v>
      </c>
      <c r="B17" s="71">
        <v>910.8</v>
      </c>
      <c r="C17" s="89">
        <f t="shared" si="0"/>
        <v>0.0006636065573770491</v>
      </c>
      <c r="D17" s="89">
        <f t="shared" si="1"/>
        <v>0.008663103874014585</v>
      </c>
      <c r="E17" s="72"/>
      <c r="F17" s="72">
        <v>700.5150000000003</v>
      </c>
      <c r="G17" s="89">
        <f t="shared" si="2"/>
        <v>0.000510393442622951</v>
      </c>
      <c r="H17" s="89">
        <f t="shared" si="3"/>
        <v>0.006219243914314153</v>
      </c>
      <c r="I17" s="85">
        <f t="shared" si="4"/>
        <v>0.7691205533596842</v>
      </c>
      <c r="J17" s="7"/>
      <c r="K17" s="48"/>
      <c r="M17" s="7"/>
    </row>
    <row r="18" spans="1:13" ht="23.25" customHeight="1">
      <c r="A18" s="73" t="s">
        <v>13</v>
      </c>
      <c r="B18" s="69">
        <f>SUM(B19:B22)</f>
        <v>34593.977000000006</v>
      </c>
      <c r="C18" s="87">
        <f t="shared" si="0"/>
        <v>0.02520508342440802</v>
      </c>
      <c r="D18" s="87">
        <f t="shared" si="1"/>
        <v>0.32904173931299024</v>
      </c>
      <c r="E18" s="69">
        <f>SUM(E19:E22)</f>
        <v>0</v>
      </c>
      <c r="F18" s="69">
        <f>SUM(F19:F22)</f>
        <v>35853.62922</v>
      </c>
      <c r="G18" s="87">
        <f t="shared" si="2"/>
        <v>0.026122862819672132</v>
      </c>
      <c r="H18" s="87">
        <f t="shared" si="3"/>
        <v>0.3183121922193829</v>
      </c>
      <c r="I18" s="85">
        <f t="shared" si="4"/>
        <v>1.0364124720323424</v>
      </c>
      <c r="J18" s="7"/>
      <c r="K18" s="48"/>
      <c r="M18" s="7"/>
    </row>
    <row r="19" spans="1:13" ht="20.25" customHeight="1">
      <c r="A19" s="163" t="s">
        <v>14</v>
      </c>
      <c r="B19" s="70">
        <v>22508.742</v>
      </c>
      <c r="C19" s="88">
        <f t="shared" si="0"/>
        <v>0.01639981202185792</v>
      </c>
      <c r="D19" s="88">
        <f t="shared" si="1"/>
        <v>0.21409263287153577</v>
      </c>
      <c r="E19" s="70"/>
      <c r="F19" s="70">
        <v>21876.237</v>
      </c>
      <c r="G19" s="88">
        <f t="shared" si="2"/>
        <v>0.01593897049180328</v>
      </c>
      <c r="H19" s="88">
        <f t="shared" si="3"/>
        <v>0.19421947257424046</v>
      </c>
      <c r="I19" s="85">
        <f t="shared" si="4"/>
        <v>0.9718995846147245</v>
      </c>
      <c r="J19" s="7"/>
      <c r="K19" s="48"/>
      <c r="M19" s="7"/>
    </row>
    <row r="20" spans="1:13" ht="18" customHeight="1">
      <c r="A20" s="163" t="s">
        <v>15</v>
      </c>
      <c r="B20" s="70">
        <v>9780.993</v>
      </c>
      <c r="C20" s="88">
        <f t="shared" si="0"/>
        <v>0.007126406557377049</v>
      </c>
      <c r="D20" s="88">
        <f t="shared" si="1"/>
        <v>0.09303223358586907</v>
      </c>
      <c r="E20" s="70"/>
      <c r="F20" s="70">
        <v>8281.87</v>
      </c>
      <c r="G20" s="88">
        <f t="shared" si="2"/>
        <v>0.006034149362477232</v>
      </c>
      <c r="H20" s="88">
        <f t="shared" si="3"/>
        <v>0.07352729006037122</v>
      </c>
      <c r="I20" s="85">
        <f t="shared" si="4"/>
        <v>0.8467310016477878</v>
      </c>
      <c r="J20" s="7"/>
      <c r="K20" s="48"/>
      <c r="M20" s="7"/>
    </row>
    <row r="21" spans="1:13" s="11" customFormat="1" ht="15.75">
      <c r="A21" s="74" t="s">
        <v>16</v>
      </c>
      <c r="B21" s="70">
        <v>1185.033</v>
      </c>
      <c r="C21" s="88">
        <f t="shared" si="0"/>
        <v>0.0008634120218579234</v>
      </c>
      <c r="D21" s="88">
        <f t="shared" si="1"/>
        <v>0.011271479988071063</v>
      </c>
      <c r="E21" s="70"/>
      <c r="F21" s="70">
        <v>4432.15022</v>
      </c>
      <c r="G21" s="88">
        <f t="shared" si="2"/>
        <v>0.0032292533479052828</v>
      </c>
      <c r="H21" s="88">
        <f t="shared" si="3"/>
        <v>0.03934908357859736</v>
      </c>
      <c r="I21" s="85">
        <f t="shared" si="4"/>
        <v>3.7401070012396285</v>
      </c>
      <c r="J21" s="7"/>
      <c r="K21" s="48"/>
      <c r="M21" s="7"/>
    </row>
    <row r="22" spans="1:13" ht="45" customHeight="1">
      <c r="A22" s="74" t="s">
        <v>17</v>
      </c>
      <c r="B22" s="70">
        <v>1119.209</v>
      </c>
      <c r="C22" s="88">
        <f t="shared" si="0"/>
        <v>0.0008154528233151185</v>
      </c>
      <c r="D22" s="88">
        <f t="shared" si="1"/>
        <v>0.010645392867514262</v>
      </c>
      <c r="E22" s="70"/>
      <c r="F22" s="70">
        <v>1263.3719999999994</v>
      </c>
      <c r="G22" s="88">
        <f t="shared" si="2"/>
        <v>0.0009204896174863383</v>
      </c>
      <c r="H22" s="88">
        <f t="shared" si="3"/>
        <v>0.011216346006173878</v>
      </c>
      <c r="I22" s="85">
        <f t="shared" si="4"/>
        <v>1.1288079348897295</v>
      </c>
      <c r="J22" s="7"/>
      <c r="K22" s="48"/>
      <c r="M22" s="7"/>
    </row>
    <row r="23" spans="1:13" s="9" customFormat="1" ht="45" customHeight="1">
      <c r="A23" s="73" t="s">
        <v>18</v>
      </c>
      <c r="B23" s="72">
        <v>423.869</v>
      </c>
      <c r="C23" s="89">
        <f t="shared" si="0"/>
        <v>0.0003088298724954463</v>
      </c>
      <c r="D23" s="89">
        <f t="shared" si="1"/>
        <v>0.0040316438032221</v>
      </c>
      <c r="E23" s="72"/>
      <c r="F23" s="72">
        <v>461.261</v>
      </c>
      <c r="G23" s="89">
        <f t="shared" si="2"/>
        <v>0.00033607358834244084</v>
      </c>
      <c r="H23" s="89">
        <f t="shared" si="3"/>
        <v>0.004095122398750147</v>
      </c>
      <c r="I23" s="85">
        <f t="shared" si="4"/>
        <v>1.0882159346401836</v>
      </c>
      <c r="J23" s="7"/>
      <c r="K23" s="48"/>
      <c r="M23" s="7"/>
    </row>
    <row r="24" spans="1:11" s="9" customFormat="1" ht="17.25" customHeight="1">
      <c r="A24" s="75" t="s">
        <v>19</v>
      </c>
      <c r="B24" s="72">
        <v>238.45</v>
      </c>
      <c r="C24" s="89">
        <f t="shared" si="0"/>
        <v>0.00017373406193078324</v>
      </c>
      <c r="D24" s="89">
        <f t="shared" si="1"/>
        <v>0.0022680249437404235</v>
      </c>
      <c r="E24" s="72"/>
      <c r="F24" s="72">
        <v>307.634</v>
      </c>
      <c r="G24" s="89">
        <f>F24/$F$9</f>
        <v>0.00022414134790528235</v>
      </c>
      <c r="H24" s="89">
        <f t="shared" si="3"/>
        <v>0.002731206158806192</v>
      </c>
      <c r="I24" s="85">
        <f t="shared" si="4"/>
        <v>1.2901404906689034</v>
      </c>
      <c r="J24" s="7"/>
      <c r="K24" s="48"/>
    </row>
    <row r="25" spans="1:13" s="9" customFormat="1" ht="18" customHeight="1">
      <c r="A25" s="76" t="s">
        <v>20</v>
      </c>
      <c r="B25" s="72">
        <v>35716.954</v>
      </c>
      <c r="C25" s="89">
        <f t="shared" si="0"/>
        <v>0.026023281602914387</v>
      </c>
      <c r="D25" s="89">
        <f t="shared" si="1"/>
        <v>0.3397229716352665</v>
      </c>
      <c r="E25" s="72"/>
      <c r="F25" s="72">
        <v>35154.86175799999</v>
      </c>
      <c r="G25" s="89">
        <f t="shared" si="2"/>
        <v>0.025613742628779593</v>
      </c>
      <c r="H25" s="89">
        <f t="shared" si="3"/>
        <v>0.31210846312640944</v>
      </c>
      <c r="I25" s="85">
        <f t="shared" si="4"/>
        <v>0.9842625929971518</v>
      </c>
      <c r="J25" s="7"/>
      <c r="K25" s="48"/>
      <c r="M25" s="7"/>
    </row>
    <row r="26" spans="1:13" s="9" customFormat="1" ht="18.75" customHeight="1">
      <c r="A26" s="77" t="s">
        <v>21</v>
      </c>
      <c r="B26" s="72">
        <v>5811.193010000002</v>
      </c>
      <c r="C26" s="89">
        <f t="shared" si="0"/>
        <v>0.004234020408014573</v>
      </c>
      <c r="D26" s="89">
        <f t="shared" si="1"/>
        <v>0.055273351644244066</v>
      </c>
      <c r="E26" s="72"/>
      <c r="F26" s="72">
        <v>12800.822445619999</v>
      </c>
      <c r="G26" s="89">
        <f t="shared" si="2"/>
        <v>0.009326646590615663</v>
      </c>
      <c r="H26" s="89">
        <f t="shared" si="3"/>
        <v>0.11364701268800548</v>
      </c>
      <c r="I26" s="85">
        <f t="shared" si="4"/>
        <v>2.202787349102348</v>
      </c>
      <c r="J26" s="7"/>
      <c r="K26" s="48"/>
      <c r="M26" s="7"/>
    </row>
    <row r="27" spans="1:13" s="9" customFormat="1" ht="15.75">
      <c r="A27" s="156" t="s">
        <v>22</v>
      </c>
      <c r="B27" s="72">
        <v>136.323</v>
      </c>
      <c r="C27" s="89">
        <f t="shared" si="0"/>
        <v>9.932459016393443E-05</v>
      </c>
      <c r="D27" s="89">
        <f t="shared" si="1"/>
        <v>0.0012966406559258787</v>
      </c>
      <c r="E27" s="72"/>
      <c r="F27" s="72">
        <v>265.63199999999983</v>
      </c>
      <c r="G27" s="89">
        <f t="shared" si="2"/>
        <v>0.00019353879781420754</v>
      </c>
      <c r="H27" s="89">
        <f t="shared" si="3"/>
        <v>0.002358308101107179</v>
      </c>
      <c r="I27" s="85">
        <f t="shared" si="4"/>
        <v>1.9485486675029144</v>
      </c>
      <c r="J27" s="7"/>
      <c r="K27" s="48"/>
      <c r="M27" s="7"/>
    </row>
    <row r="28" spans="1:15" s="9" customFormat="1" ht="18" customHeight="1">
      <c r="A28" s="156" t="s">
        <v>23</v>
      </c>
      <c r="B28" s="72">
        <v>29.660999999999998</v>
      </c>
      <c r="C28" s="89">
        <f t="shared" si="0"/>
        <v>2.1610928961748632E-05</v>
      </c>
      <c r="D28" s="89">
        <f t="shared" si="1"/>
        <v>0.0002821215678602839</v>
      </c>
      <c r="E28" s="72"/>
      <c r="F28" s="72">
        <v>28.246</v>
      </c>
      <c r="G28" s="89">
        <f>F28/$F$9</f>
        <v>2.0579963570127504E-05</v>
      </c>
      <c r="H28" s="89">
        <f t="shared" si="3"/>
        <v>0.00025077088085725144</v>
      </c>
      <c r="I28" s="85">
        <f t="shared" si="4"/>
        <v>0.952294258453862</v>
      </c>
      <c r="J28" s="7"/>
      <c r="K28" s="48"/>
      <c r="M28" s="7"/>
      <c r="N28" s="41"/>
      <c r="O28" s="41"/>
    </row>
    <row r="29" spans="1:13" s="9" customFormat="1" ht="30" customHeight="1">
      <c r="A29" s="156" t="s">
        <v>24</v>
      </c>
      <c r="B29" s="72">
        <v>2500.057</v>
      </c>
      <c r="C29" s="89">
        <f t="shared" si="0"/>
        <v>0.0018215351548269579</v>
      </c>
      <c r="D29" s="89">
        <f t="shared" si="1"/>
        <v>0.0237793736077704</v>
      </c>
      <c r="E29" s="72"/>
      <c r="F29" s="72">
        <v>61.944584</v>
      </c>
      <c r="G29" s="89">
        <f t="shared" si="2"/>
        <v>4.5132665938069216E-05</v>
      </c>
      <c r="H29" s="89">
        <f t="shared" si="3"/>
        <v>0.0005499503609012251</v>
      </c>
      <c r="I29" s="85">
        <f>F29/B29</f>
        <v>0.024777268678274136</v>
      </c>
      <c r="J29" s="7"/>
      <c r="K29" s="48"/>
      <c r="M29" s="7"/>
    </row>
    <row r="30" spans="1:13" s="9" customFormat="1" ht="30">
      <c r="A30" s="156" t="s">
        <v>25</v>
      </c>
      <c r="B30" s="69"/>
      <c r="C30" s="89">
        <f>B30/$B$9</f>
        <v>0</v>
      </c>
      <c r="D30" s="89">
        <f>B30/$B$10</f>
        <v>0</v>
      </c>
      <c r="E30" s="72"/>
      <c r="F30" s="72">
        <v>-144.179735</v>
      </c>
      <c r="G30" s="89">
        <f t="shared" si="2"/>
        <v>-0.00010504898724954462</v>
      </c>
      <c r="H30" s="89">
        <f t="shared" si="3"/>
        <v>-0.0012800424537178746</v>
      </c>
      <c r="I30" s="85"/>
      <c r="J30" s="7"/>
      <c r="K30" s="48"/>
      <c r="M30" s="7"/>
    </row>
    <row r="31" spans="1:13" ht="49.5" customHeight="1">
      <c r="A31" s="156" t="s">
        <v>86</v>
      </c>
      <c r="B31" s="69"/>
      <c r="C31" s="89">
        <f>B31/$B$9</f>
        <v>0</v>
      </c>
      <c r="D31" s="89">
        <f>B31/$B$10</f>
        <v>0</v>
      </c>
      <c r="E31" s="72"/>
      <c r="F31" s="72">
        <v>119.13</v>
      </c>
      <c r="G31" s="89">
        <f t="shared" si="2"/>
        <v>8.679781420765027E-05</v>
      </c>
      <c r="H31" s="89">
        <f t="shared" si="3"/>
        <v>0.0010576483408809873</v>
      </c>
      <c r="I31" s="85"/>
      <c r="J31" s="7"/>
      <c r="K31" s="48"/>
      <c r="M31" s="7"/>
    </row>
    <row r="32" spans="1:13" ht="45.75" customHeight="1">
      <c r="A32" s="156" t="s">
        <v>85</v>
      </c>
      <c r="B32" s="69">
        <v>8179.9400000000005</v>
      </c>
      <c r="C32" s="89">
        <f>B32/$B$9</f>
        <v>0.005959883424408015</v>
      </c>
      <c r="D32" s="89">
        <f>B32/$B$10</f>
        <v>0.07780376581379762</v>
      </c>
      <c r="E32" s="69"/>
      <c r="F32" s="78">
        <v>6284.799049000004</v>
      </c>
      <c r="G32" s="89">
        <f t="shared" si="2"/>
        <v>0.004579088560291442</v>
      </c>
      <c r="H32" s="89">
        <f t="shared" si="3"/>
        <v>0.05579708962432016</v>
      </c>
      <c r="I32" s="85">
        <f t="shared" si="4"/>
        <v>0.768318477763896</v>
      </c>
      <c r="J32" s="7"/>
      <c r="K32" s="48"/>
      <c r="M32" s="7"/>
    </row>
    <row r="33" spans="1:13" ht="45.75" customHeight="1">
      <c r="A33" s="156" t="s">
        <v>154</v>
      </c>
      <c r="B33" s="69">
        <v>1775.488</v>
      </c>
      <c r="C33" s="89">
        <f>B33/$B$9</f>
        <v>0.001293616029143898</v>
      </c>
      <c r="D33" s="89">
        <f>B33/$B$10</f>
        <v>0.016887611957692585</v>
      </c>
      <c r="E33" s="69"/>
      <c r="F33" s="78">
        <v>5.1</v>
      </c>
      <c r="G33" s="89"/>
      <c r="H33" s="89"/>
      <c r="I33" s="85"/>
      <c r="J33" s="7"/>
      <c r="K33" s="48"/>
      <c r="M33" s="7"/>
    </row>
    <row r="34" spans="1:13" s="9" customFormat="1" ht="33" customHeight="1">
      <c r="A34" s="165" t="s">
        <v>26</v>
      </c>
      <c r="B34" s="166">
        <f>B35+B50+B51</f>
        <v>131282.916308</v>
      </c>
      <c r="C34" s="167">
        <f>B34/$B$9</f>
        <v>0.09565239803861568</v>
      </c>
      <c r="D34" s="167">
        <f>B34/$B$34</f>
        <v>1</v>
      </c>
      <c r="E34" s="166"/>
      <c r="F34" s="166">
        <f>F35+F50+F51</f>
        <v>120444.8133056</v>
      </c>
      <c r="G34" s="167">
        <f>F34/$F$9</f>
        <v>0.08775578382921675</v>
      </c>
      <c r="H34" s="167">
        <f>F34/$F$34</f>
        <v>1</v>
      </c>
      <c r="I34" s="167">
        <f aca="true" t="shared" si="5" ref="I34:I52">F34/B34</f>
        <v>0.9174446812487546</v>
      </c>
      <c r="J34" s="7"/>
      <c r="K34" s="8"/>
      <c r="M34" s="7"/>
    </row>
    <row r="35" spans="1:13" s="9" customFormat="1" ht="19.5" customHeight="1">
      <c r="A35" s="79" t="s">
        <v>27</v>
      </c>
      <c r="B35" s="80">
        <f>B36+B37+B38+B39+B48+B49+B40+B41+B42+B43+B44+B45+B46+B47</f>
        <v>122655.553633</v>
      </c>
      <c r="C35" s="90">
        <f aca="true" t="shared" si="6" ref="C35:C50">B35/$B$9</f>
        <v>0.08936652359417123</v>
      </c>
      <c r="D35" s="90">
        <f aca="true" t="shared" si="7" ref="D35:D50">B35/$B$34</f>
        <v>0.9342841938797312</v>
      </c>
      <c r="E35" s="80"/>
      <c r="F35" s="80">
        <f>F36+F37+F38+F39+F48+F49+F40+F41+F42+F43+F44+F45+F46</f>
        <v>114381.20550859999</v>
      </c>
      <c r="G35" s="90">
        <f aca="true" t="shared" si="8" ref="G35:G50">F35/$F$9</f>
        <v>0.08333785465107467</v>
      </c>
      <c r="H35" s="90">
        <f>F35/$F$34</f>
        <v>0.9496565470061791</v>
      </c>
      <c r="I35" s="84">
        <f>F35/B35</f>
        <v>0.9325399635049723</v>
      </c>
      <c r="J35" s="7"/>
      <c r="K35" s="8"/>
      <c r="M35" s="7"/>
    </row>
    <row r="36" spans="1:13" ht="19.5" customHeight="1">
      <c r="A36" s="157" t="s">
        <v>28</v>
      </c>
      <c r="B36" s="82">
        <v>29783.81217</v>
      </c>
      <c r="C36" s="88">
        <f t="shared" si="6"/>
        <v>0.021700409595628415</v>
      </c>
      <c r="D36" s="88">
        <f t="shared" si="7"/>
        <v>0.2268673869197485</v>
      </c>
      <c r="E36" s="81"/>
      <c r="F36" s="83">
        <v>29986.112489999996</v>
      </c>
      <c r="G36" s="88">
        <f t="shared" si="8"/>
        <v>0.02184780509289617</v>
      </c>
      <c r="H36" s="88">
        <f aca="true" t="shared" si="9" ref="H36:H50">F36/$F$34</f>
        <v>0.2489614261256513</v>
      </c>
      <c r="I36" s="86">
        <f t="shared" si="5"/>
        <v>1.0067922910218916</v>
      </c>
      <c r="J36" s="7"/>
      <c r="K36" s="8"/>
      <c r="M36" s="7"/>
    </row>
    <row r="37" spans="1:13" ht="17.25" customHeight="1">
      <c r="A37" s="157" t="s">
        <v>29</v>
      </c>
      <c r="B37" s="82">
        <v>16235.609710000004</v>
      </c>
      <c r="C37" s="88">
        <f t="shared" si="6"/>
        <v>0.011829223832422589</v>
      </c>
      <c r="D37" s="88">
        <f t="shared" si="7"/>
        <v>0.12366886847569711</v>
      </c>
      <c r="E37" s="81"/>
      <c r="F37" s="83">
        <v>17043.841239000005</v>
      </c>
      <c r="G37" s="88">
        <f t="shared" si="8"/>
        <v>0.012418099263387982</v>
      </c>
      <c r="H37" s="88">
        <f t="shared" si="9"/>
        <v>0.1415074735991771</v>
      </c>
      <c r="I37" s="86">
        <f t="shared" si="5"/>
        <v>1.049781409102375</v>
      </c>
      <c r="J37" s="7"/>
      <c r="K37" s="8"/>
      <c r="M37" s="7"/>
    </row>
    <row r="38" spans="1:13" ht="19.5" customHeight="1">
      <c r="A38" s="157" t="s">
        <v>30</v>
      </c>
      <c r="B38" s="82">
        <v>6803.824448</v>
      </c>
      <c r="C38" s="88">
        <f t="shared" si="6"/>
        <v>0.004957249142440802</v>
      </c>
      <c r="D38" s="88">
        <f t="shared" si="7"/>
        <v>0.05182566505483238</v>
      </c>
      <c r="E38" s="81"/>
      <c r="F38" s="83">
        <v>7360.848302599999</v>
      </c>
      <c r="G38" s="88">
        <f t="shared" si="8"/>
        <v>0.005363095302440801</v>
      </c>
      <c r="H38" s="88">
        <f t="shared" si="9"/>
        <v>0.06111386701163795</v>
      </c>
      <c r="I38" s="86">
        <f t="shared" si="5"/>
        <v>1.0818692279404325</v>
      </c>
      <c r="J38" s="7"/>
      <c r="K38" s="8"/>
      <c r="M38" s="7"/>
    </row>
    <row r="39" spans="1:13" ht="19.5" customHeight="1">
      <c r="A39" s="157" t="s">
        <v>31</v>
      </c>
      <c r="B39" s="82">
        <v>2449.094</v>
      </c>
      <c r="C39" s="88">
        <f t="shared" si="6"/>
        <v>0.0017844036429872495</v>
      </c>
      <c r="D39" s="88">
        <f t="shared" si="7"/>
        <v>0.0186550852835584</v>
      </c>
      <c r="E39" s="81"/>
      <c r="F39" s="83">
        <v>2654.157756999999</v>
      </c>
      <c r="G39" s="88">
        <f t="shared" si="8"/>
        <v>0.0019338125734061924</v>
      </c>
      <c r="H39" s="88">
        <f t="shared" si="9"/>
        <v>0.022036297654974203</v>
      </c>
      <c r="I39" s="86">
        <f t="shared" si="5"/>
        <v>1.0837304558338712</v>
      </c>
      <c r="J39" s="7"/>
      <c r="K39" s="8"/>
      <c r="M39" s="7"/>
    </row>
    <row r="40" spans="1:13" ht="18.75" customHeight="1">
      <c r="A40" s="158" t="s">
        <v>32</v>
      </c>
      <c r="B40" s="82">
        <v>535.1539299999986</v>
      </c>
      <c r="C40" s="88">
        <f t="shared" si="6"/>
        <v>0.0003899117887067385</v>
      </c>
      <c r="D40" s="88">
        <f t="shared" si="7"/>
        <v>0.0040763409668969075</v>
      </c>
      <c r="E40" s="82"/>
      <c r="F40" s="83">
        <v>336.9987159999946</v>
      </c>
      <c r="G40" s="88">
        <f t="shared" si="8"/>
        <v>0.0002455364051001782</v>
      </c>
      <c r="H40" s="88">
        <f t="shared" si="9"/>
        <v>0.00279795125046141</v>
      </c>
      <c r="I40" s="86">
        <f t="shared" si="5"/>
        <v>0.6297229584018854</v>
      </c>
      <c r="J40" s="7"/>
      <c r="K40" s="8"/>
      <c r="M40" s="7"/>
    </row>
    <row r="41" spans="1:13" ht="15.75" customHeight="1">
      <c r="A41" s="158" t="s">
        <v>33</v>
      </c>
      <c r="B41" s="82">
        <v>6792.991499999999</v>
      </c>
      <c r="C41" s="88">
        <f t="shared" si="6"/>
        <v>0.004949356284153005</v>
      </c>
      <c r="D41" s="88">
        <f t="shared" si="7"/>
        <v>0.05174314900244224</v>
      </c>
      <c r="E41" s="82"/>
      <c r="F41" s="83">
        <v>5686.957309000002</v>
      </c>
      <c r="G41" s="88">
        <f t="shared" si="8"/>
        <v>0.0041435025930783255</v>
      </c>
      <c r="H41" s="88">
        <f t="shared" si="9"/>
        <v>0.04721629062241729</v>
      </c>
      <c r="I41" s="86">
        <f t="shared" si="5"/>
        <v>0.837180100843642</v>
      </c>
      <c r="J41" s="7"/>
      <c r="K41" s="8"/>
      <c r="M41" s="7"/>
    </row>
    <row r="42" spans="1:13" ht="28.5" customHeight="1">
      <c r="A42" s="158" t="s">
        <v>34</v>
      </c>
      <c r="B42" s="82">
        <v>3564.754</v>
      </c>
      <c r="C42" s="88">
        <f t="shared" si="6"/>
        <v>0.002597270673952641</v>
      </c>
      <c r="D42" s="88">
        <f t="shared" si="7"/>
        <v>0.02715322069504312</v>
      </c>
      <c r="E42" s="81"/>
      <c r="F42" s="83">
        <v>86.607331</v>
      </c>
      <c r="G42" s="88">
        <f t="shared" si="8"/>
        <v>6.310188051001821E-05</v>
      </c>
      <c r="H42" s="88">
        <f t="shared" si="9"/>
        <v>0.0007190623541443379</v>
      </c>
      <c r="I42" s="86">
        <f t="shared" si="5"/>
        <v>0.024295457975501256</v>
      </c>
      <c r="J42" s="7"/>
      <c r="K42" s="8"/>
      <c r="M42" s="7"/>
    </row>
    <row r="43" spans="1:13" ht="17.25" customHeight="1">
      <c r="A43" s="158" t="s">
        <v>35</v>
      </c>
      <c r="B43" s="82">
        <v>42395.439</v>
      </c>
      <c r="C43" s="88">
        <f t="shared" si="6"/>
        <v>0.0308892087431694</v>
      </c>
      <c r="D43" s="88">
        <f t="shared" si="7"/>
        <v>0.32293188018871377</v>
      </c>
      <c r="E43" s="82"/>
      <c r="F43" s="83">
        <v>41722.505432999984</v>
      </c>
      <c r="G43" s="88">
        <f t="shared" si="8"/>
        <v>0.03039891106229507</v>
      </c>
      <c r="H43" s="88">
        <f t="shared" si="9"/>
        <v>0.3464035045422759</v>
      </c>
      <c r="I43" s="86">
        <f t="shared" si="5"/>
        <v>0.9841272178594491</v>
      </c>
      <c r="J43" s="7"/>
      <c r="K43" s="8"/>
      <c r="M43" s="7"/>
    </row>
    <row r="44" spans="1:13" ht="45">
      <c r="A44" s="158" t="s">
        <v>87</v>
      </c>
      <c r="B44" s="82">
        <v>9659.507000000001</v>
      </c>
      <c r="C44" s="88">
        <f t="shared" si="6"/>
        <v>0.007037892167577414</v>
      </c>
      <c r="D44" s="88">
        <f t="shared" si="7"/>
        <v>0.07357779116772543</v>
      </c>
      <c r="E44" s="82"/>
      <c r="F44" s="83">
        <v>6676.813806</v>
      </c>
      <c r="G44" s="88">
        <f t="shared" si="8"/>
        <v>0.004864709512568306</v>
      </c>
      <c r="H44" s="88">
        <f t="shared" si="9"/>
        <v>0.05543463120374621</v>
      </c>
      <c r="I44" s="86">
        <f t="shared" si="5"/>
        <v>0.6912168298030116</v>
      </c>
      <c r="J44" s="7"/>
      <c r="K44" s="8"/>
      <c r="M44" s="7"/>
    </row>
    <row r="45" spans="1:13" ht="19.5" customHeight="1">
      <c r="A45" s="158" t="s">
        <v>36</v>
      </c>
      <c r="B45" s="82">
        <v>2284.6898749999996</v>
      </c>
      <c r="C45" s="88">
        <f t="shared" si="6"/>
        <v>0.001664619216757741</v>
      </c>
      <c r="D45" s="88">
        <f t="shared" si="7"/>
        <v>0.017402796489072028</v>
      </c>
      <c r="E45" s="82"/>
      <c r="F45" s="83">
        <v>2641.069640999999</v>
      </c>
      <c r="G45" s="88">
        <f t="shared" si="8"/>
        <v>0.0019242766054644801</v>
      </c>
      <c r="H45" s="88">
        <f t="shared" si="9"/>
        <v>0.02192763281801861</v>
      </c>
      <c r="I45" s="86">
        <f t="shared" si="5"/>
        <v>1.155986057407463</v>
      </c>
      <c r="J45" s="7"/>
      <c r="K45" s="8"/>
      <c r="M45" s="7"/>
    </row>
    <row r="46" spans="1:13" ht="45">
      <c r="A46" s="158" t="s">
        <v>155</v>
      </c>
      <c r="B46" s="82">
        <v>1664.971</v>
      </c>
      <c r="C46" s="88">
        <f t="shared" si="6"/>
        <v>0.0012130936247723133</v>
      </c>
      <c r="D46" s="88">
        <f t="shared" si="7"/>
        <v>0.012682312724481589</v>
      </c>
      <c r="E46" s="82"/>
      <c r="F46" s="83">
        <v>5.860773999999999</v>
      </c>
      <c r="G46" s="88"/>
      <c r="H46" s="88"/>
      <c r="I46" s="86">
        <f t="shared" si="5"/>
        <v>0.0035200456944895733</v>
      </c>
      <c r="J46" s="7"/>
      <c r="K46" s="8"/>
      <c r="M46" s="7"/>
    </row>
    <row r="47" spans="1:13" ht="30">
      <c r="A47" s="158" t="s">
        <v>157</v>
      </c>
      <c r="B47" s="82">
        <v>131.588</v>
      </c>
      <c r="C47" s="88">
        <f t="shared" si="6"/>
        <v>9.587468123861566E-05</v>
      </c>
      <c r="D47" s="88">
        <f t="shared" si="7"/>
        <v>0.001002323864373063</v>
      </c>
      <c r="E47" s="82"/>
      <c r="F47" s="83">
        <v>4.98</v>
      </c>
      <c r="G47" s="88"/>
      <c r="H47" s="88"/>
      <c r="I47" s="86">
        <f t="shared" si="5"/>
        <v>0.03784539623673892</v>
      </c>
      <c r="J47" s="7"/>
      <c r="K47" s="8"/>
      <c r="M47" s="7"/>
    </row>
    <row r="48" spans="1:13" ht="17.25" customHeight="1">
      <c r="A48" s="158" t="s">
        <v>156</v>
      </c>
      <c r="B48" s="82">
        <v>131.447</v>
      </c>
      <c r="C48" s="88">
        <f t="shared" si="6"/>
        <v>9.57719489981785E-05</v>
      </c>
      <c r="D48" s="88">
        <f t="shared" si="7"/>
        <v>0.0010012498480123267</v>
      </c>
      <c r="E48" s="81"/>
      <c r="F48" s="83"/>
      <c r="G48" s="88">
        <f t="shared" si="8"/>
        <v>0</v>
      </c>
      <c r="H48" s="88">
        <f t="shared" si="9"/>
        <v>0</v>
      </c>
      <c r="I48" s="86">
        <f t="shared" si="5"/>
        <v>0</v>
      </c>
      <c r="J48" s="7"/>
      <c r="K48" s="8"/>
      <c r="M48" s="7"/>
    </row>
    <row r="49" spans="1:13" ht="34.5" customHeight="1">
      <c r="A49" s="158" t="s">
        <v>37</v>
      </c>
      <c r="B49" s="82">
        <v>222.67200000000003</v>
      </c>
      <c r="C49" s="88">
        <f t="shared" si="6"/>
        <v>0.00016223825136612023</v>
      </c>
      <c r="D49" s="88">
        <f t="shared" si="7"/>
        <v>0.001696123199134258</v>
      </c>
      <c r="E49" s="81"/>
      <c r="F49" s="83">
        <v>179.43271</v>
      </c>
      <c r="G49" s="88">
        <f t="shared" si="8"/>
        <v>0.0001307342149362477</v>
      </c>
      <c r="H49" s="88">
        <f t="shared" si="9"/>
        <v>0.001489750409963543</v>
      </c>
      <c r="I49" s="86">
        <f t="shared" si="5"/>
        <v>0.8058162229647192</v>
      </c>
      <c r="J49" s="7"/>
      <c r="K49" s="8"/>
      <c r="M49" s="7"/>
    </row>
    <row r="50" spans="1:13" s="9" customFormat="1" ht="18.75" customHeight="1">
      <c r="A50" s="158" t="s">
        <v>38</v>
      </c>
      <c r="B50" s="82">
        <v>8627.362675000002</v>
      </c>
      <c r="C50" s="88">
        <f t="shared" si="6"/>
        <v>0.006285874444444446</v>
      </c>
      <c r="D50" s="88">
        <f t="shared" si="7"/>
        <v>0.06571580612026878</v>
      </c>
      <c r="E50" s="81"/>
      <c r="F50" s="83">
        <v>6648.449312000001</v>
      </c>
      <c r="G50" s="88">
        <f t="shared" si="8"/>
        <v>0.00484404321457195</v>
      </c>
      <c r="H50" s="88">
        <f t="shared" si="9"/>
        <v>0.05519913335853779</v>
      </c>
      <c r="I50" s="86">
        <f t="shared" si="5"/>
        <v>0.770623603348169</v>
      </c>
      <c r="J50" s="7"/>
      <c r="K50" s="8"/>
      <c r="M50" s="7"/>
    </row>
    <row r="51" spans="1:13" s="9" customFormat="1" ht="30">
      <c r="A51" s="159" t="s">
        <v>130</v>
      </c>
      <c r="B51" s="81"/>
      <c r="C51" s="91"/>
      <c r="D51" s="91"/>
      <c r="E51" s="81"/>
      <c r="F51" s="83">
        <v>-584.8415150000001</v>
      </c>
      <c r="G51" s="88">
        <f>F51/$F$9</f>
        <v>-0.0004261140364298725</v>
      </c>
      <c r="H51" s="88">
        <f>F51/$F$34</f>
        <v>-0.004855680364716944</v>
      </c>
      <c r="I51" s="86"/>
      <c r="J51" s="7"/>
      <c r="K51" s="8"/>
      <c r="M51" s="7"/>
    </row>
    <row r="52" spans="1:13" s="6" customFormat="1" ht="21" customHeight="1" thickBot="1">
      <c r="A52" s="171" t="s">
        <v>39</v>
      </c>
      <c r="B52" s="172">
        <f>B10-B34</f>
        <v>-26147.388298000005</v>
      </c>
      <c r="C52" s="173">
        <f>B52/$B$9</f>
        <v>-0.01905092043570128</v>
      </c>
      <c r="D52" s="174">
        <f>D10-D34</f>
        <v>0</v>
      </c>
      <c r="E52" s="172">
        <f>E10-E34</f>
        <v>0</v>
      </c>
      <c r="F52" s="172">
        <f>F10-F34</f>
        <v>-7808.1311539799935</v>
      </c>
      <c r="G52" s="173">
        <f>G10-G34</f>
        <v>-0.005688984447344253</v>
      </c>
      <c r="H52" s="174">
        <f>H10-H34</f>
        <v>0</v>
      </c>
      <c r="I52" s="175">
        <f t="shared" si="5"/>
        <v>0.2986199258217017</v>
      </c>
      <c r="J52" s="7"/>
      <c r="K52" s="8"/>
      <c r="M52" s="7"/>
    </row>
    <row r="53" spans="1:13" ht="15.75" customHeight="1">
      <c r="A53" s="199" t="s">
        <v>170</v>
      </c>
      <c r="B53" s="199"/>
      <c r="C53" s="199"/>
      <c r="D53" s="199"/>
      <c r="E53" s="199"/>
      <c r="F53" s="199"/>
      <c r="G53" s="29"/>
      <c r="H53" s="29"/>
      <c r="I53" s="30"/>
      <c r="K53" s="8"/>
      <c r="M53" s="7"/>
    </row>
    <row r="54" spans="1:13" ht="15" customHeight="1">
      <c r="A54" s="199" t="s">
        <v>172</v>
      </c>
      <c r="B54" s="199"/>
      <c r="C54" s="199"/>
      <c r="D54" s="199"/>
      <c r="E54" s="199"/>
      <c r="F54" s="199"/>
      <c r="G54" s="22"/>
      <c r="H54" s="22"/>
      <c r="I54" s="23"/>
      <c r="K54" s="8"/>
      <c r="M54" s="7"/>
    </row>
    <row r="55" spans="1:13" ht="19.5" customHeight="1">
      <c r="A55" s="14"/>
      <c r="B55" s="14"/>
      <c r="C55" s="42"/>
      <c r="D55" s="11"/>
      <c r="E55" s="11"/>
      <c r="F55" s="11"/>
      <c r="G55" s="42"/>
      <c r="H55" s="14"/>
      <c r="I55" s="14"/>
      <c r="M55" s="7"/>
    </row>
    <row r="56" spans="1:13" ht="19.5" customHeight="1">
      <c r="A56" s="14"/>
      <c r="B56" s="14"/>
      <c r="C56" s="14"/>
      <c r="D56" s="14"/>
      <c r="E56" s="14"/>
      <c r="F56" s="186"/>
      <c r="H56" s="13"/>
      <c r="M56" s="7"/>
    </row>
    <row r="57" spans="6:13" ht="19.5" customHeight="1">
      <c r="F57" s="1"/>
      <c r="G57" s="1"/>
      <c r="H57" s="13"/>
      <c r="M57" s="7"/>
    </row>
    <row r="58" spans="1:13" ht="30.75" customHeight="1">
      <c r="A58" s="12"/>
      <c r="F58" s="1"/>
      <c r="G58" s="1"/>
      <c r="H58" s="1"/>
      <c r="M58" s="7"/>
    </row>
    <row r="59" spans="1:13" ht="19.5" customHeight="1">
      <c r="A59" s="10"/>
      <c r="F59" s="1"/>
      <c r="G59" s="1"/>
      <c r="H59" s="1"/>
      <c r="I59" s="15"/>
      <c r="M59" s="7"/>
    </row>
    <row r="60" spans="1:8" ht="19.5" customHeight="1">
      <c r="A60" s="10"/>
      <c r="F60" s="1"/>
      <c r="G60" s="13"/>
      <c r="H60" s="13"/>
    </row>
    <row r="61" spans="6:8" ht="19.5" customHeight="1">
      <c r="F61" s="13"/>
      <c r="G61" s="13"/>
      <c r="H61" s="13"/>
    </row>
    <row r="62" spans="6:8" ht="19.5" customHeight="1">
      <c r="F62" s="13"/>
      <c r="G62" s="13"/>
      <c r="H62" s="13"/>
    </row>
    <row r="63" spans="6:8" ht="19.5" customHeight="1">
      <c r="F63" s="13"/>
      <c r="G63" s="13"/>
      <c r="H63" s="13"/>
    </row>
    <row r="64" spans="6:8" ht="19.5" customHeight="1">
      <c r="F64" s="13"/>
      <c r="G64" s="13"/>
      <c r="H64" s="13"/>
    </row>
    <row r="65" spans="6:8" ht="19.5" customHeight="1">
      <c r="F65" s="13"/>
      <c r="G65" s="13"/>
      <c r="H65" s="13"/>
    </row>
    <row r="66" spans="6:8" ht="19.5" customHeight="1">
      <c r="F66" s="13"/>
      <c r="G66" s="13"/>
      <c r="H66" s="13"/>
    </row>
    <row r="67" spans="6:8" ht="19.5" customHeight="1">
      <c r="F67" s="13"/>
      <c r="G67" s="13"/>
      <c r="H67" s="13"/>
    </row>
    <row r="68" spans="6:8" ht="19.5" customHeight="1">
      <c r="F68" s="13"/>
      <c r="G68" s="13"/>
      <c r="H68" s="13"/>
    </row>
    <row r="69" spans="6:8" ht="19.5" customHeight="1">
      <c r="F69" s="13"/>
      <c r="G69" s="13"/>
      <c r="H69" s="13"/>
    </row>
    <row r="70" spans="6:8" ht="19.5" customHeight="1">
      <c r="F70" s="13"/>
      <c r="G70" s="13"/>
      <c r="H70" s="13"/>
    </row>
    <row r="71" spans="6:8" ht="19.5" customHeight="1">
      <c r="F71" s="13"/>
      <c r="G71" s="13"/>
      <c r="H71" s="13"/>
    </row>
    <row r="72" spans="6:8" ht="19.5" customHeight="1">
      <c r="F72" s="13"/>
      <c r="G72" s="13"/>
      <c r="H72" s="13"/>
    </row>
    <row r="73" spans="6:8" ht="19.5" customHeight="1">
      <c r="F73" s="13"/>
      <c r="G73" s="13"/>
      <c r="H73" s="13"/>
    </row>
    <row r="74" spans="6:8" ht="19.5" customHeight="1">
      <c r="F74" s="13"/>
      <c r="G74" s="13"/>
      <c r="H74" s="13"/>
    </row>
    <row r="75" spans="6:8" ht="19.5" customHeight="1">
      <c r="F75" s="13"/>
      <c r="G75" s="13"/>
      <c r="H75" s="13"/>
    </row>
    <row r="76" spans="6:8" ht="19.5" customHeight="1">
      <c r="F76" s="13"/>
      <c r="G76" s="13"/>
      <c r="H76" s="13"/>
    </row>
    <row r="77" spans="6:8" ht="19.5" customHeight="1">
      <c r="F77" s="13"/>
      <c r="G77" s="13"/>
      <c r="H77" s="13"/>
    </row>
    <row r="78" spans="6:8" ht="19.5" customHeight="1">
      <c r="F78" s="13"/>
      <c r="G78" s="13"/>
      <c r="H78" s="13"/>
    </row>
    <row r="79" spans="6:8" ht="19.5" customHeight="1">
      <c r="F79" s="13"/>
      <c r="G79" s="13"/>
      <c r="H79" s="13"/>
    </row>
    <row r="80" spans="6:8" ht="19.5" customHeight="1">
      <c r="F80" s="13"/>
      <c r="G80" s="13"/>
      <c r="H80" s="13"/>
    </row>
    <row r="81" spans="6:8" ht="19.5" customHeight="1">
      <c r="F81" s="13"/>
      <c r="G81" s="13"/>
      <c r="H81" s="13"/>
    </row>
    <row r="82" spans="6:8" ht="19.5" customHeight="1">
      <c r="F82" s="13"/>
      <c r="G82" s="13"/>
      <c r="H82" s="13"/>
    </row>
    <row r="83" spans="6:8" ht="19.5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9.5" customHeight="1">
      <c r="F85" s="13"/>
      <c r="G85" s="13"/>
      <c r="H85" s="13"/>
    </row>
    <row r="86" spans="6:8" ht="19.5" customHeight="1">
      <c r="F86" s="13"/>
      <c r="G86" s="13"/>
      <c r="H86" s="13"/>
    </row>
    <row r="87" spans="6:8" ht="19.5" customHeight="1">
      <c r="F87" s="13"/>
      <c r="G87" s="13"/>
      <c r="H87" s="13"/>
    </row>
    <row r="88" spans="6:8" ht="19.5" customHeight="1">
      <c r="F88" s="13"/>
      <c r="G88" s="13"/>
      <c r="H88" s="13"/>
    </row>
    <row r="89" spans="6:8" ht="19.5" customHeight="1">
      <c r="F89" s="13"/>
      <c r="G89" s="13"/>
      <c r="H89" s="13"/>
    </row>
    <row r="90" spans="6:8" ht="19.5" customHeight="1">
      <c r="F90" s="13"/>
      <c r="G90" s="13"/>
      <c r="H90" s="13"/>
    </row>
    <row r="91" spans="6:8" ht="19.5" customHeight="1">
      <c r="F91" s="13"/>
      <c r="G91" s="13"/>
      <c r="H91" s="13"/>
    </row>
    <row r="92" spans="6:8" ht="19.5" customHeight="1">
      <c r="F92" s="13"/>
      <c r="G92" s="13"/>
      <c r="H92" s="13"/>
    </row>
    <row r="93" spans="6:8" ht="19.5" customHeight="1">
      <c r="F93" s="13"/>
      <c r="G93" s="13"/>
      <c r="H93" s="13"/>
    </row>
    <row r="94" spans="6:8" ht="19.5" customHeight="1">
      <c r="F94" s="13"/>
      <c r="G94" s="13"/>
      <c r="H94" s="13"/>
    </row>
    <row r="95" spans="6:8" ht="19.5" customHeight="1">
      <c r="F95" s="13"/>
      <c r="G95" s="13"/>
      <c r="H95" s="13"/>
    </row>
    <row r="96" spans="6:8" ht="19.5" customHeight="1">
      <c r="F96" s="13"/>
      <c r="G96" s="13"/>
      <c r="H96" s="13"/>
    </row>
    <row r="97" spans="6:8" ht="19.5" customHeight="1">
      <c r="F97" s="13"/>
      <c r="G97" s="13"/>
      <c r="H97" s="13"/>
    </row>
    <row r="98" spans="6:8" ht="19.5" customHeight="1">
      <c r="F98" s="13"/>
      <c r="G98" s="13"/>
      <c r="H98" s="13"/>
    </row>
    <row r="99" spans="6:8" ht="19.5" customHeight="1">
      <c r="F99" s="13"/>
      <c r="G99" s="13"/>
      <c r="H99" s="13"/>
    </row>
    <row r="100" spans="6:8" ht="19.5" customHeight="1">
      <c r="F100" s="13"/>
      <c r="G100" s="13"/>
      <c r="H100" s="13"/>
    </row>
    <row r="101" spans="6:8" ht="19.5" customHeight="1">
      <c r="F101" s="13"/>
      <c r="G101" s="13"/>
      <c r="H101" s="13"/>
    </row>
    <row r="102" spans="6:8" ht="19.5" customHeight="1">
      <c r="F102" s="13"/>
      <c r="G102" s="13"/>
      <c r="H102" s="13"/>
    </row>
    <row r="103" spans="6:8" ht="19.5" customHeight="1">
      <c r="F103" s="13"/>
      <c r="G103" s="13"/>
      <c r="H103" s="13"/>
    </row>
    <row r="104" spans="6:8" ht="19.5" customHeight="1">
      <c r="F104" s="13"/>
      <c r="G104" s="13"/>
      <c r="H104" s="13"/>
    </row>
    <row r="105" spans="6:8" ht="19.5" customHeight="1">
      <c r="F105" s="13"/>
      <c r="G105" s="13"/>
      <c r="H105" s="13"/>
    </row>
    <row r="106" spans="6:8" ht="19.5" customHeight="1">
      <c r="F106" s="13"/>
      <c r="G106" s="13"/>
      <c r="H106" s="13"/>
    </row>
    <row r="107" spans="6:8" ht="19.5" customHeight="1">
      <c r="F107" s="13"/>
      <c r="G107" s="13"/>
      <c r="H107" s="13"/>
    </row>
    <row r="108" spans="6:8" ht="19.5" customHeight="1">
      <c r="F108" s="13"/>
      <c r="G108" s="13"/>
      <c r="H108" s="13"/>
    </row>
    <row r="109" spans="6:8" ht="19.5" customHeight="1">
      <c r="F109" s="13"/>
      <c r="G109" s="13"/>
      <c r="H109" s="13"/>
    </row>
    <row r="110" spans="6:8" ht="19.5" customHeight="1">
      <c r="F110" s="13"/>
      <c r="G110" s="13"/>
      <c r="H110" s="13"/>
    </row>
    <row r="111" spans="6:8" ht="19.5" customHeight="1">
      <c r="F111" s="13"/>
      <c r="G111" s="13"/>
      <c r="H111" s="13"/>
    </row>
    <row r="112" spans="6:8" ht="19.5" customHeight="1">
      <c r="F112" s="13"/>
      <c r="G112" s="13"/>
      <c r="H112" s="13"/>
    </row>
    <row r="113" spans="6:8" ht="19.5" customHeight="1">
      <c r="F113" s="13"/>
      <c r="G113" s="13"/>
      <c r="H113" s="13"/>
    </row>
    <row r="114" spans="6:8" ht="19.5" customHeight="1">
      <c r="F114" s="13"/>
      <c r="G114" s="13"/>
      <c r="H114" s="13"/>
    </row>
    <row r="115" spans="6:8" ht="19.5" customHeight="1">
      <c r="F115" s="13"/>
      <c r="G115" s="13"/>
      <c r="H115" s="13"/>
    </row>
    <row r="116" spans="6:8" ht="19.5" customHeight="1">
      <c r="F116" s="13"/>
      <c r="G116" s="13"/>
      <c r="H116" s="13"/>
    </row>
    <row r="117" spans="6:8" ht="19.5" customHeight="1">
      <c r="F117" s="13"/>
      <c r="G117" s="13"/>
      <c r="H117" s="13"/>
    </row>
    <row r="118" spans="6:8" ht="19.5" customHeight="1">
      <c r="F118" s="13"/>
      <c r="G118" s="13"/>
      <c r="H118" s="13"/>
    </row>
    <row r="119" spans="6:8" ht="19.5" customHeight="1">
      <c r="F119" s="13"/>
      <c r="G119" s="13"/>
      <c r="H119" s="13"/>
    </row>
    <row r="120" spans="6:8" ht="19.5" customHeight="1">
      <c r="F120" s="13"/>
      <c r="G120" s="13"/>
      <c r="H120" s="13"/>
    </row>
    <row r="121" spans="6:8" ht="19.5" customHeight="1">
      <c r="F121" s="13"/>
      <c r="G121" s="13"/>
      <c r="H121" s="13"/>
    </row>
    <row r="122" spans="6:8" ht="19.5" customHeight="1">
      <c r="F122" s="13"/>
      <c r="G122" s="13"/>
      <c r="H122" s="13"/>
    </row>
    <row r="123" spans="6:8" ht="19.5" customHeight="1">
      <c r="F123" s="13"/>
      <c r="G123" s="13"/>
      <c r="H123" s="13"/>
    </row>
    <row r="124" spans="6:8" ht="19.5" customHeight="1">
      <c r="F124" s="13"/>
      <c r="G124" s="13"/>
      <c r="H124" s="13"/>
    </row>
    <row r="125" spans="6:8" ht="19.5" customHeight="1">
      <c r="F125" s="13"/>
      <c r="G125" s="13"/>
      <c r="H125" s="13"/>
    </row>
    <row r="126" spans="6:8" ht="19.5" customHeight="1">
      <c r="F126" s="13"/>
      <c r="G126" s="13"/>
      <c r="H126" s="13"/>
    </row>
    <row r="127" spans="6:8" ht="19.5" customHeight="1">
      <c r="F127" s="13"/>
      <c r="G127" s="13"/>
      <c r="H127" s="13"/>
    </row>
    <row r="128" spans="6:8" ht="19.5" customHeight="1">
      <c r="F128" s="13"/>
      <c r="G128" s="13"/>
      <c r="H128" s="13"/>
    </row>
    <row r="129" spans="6:8" ht="19.5" customHeight="1">
      <c r="F129" s="13"/>
      <c r="G129" s="13"/>
      <c r="H129" s="13"/>
    </row>
    <row r="130" spans="6:8" ht="19.5" customHeight="1">
      <c r="F130" s="13"/>
      <c r="G130" s="13"/>
      <c r="H130" s="13"/>
    </row>
    <row r="131" spans="6:8" ht="19.5" customHeight="1">
      <c r="F131" s="13"/>
      <c r="G131" s="13"/>
      <c r="H131" s="13"/>
    </row>
    <row r="132" spans="6:8" ht="19.5" customHeight="1">
      <c r="F132" s="13"/>
      <c r="G132" s="13"/>
      <c r="H132" s="13"/>
    </row>
    <row r="133" spans="6:8" ht="19.5" customHeight="1">
      <c r="F133" s="13"/>
      <c r="G133" s="13"/>
      <c r="H133" s="13"/>
    </row>
    <row r="134" spans="6:8" ht="19.5" customHeight="1">
      <c r="F134" s="13"/>
      <c r="G134" s="13"/>
      <c r="H134" s="13"/>
    </row>
    <row r="135" spans="6:8" ht="19.5" customHeight="1">
      <c r="F135" s="13"/>
      <c r="G135" s="13"/>
      <c r="H135" s="13"/>
    </row>
    <row r="136" spans="6:8" ht="19.5" customHeight="1">
      <c r="F136" s="13"/>
      <c r="G136" s="13"/>
      <c r="H136" s="13"/>
    </row>
    <row r="137" spans="6:8" ht="19.5" customHeight="1">
      <c r="F137" s="13"/>
      <c r="G137" s="13"/>
      <c r="H137" s="13"/>
    </row>
    <row r="138" spans="6:8" ht="19.5" customHeight="1">
      <c r="F138" s="13"/>
      <c r="G138" s="13"/>
      <c r="H138" s="13"/>
    </row>
    <row r="139" spans="6:8" ht="19.5" customHeight="1">
      <c r="F139" s="13"/>
      <c r="G139" s="13"/>
      <c r="H139" s="13"/>
    </row>
    <row r="140" spans="6:8" ht="19.5" customHeight="1">
      <c r="F140" s="13"/>
      <c r="G140" s="13"/>
      <c r="H140" s="13"/>
    </row>
    <row r="141" spans="6:8" ht="19.5" customHeight="1">
      <c r="F141" s="13"/>
      <c r="G141" s="13"/>
      <c r="H141" s="13"/>
    </row>
    <row r="142" spans="6:8" ht="19.5" customHeight="1">
      <c r="F142" s="13"/>
      <c r="G142" s="13"/>
      <c r="H142" s="13"/>
    </row>
    <row r="143" spans="6:8" ht="19.5" customHeight="1">
      <c r="F143" s="13"/>
      <c r="G143" s="13"/>
      <c r="H143" s="13"/>
    </row>
    <row r="144" spans="6:8" ht="19.5" customHeight="1">
      <c r="F144" s="13"/>
      <c r="G144" s="13"/>
      <c r="H144" s="13"/>
    </row>
    <row r="145" spans="6:8" ht="19.5" customHeight="1">
      <c r="F145" s="13"/>
      <c r="G145" s="13"/>
      <c r="H145" s="13"/>
    </row>
    <row r="146" spans="6:8" ht="19.5" customHeight="1">
      <c r="F146" s="13"/>
      <c r="G146" s="13"/>
      <c r="H146" s="13"/>
    </row>
    <row r="147" spans="6:8" ht="19.5" customHeight="1">
      <c r="F147" s="13"/>
      <c r="G147" s="13"/>
      <c r="H147" s="13"/>
    </row>
    <row r="148" spans="6:8" ht="19.5" customHeight="1">
      <c r="F148" s="13"/>
      <c r="G148" s="13"/>
      <c r="H148" s="13"/>
    </row>
    <row r="149" spans="6:8" ht="19.5" customHeight="1">
      <c r="F149" s="13"/>
      <c r="G149" s="13"/>
      <c r="H149" s="13"/>
    </row>
    <row r="150" spans="6:8" ht="19.5" customHeight="1">
      <c r="F150" s="13"/>
      <c r="G150" s="13"/>
      <c r="H150" s="13"/>
    </row>
    <row r="151" spans="6:8" ht="19.5" customHeight="1">
      <c r="F151" s="13"/>
      <c r="G151" s="13"/>
      <c r="H151" s="13"/>
    </row>
    <row r="152" spans="6:8" ht="19.5" customHeight="1">
      <c r="F152" s="13"/>
      <c r="G152" s="13"/>
      <c r="H152" s="13"/>
    </row>
    <row r="153" spans="6:8" ht="19.5" customHeight="1">
      <c r="F153" s="13"/>
      <c r="G153" s="13"/>
      <c r="H153" s="13"/>
    </row>
    <row r="154" spans="6:8" ht="19.5" customHeight="1">
      <c r="F154" s="13"/>
      <c r="G154" s="13"/>
      <c r="H154" s="13"/>
    </row>
    <row r="155" spans="6:8" ht="19.5" customHeight="1">
      <c r="F155" s="13"/>
      <c r="G155" s="13"/>
      <c r="H155" s="13"/>
    </row>
    <row r="156" spans="6:8" ht="19.5" customHeight="1">
      <c r="F156" s="13"/>
      <c r="G156" s="13"/>
      <c r="H156" s="13"/>
    </row>
    <row r="157" spans="6:8" ht="19.5" customHeight="1">
      <c r="F157" s="13"/>
      <c r="G157" s="13"/>
      <c r="H157" s="13"/>
    </row>
    <row r="158" spans="6:8" ht="19.5" customHeight="1">
      <c r="F158" s="13"/>
      <c r="G158" s="13"/>
      <c r="H158" s="13"/>
    </row>
    <row r="159" spans="6:8" ht="19.5" customHeight="1">
      <c r="F159" s="13"/>
      <c r="G159" s="13"/>
      <c r="H159" s="13"/>
    </row>
    <row r="160" spans="6:8" ht="19.5" customHeight="1">
      <c r="F160" s="13"/>
      <c r="G160" s="13"/>
      <c r="H160" s="13"/>
    </row>
    <row r="161" spans="6:8" ht="19.5" customHeight="1">
      <c r="F161" s="13"/>
      <c r="G161" s="13"/>
      <c r="H161" s="13"/>
    </row>
    <row r="162" spans="6:8" ht="19.5" customHeight="1">
      <c r="F162" s="13"/>
      <c r="G162" s="13"/>
      <c r="H162" s="13"/>
    </row>
    <row r="163" spans="6:8" ht="19.5" customHeight="1">
      <c r="F163" s="13"/>
      <c r="G163" s="13"/>
      <c r="H163" s="13"/>
    </row>
    <row r="164" spans="6:8" ht="19.5" customHeight="1">
      <c r="F164" s="13"/>
      <c r="G164" s="13"/>
      <c r="H164" s="13"/>
    </row>
    <row r="165" spans="6:8" ht="19.5" customHeight="1">
      <c r="F165" s="13"/>
      <c r="G165" s="13"/>
      <c r="H165" s="13"/>
    </row>
    <row r="166" spans="6:8" ht="19.5" customHeight="1">
      <c r="F166" s="13"/>
      <c r="G166" s="13"/>
      <c r="H166" s="13"/>
    </row>
    <row r="167" spans="6:8" ht="19.5" customHeight="1">
      <c r="F167" s="13"/>
      <c r="G167" s="13"/>
      <c r="H167" s="13"/>
    </row>
    <row r="168" spans="6:8" ht="19.5" customHeight="1">
      <c r="F168" s="13"/>
      <c r="G168" s="13"/>
      <c r="H168" s="13"/>
    </row>
    <row r="169" spans="6:8" ht="19.5" customHeight="1">
      <c r="F169" s="13"/>
      <c r="G169" s="13"/>
      <c r="H169" s="13"/>
    </row>
    <row r="170" spans="6:8" ht="19.5" customHeight="1">
      <c r="F170" s="13"/>
      <c r="G170" s="13"/>
      <c r="H170" s="13"/>
    </row>
    <row r="171" spans="6:8" ht="19.5" customHeight="1">
      <c r="F171" s="13"/>
      <c r="G171" s="13"/>
      <c r="H171" s="13"/>
    </row>
    <row r="172" spans="6:8" ht="19.5" customHeight="1">
      <c r="F172" s="13"/>
      <c r="G172" s="13"/>
      <c r="H172" s="13"/>
    </row>
    <row r="173" spans="6:8" ht="19.5" customHeight="1">
      <c r="F173" s="13"/>
      <c r="G173" s="13"/>
      <c r="H173" s="13"/>
    </row>
    <row r="174" spans="6:8" ht="19.5" customHeight="1">
      <c r="F174" s="13"/>
      <c r="G174" s="13"/>
      <c r="H174" s="13"/>
    </row>
    <row r="175" spans="6:8" ht="19.5" customHeight="1">
      <c r="F175" s="13"/>
      <c r="G175" s="13"/>
      <c r="H175" s="13"/>
    </row>
    <row r="176" spans="6:8" ht="19.5" customHeight="1">
      <c r="F176" s="13"/>
      <c r="G176" s="13"/>
      <c r="H176" s="13"/>
    </row>
    <row r="177" spans="6:8" ht="19.5" customHeight="1">
      <c r="F177" s="13"/>
      <c r="G177" s="13"/>
      <c r="H177" s="13"/>
    </row>
    <row r="178" spans="6:8" ht="19.5" customHeight="1">
      <c r="F178" s="13"/>
      <c r="G178" s="13"/>
      <c r="H178" s="13"/>
    </row>
    <row r="179" spans="6:8" ht="19.5" customHeight="1">
      <c r="F179" s="13"/>
      <c r="G179" s="13"/>
      <c r="H179" s="13"/>
    </row>
    <row r="180" spans="6:8" ht="19.5" customHeight="1">
      <c r="F180" s="13"/>
      <c r="G180" s="13"/>
      <c r="H180" s="13"/>
    </row>
  </sheetData>
  <sheetProtection/>
  <mergeCells count="5">
    <mergeCell ref="A3:I4"/>
    <mergeCell ref="B7:D7"/>
    <mergeCell ref="F7:H7"/>
    <mergeCell ref="A53:F53"/>
    <mergeCell ref="A54:F54"/>
  </mergeCells>
  <printOptions horizontalCentered="1" verticalCentered="1"/>
  <pageMargins left="0" right="0" top="0" bottom="0" header="0" footer="0.25"/>
  <pageSetup fitToHeight="1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X317"/>
  <sheetViews>
    <sheetView view="pageBreakPreview" zoomScale="73" zoomScaleSheetLayoutView="73" zoomScalePageLayoutView="0" workbookViewId="0" topLeftCell="A1">
      <selection activeCell="E7" sqref="E7"/>
    </sheetView>
  </sheetViews>
  <sheetFormatPr defaultColWidth="9.140625" defaultRowHeight="12.75"/>
  <cols>
    <col min="1" max="1" width="54.00390625" style="16" customWidth="1"/>
    <col min="2" max="6" width="14.57421875" style="16" customWidth="1"/>
    <col min="7" max="7" width="14.140625" style="16" customWidth="1"/>
    <col min="8" max="9" width="12.00390625" style="16" hidden="1" customWidth="1"/>
    <col min="10" max="10" width="10.421875" style="16" hidden="1" customWidth="1"/>
    <col min="11" max="11" width="12.421875" style="16" hidden="1" customWidth="1"/>
    <col min="12" max="12" width="10.00390625" style="16" hidden="1" customWidth="1"/>
    <col min="13" max="13" width="9.57421875" style="16" bestFit="1" customWidth="1"/>
    <col min="14" max="16384" width="9.140625" style="16" customWidth="1"/>
  </cols>
  <sheetData>
    <row r="1" spans="1:14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0" ht="12.75">
      <c r="A2" s="53"/>
      <c r="B2" s="53"/>
      <c r="C2" s="53"/>
      <c r="D2" s="53"/>
      <c r="E2" s="53"/>
      <c r="F2" s="53"/>
      <c r="G2" s="140" t="s">
        <v>51</v>
      </c>
      <c r="H2" s="53"/>
      <c r="I2" s="53"/>
      <c r="J2" s="53"/>
      <c r="K2" s="53"/>
      <c r="L2" s="53" t="s">
        <v>51</v>
      </c>
      <c r="M2" s="43"/>
      <c r="N2" s="43"/>
      <c r="O2" s="43"/>
      <c r="P2" s="43"/>
      <c r="Q2" s="43"/>
      <c r="R2" s="43"/>
      <c r="S2" s="43"/>
      <c r="T2" s="43"/>
    </row>
    <row r="3" spans="1:20" ht="24.75" customHeight="1">
      <c r="A3" s="206" t="s">
        <v>52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43"/>
      <c r="N3" s="43"/>
      <c r="O3" s="43"/>
      <c r="P3" s="43"/>
      <c r="Q3" s="43"/>
      <c r="R3" s="43"/>
      <c r="S3" s="43"/>
      <c r="T3" s="43"/>
    </row>
    <row r="4" spans="1:20" ht="1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43"/>
      <c r="N4" s="43"/>
      <c r="O4" s="43"/>
      <c r="P4" s="43"/>
      <c r="Q4" s="43"/>
      <c r="R4" s="43"/>
      <c r="S4" s="43"/>
      <c r="T4" s="43"/>
    </row>
    <row r="5" spans="1:20" ht="15.75" thickBot="1">
      <c r="A5" s="150"/>
      <c r="B5" s="150"/>
      <c r="C5" s="150"/>
      <c r="D5" s="150"/>
      <c r="E5" s="150"/>
      <c r="F5" s="150"/>
      <c r="G5" s="151" t="s">
        <v>79</v>
      </c>
      <c r="H5" s="130"/>
      <c r="I5" s="130"/>
      <c r="J5" s="130"/>
      <c r="K5" s="130" t="s">
        <v>53</v>
      </c>
      <c r="L5" s="130"/>
      <c r="M5" s="43"/>
      <c r="N5" s="43"/>
      <c r="O5" s="43"/>
      <c r="P5" s="43"/>
      <c r="Q5" s="43"/>
      <c r="R5" s="43"/>
      <c r="S5" s="43"/>
      <c r="T5" s="43"/>
    </row>
    <row r="6" spans="1:20" s="17" customFormat="1" ht="61.5" thickBot="1" thickTop="1">
      <c r="A6" s="148" t="s">
        <v>54</v>
      </c>
      <c r="B6" s="148" t="s">
        <v>152</v>
      </c>
      <c r="C6" s="148" t="s">
        <v>153</v>
      </c>
      <c r="D6" s="148" t="s">
        <v>162</v>
      </c>
      <c r="E6" s="148" t="s">
        <v>163</v>
      </c>
      <c r="F6" s="148" t="s">
        <v>164</v>
      </c>
      <c r="G6" s="149" t="s">
        <v>165</v>
      </c>
      <c r="H6" s="131" t="s">
        <v>55</v>
      </c>
      <c r="I6" s="132" t="s">
        <v>56</v>
      </c>
      <c r="J6" s="132" t="s">
        <v>57</v>
      </c>
      <c r="K6" s="132" t="s">
        <v>58</v>
      </c>
      <c r="L6" s="132" t="s">
        <v>59</v>
      </c>
      <c r="M6" s="44"/>
      <c r="N6" s="44"/>
      <c r="O6" s="44"/>
      <c r="P6" s="44"/>
      <c r="Q6" s="44"/>
      <c r="R6" s="44"/>
      <c r="S6" s="44"/>
      <c r="T6" s="44"/>
    </row>
    <row r="7" spans="1:20" ht="21" customHeight="1" thickTop="1">
      <c r="A7" s="154" t="s">
        <v>60</v>
      </c>
      <c r="B7" s="155">
        <v>57745.810000000005</v>
      </c>
      <c r="C7" s="155">
        <v>57747.245</v>
      </c>
      <c r="D7" s="155">
        <v>15296.622</v>
      </c>
      <c r="E7" s="155">
        <v>15294.097</v>
      </c>
      <c r="F7" s="155">
        <v>15069.361</v>
      </c>
      <c r="G7" s="191">
        <f>F7/E7</f>
        <v>0.9853057032396225</v>
      </c>
      <c r="H7" s="133" t="e">
        <f>+#REF!+D7</f>
        <v>#REF!</v>
      </c>
      <c r="I7" s="134">
        <v>7799.829</v>
      </c>
      <c r="J7" s="134">
        <v>7653.1</v>
      </c>
      <c r="K7" s="135">
        <f aca="true" t="shared" si="0" ref="K7:K13">+I7-J7</f>
        <v>146.72899999999936</v>
      </c>
      <c r="L7" s="136">
        <f aca="true" t="shared" si="1" ref="L7:L14">+J7/I7</f>
        <v>0.9811881773305544</v>
      </c>
      <c r="M7" s="45"/>
      <c r="N7" s="43"/>
      <c r="O7" s="43"/>
      <c r="P7" s="43"/>
      <c r="Q7" s="43"/>
      <c r="R7" s="43"/>
      <c r="S7" s="43"/>
      <c r="T7" s="43"/>
    </row>
    <row r="8" spans="1:20" ht="20.25" customHeight="1">
      <c r="A8" s="154" t="s">
        <v>61</v>
      </c>
      <c r="B8" s="137">
        <v>448</v>
      </c>
      <c r="C8" s="137">
        <v>448</v>
      </c>
      <c r="D8" s="138">
        <v>119.472</v>
      </c>
      <c r="E8" s="137">
        <v>119.472</v>
      </c>
      <c r="F8" s="137">
        <v>116.915</v>
      </c>
      <c r="G8" s="191">
        <f aca="true" t="shared" si="2" ref="G8:G14">F8/E8</f>
        <v>0.9785974956475159</v>
      </c>
      <c r="H8" s="133" t="e">
        <f>+#REF!+B10</f>
        <v>#REF!</v>
      </c>
      <c r="I8" s="134">
        <v>64.459</v>
      </c>
      <c r="J8" s="134">
        <v>56.1</v>
      </c>
      <c r="K8" s="135">
        <f t="shared" si="0"/>
        <v>8.359000000000002</v>
      </c>
      <c r="L8" s="136">
        <f t="shared" si="1"/>
        <v>0.8703206689523573</v>
      </c>
      <c r="M8" s="45"/>
      <c r="N8" s="43"/>
      <c r="O8" s="43"/>
      <c r="P8" s="43"/>
      <c r="Q8" s="43"/>
      <c r="R8" s="43"/>
      <c r="S8" s="43"/>
      <c r="T8" s="43"/>
    </row>
    <row r="9" spans="1:20" ht="18.75" customHeight="1">
      <c r="A9" s="154" t="s">
        <v>62</v>
      </c>
      <c r="B9" s="137">
        <v>147.18</v>
      </c>
      <c r="C9" s="137">
        <v>147.18</v>
      </c>
      <c r="D9" s="137">
        <v>39.293</v>
      </c>
      <c r="E9" s="137">
        <v>39.293</v>
      </c>
      <c r="F9" s="137">
        <v>39.71699999999999</v>
      </c>
      <c r="G9" s="191">
        <f t="shared" si="2"/>
        <v>1.010790726083526</v>
      </c>
      <c r="H9" s="133" t="e">
        <f>+#REF!+D9</f>
        <v>#REF!</v>
      </c>
      <c r="I9" s="134">
        <v>38.745</v>
      </c>
      <c r="J9" s="134">
        <v>34.5</v>
      </c>
      <c r="K9" s="135">
        <f t="shared" si="0"/>
        <v>4.244999999999997</v>
      </c>
      <c r="L9" s="136">
        <f t="shared" si="1"/>
        <v>0.8904374758033295</v>
      </c>
      <c r="M9" s="45"/>
      <c r="N9" s="43"/>
      <c r="O9" s="43"/>
      <c r="P9" s="43"/>
      <c r="Q9" s="43"/>
      <c r="R9" s="43"/>
      <c r="S9" s="43"/>
      <c r="T9" s="43"/>
    </row>
    <row r="10" spans="1:20" ht="35.25" customHeight="1">
      <c r="A10" s="154" t="s">
        <v>63</v>
      </c>
      <c r="B10" s="139">
        <v>305.865</v>
      </c>
      <c r="C10" s="139">
        <v>305.865</v>
      </c>
      <c r="D10" s="137">
        <v>80.619</v>
      </c>
      <c r="E10" s="137">
        <v>80.619</v>
      </c>
      <c r="F10" s="137">
        <v>80.33999999999999</v>
      </c>
      <c r="G10" s="191">
        <f t="shared" si="2"/>
        <v>0.9965392773415694</v>
      </c>
      <c r="H10" s="133" t="e">
        <f>+#REF!+D10</f>
        <v>#REF!</v>
      </c>
      <c r="I10" s="134">
        <v>62.378</v>
      </c>
      <c r="J10" s="134">
        <v>58.8</v>
      </c>
      <c r="K10" s="135">
        <f t="shared" si="0"/>
        <v>3.578000000000003</v>
      </c>
      <c r="L10" s="136">
        <f t="shared" si="1"/>
        <v>0.9426400333450896</v>
      </c>
      <c r="M10" s="45"/>
      <c r="N10" s="43"/>
      <c r="O10" s="43"/>
      <c r="P10" s="43"/>
      <c r="Q10" s="43"/>
      <c r="R10" s="43"/>
      <c r="S10" s="43"/>
      <c r="T10" s="43"/>
    </row>
    <row r="11" spans="1:20" ht="34.5" customHeight="1">
      <c r="A11" s="154" t="s">
        <v>64</v>
      </c>
      <c r="B11" s="137">
        <v>35950</v>
      </c>
      <c r="C11" s="137">
        <v>35950</v>
      </c>
      <c r="D11" s="137">
        <v>9042.5</v>
      </c>
      <c r="E11" s="137">
        <v>9042.5</v>
      </c>
      <c r="F11" s="137">
        <v>9376.144830000001</v>
      </c>
      <c r="G11" s="191">
        <f t="shared" si="2"/>
        <v>1.0368974100082944</v>
      </c>
      <c r="H11" s="133" t="e">
        <f>+#REF!+D11</f>
        <v>#REF!</v>
      </c>
      <c r="I11" s="134">
        <v>8640.4</v>
      </c>
      <c r="J11" s="134">
        <v>7983.6</v>
      </c>
      <c r="K11" s="135">
        <f t="shared" si="0"/>
        <v>656.7999999999993</v>
      </c>
      <c r="L11" s="136">
        <f t="shared" si="1"/>
        <v>0.9239850006944124</v>
      </c>
      <c r="M11" s="45"/>
      <c r="N11" s="43"/>
      <c r="O11" s="43"/>
      <c r="P11" s="43"/>
      <c r="Q11" s="43"/>
      <c r="R11" s="43"/>
      <c r="S11" s="43"/>
      <c r="T11" s="43"/>
    </row>
    <row r="12" spans="1:20" ht="35.25" customHeight="1">
      <c r="A12" s="154" t="s">
        <v>65</v>
      </c>
      <c r="B12" s="137">
        <v>20060</v>
      </c>
      <c r="C12" s="137">
        <v>20060</v>
      </c>
      <c r="D12" s="137">
        <v>5015</v>
      </c>
      <c r="E12" s="137">
        <v>5015</v>
      </c>
      <c r="F12" s="137">
        <v>5132.5470000000005</v>
      </c>
      <c r="G12" s="191">
        <f t="shared" si="2"/>
        <v>1.0234390827517448</v>
      </c>
      <c r="H12" s="133" t="e">
        <f>+#REF!+D12</f>
        <v>#REF!</v>
      </c>
      <c r="I12" s="134" t="e">
        <f>+D12+#REF!-459.6+29</f>
        <v>#REF!</v>
      </c>
      <c r="J12" s="134">
        <v>3474.3</v>
      </c>
      <c r="K12" s="135" t="e">
        <f t="shared" si="0"/>
        <v>#REF!</v>
      </c>
      <c r="L12" s="136" t="e">
        <f t="shared" si="1"/>
        <v>#REF!</v>
      </c>
      <c r="M12" s="45"/>
      <c r="N12" s="45"/>
      <c r="O12" s="43"/>
      <c r="P12" s="43"/>
      <c r="Q12" s="43"/>
      <c r="R12" s="43"/>
      <c r="S12" s="43"/>
      <c r="T12" s="43"/>
    </row>
    <row r="13" spans="1:20" ht="30">
      <c r="A13" s="154" t="s">
        <v>66</v>
      </c>
      <c r="B13" s="137">
        <v>750.1194600000001</v>
      </c>
      <c r="C13" s="137">
        <v>750.11946</v>
      </c>
      <c r="D13" s="137">
        <v>192.83117000000001</v>
      </c>
      <c r="E13" s="137">
        <v>192.83117000000001</v>
      </c>
      <c r="F13" s="137">
        <v>171.08766</v>
      </c>
      <c r="G13" s="191">
        <f t="shared" si="2"/>
        <v>0.88724068831818</v>
      </c>
      <c r="H13" s="133" t="e">
        <f>+#REF!+D13</f>
        <v>#REF!</v>
      </c>
      <c r="I13" s="134">
        <v>116.7</v>
      </c>
      <c r="J13" s="134">
        <f>0.2+99.6+0.2</f>
        <v>100</v>
      </c>
      <c r="K13" s="135">
        <f t="shared" si="0"/>
        <v>16.700000000000003</v>
      </c>
      <c r="L13" s="136">
        <f t="shared" si="1"/>
        <v>0.856898029134533</v>
      </c>
      <c r="M13" s="45"/>
      <c r="N13" s="43"/>
      <c r="O13" s="43"/>
      <c r="P13" s="43"/>
      <c r="Q13" s="43"/>
      <c r="R13" s="43"/>
      <c r="S13" s="43"/>
      <c r="T13" s="43"/>
    </row>
    <row r="14" spans="1:20" ht="18.75" customHeight="1" thickBot="1">
      <c r="A14" s="152" t="s">
        <v>67</v>
      </c>
      <c r="B14" s="153">
        <f>SUM(B7:B13)</f>
        <v>115406.97446000001</v>
      </c>
      <c r="C14" s="153">
        <f>SUM(C7:C13)</f>
        <v>115408.40946000001</v>
      </c>
      <c r="D14" s="153">
        <f>SUM(D7:D13)</f>
        <v>29786.337170000003</v>
      </c>
      <c r="E14" s="153">
        <f>SUM(E7:E13)</f>
        <v>29783.81217</v>
      </c>
      <c r="F14" s="153">
        <f>SUM(F7:F13)</f>
        <v>29986.112490000003</v>
      </c>
      <c r="G14" s="192">
        <f t="shared" si="2"/>
        <v>1.0067922910218918</v>
      </c>
      <c r="H14" s="133" t="e">
        <f>SUM(H7:H13)</f>
        <v>#REF!</v>
      </c>
      <c r="I14" s="134" t="e">
        <f>SUM(I7:I13)</f>
        <v>#REF!</v>
      </c>
      <c r="J14" s="134">
        <f>SUM(J7:J13)</f>
        <v>19360.4</v>
      </c>
      <c r="K14" s="134" t="e">
        <f>SUM(K7:K13)</f>
        <v>#REF!</v>
      </c>
      <c r="L14" s="136" t="e">
        <f t="shared" si="1"/>
        <v>#REF!</v>
      </c>
      <c r="M14" s="45"/>
      <c r="N14" s="43"/>
      <c r="O14" s="43"/>
      <c r="P14" s="43"/>
      <c r="Q14" s="43"/>
      <c r="R14" s="43"/>
      <c r="S14" s="43"/>
      <c r="T14" s="43"/>
    </row>
    <row r="15" spans="1:24" ht="13.5" thickTop="1">
      <c r="A15" s="43"/>
      <c r="B15" s="43"/>
      <c r="C15" s="43"/>
      <c r="D15" s="43"/>
      <c r="E15" s="43"/>
      <c r="F15" s="43"/>
      <c r="G15" s="43"/>
      <c r="H15" s="43"/>
      <c r="I15" s="45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2.75">
      <c r="A16" s="43"/>
      <c r="B16" s="45"/>
      <c r="C16" s="45"/>
      <c r="D16" s="43"/>
      <c r="E16" s="43"/>
      <c r="F16" s="43"/>
      <c r="G16" s="43"/>
      <c r="H16" s="43"/>
      <c r="I16" s="45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2.75">
      <c r="A17" s="43"/>
      <c r="B17" s="43"/>
      <c r="C17" s="45"/>
      <c r="D17" s="43"/>
      <c r="E17" s="45"/>
      <c r="F17" s="45"/>
      <c r="G17" s="43"/>
      <c r="H17" s="43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2.75">
      <c r="A18" s="43"/>
      <c r="B18" s="43"/>
      <c r="C18" s="45"/>
      <c r="D18" s="43"/>
      <c r="E18" s="45"/>
      <c r="F18" s="45"/>
      <c r="G18" s="45"/>
      <c r="H18" s="45"/>
      <c r="I18" s="4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2.75">
      <c r="A19" s="43"/>
      <c r="B19" s="43"/>
      <c r="C19" s="43"/>
      <c r="D19" s="43"/>
      <c r="E19" s="43"/>
      <c r="F19" s="43"/>
      <c r="G19" s="43"/>
      <c r="H19" s="43"/>
      <c r="I19" s="4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2.75">
      <c r="A20" s="43"/>
      <c r="B20" s="43"/>
      <c r="C20" s="43"/>
      <c r="D20" s="43"/>
      <c r="E20" s="43"/>
      <c r="F20" s="43"/>
      <c r="G20" s="43"/>
      <c r="H20" s="43"/>
      <c r="I20" s="4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2.75">
      <c r="A23" s="43"/>
      <c r="B23" s="43"/>
      <c r="C23" s="45"/>
      <c r="D23" s="43"/>
      <c r="E23" s="46"/>
      <c r="F23" s="46"/>
      <c r="G23" s="46"/>
      <c r="H23" s="46"/>
      <c r="I23" s="46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1:24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1:24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4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4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4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4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4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4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4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1:24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1:24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1:24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1:24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24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1:24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1:24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1:24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1:24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1:24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1:24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1:24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1:24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1:24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1:24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1:24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1:24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1:24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1:24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1:24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1:24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1:24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1:24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1:24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1:24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1:24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1:24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1:24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1:24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1:24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1:24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1:24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1:24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1:24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1:24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1:24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1:24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4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1:24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1:24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1:24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24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1:24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1:24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1:24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1:24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1:24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1:24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1:24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1:24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1:24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1:24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1:24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1:24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1:24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1:24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1:24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1:24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1:24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1:24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1:24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1:24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1:24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1:24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1:24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1:24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1:24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1:24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1:24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1:24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1:24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1:24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1:24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1:24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1:24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1:24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1:24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1:24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1:24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1:24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1:24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1:24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1:24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1:24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1:24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1:24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1:24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1:24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1:24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1:24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1:24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1:24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1:24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1:24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1:24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1:24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1:24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1:24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1:24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1:24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1:24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1:24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1:24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1:24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1:24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1:24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1:24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1:24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1:24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1:24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1:24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1:24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1:24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1:24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1:24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1:24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1:24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1:24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1:24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1:24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1:24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1:24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1:24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1:24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1:24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1:24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1:24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1:24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1:24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1:24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1:24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1:24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1:24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1:24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1:24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1:24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1:24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1:24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1:24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1:24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1:24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1:24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1:24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1:24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1:24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1:24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1:24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1:24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1:24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1:24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1:24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1:24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1:2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1:2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1:2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1:2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1:2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1:2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1:2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1:2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1:2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1:2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1:2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1:2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1:2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1:2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1:2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1:2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1:2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1:2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1:2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1:2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1:2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1:2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1:2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1:2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1:2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1:2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1:2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1:2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1:2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1:2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1:2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1:2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1:2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1:2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1:2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J582"/>
  <sheetViews>
    <sheetView showZeros="0" tabSelected="1" view="pageBreakPreview" zoomScale="80" zoomScaleNormal="125" zoomScaleSheetLayoutView="80" zoomScalePageLayoutView="0" workbookViewId="0" topLeftCell="A1">
      <selection activeCell="F38" sqref="F38"/>
    </sheetView>
  </sheetViews>
  <sheetFormatPr defaultColWidth="9.140625" defaultRowHeight="12" customHeight="1"/>
  <cols>
    <col min="1" max="1" width="5.8515625" style="19" customWidth="1"/>
    <col min="2" max="2" width="54.7109375" style="19" customWidth="1"/>
    <col min="3" max="4" width="16.00390625" style="18" customWidth="1"/>
    <col min="5" max="7" width="16.00390625" style="19" customWidth="1"/>
    <col min="8" max="8" width="11.57421875" style="19" customWidth="1"/>
    <col min="9" max="9" width="14.140625" style="19" customWidth="1"/>
    <col min="10" max="10" width="16.421875" style="19" customWidth="1"/>
    <col min="11" max="11" width="12.140625" style="19" bestFit="1" customWidth="1"/>
    <col min="12" max="12" width="12.421875" style="19" bestFit="1" customWidth="1"/>
    <col min="13" max="16384" width="9.140625" style="19" customWidth="1"/>
  </cols>
  <sheetData>
    <row r="1" spans="1:36" ht="12" customHeight="1">
      <c r="A1" s="24"/>
      <c r="B1" s="25"/>
      <c r="C1" s="26"/>
      <c r="D1" s="26"/>
      <c r="E1" s="27"/>
      <c r="F1" s="27"/>
      <c r="G1" s="27"/>
      <c r="H1" s="141" t="s">
        <v>69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2" customHeight="1">
      <c r="A2" s="28"/>
      <c r="B2" s="27"/>
      <c r="C2" s="26"/>
      <c r="D2" s="26"/>
      <c r="E2" s="26"/>
      <c r="F2" s="26"/>
      <c r="G2" s="26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20" customFormat="1" ht="15">
      <c r="A3" s="207" t="s">
        <v>151</v>
      </c>
      <c r="B3" s="207"/>
      <c r="C3" s="207"/>
      <c r="D3" s="207"/>
      <c r="E3" s="207"/>
      <c r="F3" s="207"/>
      <c r="G3" s="207"/>
      <c r="H3" s="20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20" customFormat="1" ht="12">
      <c r="A4" s="49"/>
      <c r="B4" s="209"/>
      <c r="C4" s="209"/>
      <c r="D4" s="209"/>
      <c r="E4" s="209"/>
      <c r="F4" s="49"/>
      <c r="G4" s="117"/>
      <c r="H4" s="4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s="20" customFormat="1" ht="15.75" customHeight="1" thickBot="1">
      <c r="A5" s="50" t="s">
        <v>70</v>
      </c>
      <c r="B5" s="50"/>
      <c r="C5" s="51"/>
      <c r="D5" s="51"/>
      <c r="E5" s="51"/>
      <c r="F5" s="51"/>
      <c r="G5" s="51"/>
      <c r="H5" s="52" t="s">
        <v>80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s="21" customFormat="1" ht="12" customHeight="1" thickTop="1">
      <c r="A6" s="210" t="s">
        <v>71</v>
      </c>
      <c r="B6" s="212" t="s">
        <v>72</v>
      </c>
      <c r="C6" s="214" t="s">
        <v>149</v>
      </c>
      <c r="D6" s="214" t="s">
        <v>150</v>
      </c>
      <c r="E6" s="218" t="s">
        <v>166</v>
      </c>
      <c r="F6" s="218" t="s">
        <v>167</v>
      </c>
      <c r="G6" s="216" t="s">
        <v>164</v>
      </c>
      <c r="H6" s="217" t="s">
        <v>165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21" customFormat="1" ht="41.25" customHeight="1">
      <c r="A7" s="211"/>
      <c r="B7" s="213"/>
      <c r="C7" s="215"/>
      <c r="D7" s="215"/>
      <c r="E7" s="211"/>
      <c r="F7" s="211"/>
      <c r="G7" s="214"/>
      <c r="H7" s="214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s="21" customFormat="1" ht="13.5" thickBot="1">
      <c r="A8" s="121" t="s">
        <v>73</v>
      </c>
      <c r="B8" s="121" t="s">
        <v>74</v>
      </c>
      <c r="C8" s="122">
        <v>1</v>
      </c>
      <c r="D8" s="122" t="s">
        <v>75</v>
      </c>
      <c r="E8" s="122">
        <v>3</v>
      </c>
      <c r="F8" s="123" t="s">
        <v>76</v>
      </c>
      <c r="G8" s="123" t="s">
        <v>77</v>
      </c>
      <c r="H8" s="124" t="s">
        <v>78</v>
      </c>
      <c r="I8" s="37"/>
      <c r="J8" s="37"/>
      <c r="K8" s="37"/>
      <c r="L8" s="19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9" s="31" customFormat="1" ht="15.75" thickTop="1">
      <c r="A9" s="125">
        <v>0</v>
      </c>
      <c r="B9" s="126" t="s">
        <v>142</v>
      </c>
      <c r="C9" s="127">
        <f>SUM(C10:C67)</f>
        <v>57745810</v>
      </c>
      <c r="D9" s="127">
        <f>SUM(D10:D67)</f>
        <v>57747245</v>
      </c>
      <c r="E9" s="127">
        <f>SUM(E10:E67)</f>
        <v>15296622</v>
      </c>
      <c r="F9" s="127">
        <f>SUM(F10:F67)</f>
        <v>15294097</v>
      </c>
      <c r="G9" s="127">
        <f>SUM(G10:G67)</f>
        <v>15069360.554610003</v>
      </c>
      <c r="H9" s="188">
        <f aca="true" t="shared" si="0" ref="H9:H40">G9/F9</f>
        <v>0.9853056741179295</v>
      </c>
      <c r="I9" s="194"/>
    </row>
    <row r="10" spans="1:9" s="31" customFormat="1" ht="15">
      <c r="A10" s="120">
        <v>1</v>
      </c>
      <c r="B10" s="128" t="s">
        <v>96</v>
      </c>
      <c r="C10" s="119">
        <v>32875</v>
      </c>
      <c r="D10" s="119">
        <v>32875</v>
      </c>
      <c r="E10" s="119">
        <v>8351</v>
      </c>
      <c r="F10" s="119">
        <v>8351</v>
      </c>
      <c r="G10" s="119">
        <v>8169.785580000002</v>
      </c>
      <c r="H10" s="189">
        <f t="shared" si="0"/>
        <v>0.9783002730211953</v>
      </c>
      <c r="I10" s="194"/>
    </row>
    <row r="11" spans="1:9" s="31" customFormat="1" ht="15.75" customHeight="1">
      <c r="A11" s="120">
        <v>2</v>
      </c>
      <c r="B11" s="128" t="s">
        <v>97</v>
      </c>
      <c r="C11" s="119">
        <v>167000</v>
      </c>
      <c r="D11" s="119">
        <v>167000</v>
      </c>
      <c r="E11" s="119">
        <v>53431</v>
      </c>
      <c r="F11" s="119">
        <v>53431</v>
      </c>
      <c r="G11" s="119">
        <v>50743.59645</v>
      </c>
      <c r="H11" s="189">
        <f t="shared" si="0"/>
        <v>0.9497032892889895</v>
      </c>
      <c r="I11" s="194"/>
    </row>
    <row r="12" spans="1:11" s="32" customFormat="1" ht="14.25" customHeight="1">
      <c r="A12" s="120">
        <v>3</v>
      </c>
      <c r="B12" s="128" t="s">
        <v>98</v>
      </c>
      <c r="C12" s="119">
        <v>336000</v>
      </c>
      <c r="D12" s="119">
        <v>336000</v>
      </c>
      <c r="E12" s="119">
        <v>110580</v>
      </c>
      <c r="F12" s="119">
        <v>110580</v>
      </c>
      <c r="G12" s="119">
        <v>108156.9954</v>
      </c>
      <c r="H12" s="189">
        <f t="shared" si="0"/>
        <v>0.9780882202930006</v>
      </c>
      <c r="I12" s="194"/>
      <c r="K12" s="33"/>
    </row>
    <row r="13" spans="1:11" s="34" customFormat="1" ht="15">
      <c r="A13" s="120">
        <v>4</v>
      </c>
      <c r="B13" s="128" t="s">
        <v>99</v>
      </c>
      <c r="C13" s="119">
        <v>134000</v>
      </c>
      <c r="D13" s="119">
        <v>134000</v>
      </c>
      <c r="E13" s="119">
        <v>35276</v>
      </c>
      <c r="F13" s="119">
        <v>35276</v>
      </c>
      <c r="G13" s="119">
        <v>34049.511990000006</v>
      </c>
      <c r="H13" s="189">
        <f t="shared" si="0"/>
        <v>0.965231658634766</v>
      </c>
      <c r="I13" s="194"/>
      <c r="J13" s="32"/>
      <c r="K13" s="33"/>
    </row>
    <row r="14" spans="1:11" s="34" customFormat="1" ht="15">
      <c r="A14" s="120">
        <v>5</v>
      </c>
      <c r="B14" s="128" t="s">
        <v>100</v>
      </c>
      <c r="C14" s="119">
        <v>26142</v>
      </c>
      <c r="D14" s="119">
        <v>26142</v>
      </c>
      <c r="E14" s="119">
        <v>7762</v>
      </c>
      <c r="F14" s="119">
        <v>7762</v>
      </c>
      <c r="G14" s="119">
        <v>7630.62144</v>
      </c>
      <c r="H14" s="189">
        <f t="shared" si="0"/>
        <v>0.9830741355320793</v>
      </c>
      <c r="I14" s="194"/>
      <c r="J14" s="32"/>
      <c r="K14" s="33"/>
    </row>
    <row r="15" spans="1:11" s="34" customFormat="1" ht="15">
      <c r="A15" s="120">
        <v>6</v>
      </c>
      <c r="B15" s="128" t="s">
        <v>88</v>
      </c>
      <c r="C15" s="119">
        <v>12100</v>
      </c>
      <c r="D15" s="119">
        <v>12100</v>
      </c>
      <c r="E15" s="119">
        <v>3492</v>
      </c>
      <c r="F15" s="119">
        <v>3492</v>
      </c>
      <c r="G15" s="119">
        <v>3328.5484599999995</v>
      </c>
      <c r="H15" s="189">
        <f t="shared" si="0"/>
        <v>0.9531925715922106</v>
      </c>
      <c r="I15" s="194"/>
      <c r="J15" s="32"/>
      <c r="K15" s="33"/>
    </row>
    <row r="16" spans="1:11" s="34" customFormat="1" ht="15">
      <c r="A16" s="120">
        <v>7</v>
      </c>
      <c r="B16" s="128" t="s">
        <v>89</v>
      </c>
      <c r="C16" s="119">
        <v>330578</v>
      </c>
      <c r="D16" s="119">
        <v>330578</v>
      </c>
      <c r="E16" s="119">
        <v>82070</v>
      </c>
      <c r="F16" s="119">
        <v>82070</v>
      </c>
      <c r="G16" s="119">
        <v>74505.919</v>
      </c>
      <c r="H16" s="189">
        <f t="shared" si="0"/>
        <v>0.9078337882295601</v>
      </c>
      <c r="I16" s="194"/>
      <c r="J16" s="32"/>
      <c r="K16" s="33"/>
    </row>
    <row r="17" spans="1:11" s="34" customFormat="1" ht="15">
      <c r="A17" s="120">
        <v>8</v>
      </c>
      <c r="B17" s="128" t="s">
        <v>101</v>
      </c>
      <c r="C17" s="119">
        <v>55246</v>
      </c>
      <c r="D17" s="119">
        <v>55246</v>
      </c>
      <c r="E17" s="119">
        <v>13805</v>
      </c>
      <c r="F17" s="119">
        <v>13805</v>
      </c>
      <c r="G17" s="119">
        <v>13049.404</v>
      </c>
      <c r="H17" s="189">
        <f t="shared" si="0"/>
        <v>0.9452664976457805</v>
      </c>
      <c r="I17" s="194"/>
      <c r="J17" s="32"/>
      <c r="K17" s="33"/>
    </row>
    <row r="18" spans="1:11" s="34" customFormat="1" ht="15">
      <c r="A18" s="120">
        <v>9</v>
      </c>
      <c r="B18" s="128" t="s">
        <v>90</v>
      </c>
      <c r="C18" s="119">
        <v>19715</v>
      </c>
      <c r="D18" s="119">
        <v>19715</v>
      </c>
      <c r="E18" s="119">
        <v>4965</v>
      </c>
      <c r="F18" s="119">
        <v>4965</v>
      </c>
      <c r="G18" s="119">
        <v>4741.471810000001</v>
      </c>
      <c r="H18" s="189">
        <f t="shared" si="0"/>
        <v>0.9549792165156095</v>
      </c>
      <c r="I18" s="194"/>
      <c r="J18" s="32"/>
      <c r="K18" s="33"/>
    </row>
    <row r="19" spans="1:11" s="34" customFormat="1" ht="30">
      <c r="A19" s="120">
        <v>10</v>
      </c>
      <c r="B19" s="128" t="s">
        <v>102</v>
      </c>
      <c r="C19" s="119">
        <v>21900</v>
      </c>
      <c r="D19" s="119">
        <v>21900</v>
      </c>
      <c r="E19" s="119">
        <v>5770</v>
      </c>
      <c r="F19" s="119">
        <v>5770</v>
      </c>
      <c r="G19" s="119">
        <v>5577.61539</v>
      </c>
      <c r="H19" s="189">
        <f t="shared" si="0"/>
        <v>0.9666577798960139</v>
      </c>
      <c r="I19" s="194"/>
      <c r="J19" s="32"/>
      <c r="K19" s="33"/>
    </row>
    <row r="20" spans="1:11" s="34" customFormat="1" ht="12" customHeight="1">
      <c r="A20" s="120">
        <v>11</v>
      </c>
      <c r="B20" s="128" t="s">
        <v>103</v>
      </c>
      <c r="C20" s="119">
        <v>12700</v>
      </c>
      <c r="D20" s="119">
        <v>12700</v>
      </c>
      <c r="E20" s="119">
        <v>3382</v>
      </c>
      <c r="F20" s="119">
        <v>3382</v>
      </c>
      <c r="G20" s="119">
        <v>3353.5828499999993</v>
      </c>
      <c r="H20" s="189">
        <f t="shared" si="0"/>
        <v>0.9915975310467178</v>
      </c>
      <c r="I20" s="194"/>
      <c r="J20" s="32"/>
      <c r="K20" s="33"/>
    </row>
    <row r="21" spans="1:11" s="34" customFormat="1" ht="15">
      <c r="A21" s="120">
        <v>13</v>
      </c>
      <c r="B21" s="128" t="s">
        <v>91</v>
      </c>
      <c r="C21" s="119">
        <v>508641</v>
      </c>
      <c r="D21" s="119">
        <v>508641</v>
      </c>
      <c r="E21" s="119">
        <v>131268</v>
      </c>
      <c r="F21" s="119">
        <v>131268</v>
      </c>
      <c r="G21" s="119">
        <v>120432.05208999995</v>
      </c>
      <c r="H21" s="189">
        <f t="shared" si="0"/>
        <v>0.9174517177834656</v>
      </c>
      <c r="I21" s="194"/>
      <c r="J21" s="32"/>
      <c r="K21" s="33"/>
    </row>
    <row r="22" spans="1:11" s="34" customFormat="1" ht="15">
      <c r="A22" s="120">
        <v>14</v>
      </c>
      <c r="B22" s="128" t="s">
        <v>92</v>
      </c>
      <c r="C22" s="119">
        <v>490000</v>
      </c>
      <c r="D22" s="119">
        <v>490000</v>
      </c>
      <c r="E22" s="119">
        <v>131000</v>
      </c>
      <c r="F22" s="119">
        <v>131000</v>
      </c>
      <c r="G22" s="119">
        <v>130337.4949</v>
      </c>
      <c r="H22" s="189">
        <f t="shared" si="0"/>
        <v>0.9949427091603054</v>
      </c>
      <c r="I22" s="194"/>
      <c r="J22" s="32"/>
      <c r="K22" s="33"/>
    </row>
    <row r="23" spans="1:11" s="34" customFormat="1" ht="30">
      <c r="A23" s="120">
        <v>15</v>
      </c>
      <c r="B23" s="128" t="s">
        <v>132</v>
      </c>
      <c r="C23" s="119">
        <v>79000</v>
      </c>
      <c r="D23" s="119">
        <v>79000</v>
      </c>
      <c r="E23" s="119">
        <v>21355</v>
      </c>
      <c r="F23" s="119">
        <v>21355</v>
      </c>
      <c r="G23" s="119">
        <v>20742.261959999993</v>
      </c>
      <c r="H23" s="189">
        <f t="shared" si="0"/>
        <v>0.9713070456567545</v>
      </c>
      <c r="I23" s="194"/>
      <c r="J23" s="32"/>
      <c r="K23" s="33"/>
    </row>
    <row r="24" spans="1:11" s="34" customFormat="1" ht="15" customHeight="1">
      <c r="A24" s="120">
        <v>16</v>
      </c>
      <c r="B24" s="128" t="s">
        <v>133</v>
      </c>
      <c r="C24" s="119">
        <v>3160000</v>
      </c>
      <c r="D24" s="119">
        <v>3160000</v>
      </c>
      <c r="E24" s="119">
        <v>813781</v>
      </c>
      <c r="F24" s="119">
        <v>813781</v>
      </c>
      <c r="G24" s="119">
        <v>814523.2794400001</v>
      </c>
      <c r="H24" s="189">
        <f t="shared" si="0"/>
        <v>1.0009121366067777</v>
      </c>
      <c r="I24" s="194"/>
      <c r="J24" s="32"/>
      <c r="K24" s="33"/>
    </row>
    <row r="25" spans="1:11" s="34" customFormat="1" ht="15">
      <c r="A25" s="120">
        <v>17</v>
      </c>
      <c r="B25" s="128" t="s">
        <v>104</v>
      </c>
      <c r="C25" s="119">
        <v>2764000</v>
      </c>
      <c r="D25" s="119">
        <v>2764000</v>
      </c>
      <c r="E25" s="119">
        <v>725000</v>
      </c>
      <c r="F25" s="119">
        <v>725000</v>
      </c>
      <c r="G25" s="119">
        <v>713235.9771000003</v>
      </c>
      <c r="H25" s="189">
        <f t="shared" si="0"/>
        <v>0.9837737615172417</v>
      </c>
      <c r="I25" s="194"/>
      <c r="J25" s="32"/>
      <c r="K25" s="33"/>
    </row>
    <row r="26" spans="1:11" s="34" customFormat="1" ht="15">
      <c r="A26" s="120">
        <v>18</v>
      </c>
      <c r="B26" s="128" t="s">
        <v>105</v>
      </c>
      <c r="C26" s="119">
        <v>6611400</v>
      </c>
      <c r="D26" s="119">
        <v>6611400</v>
      </c>
      <c r="E26" s="119">
        <v>1697031</v>
      </c>
      <c r="F26" s="119">
        <v>1697031</v>
      </c>
      <c r="G26" s="119">
        <v>1577931.18067</v>
      </c>
      <c r="H26" s="189">
        <f t="shared" si="0"/>
        <v>0.9298187131938073</v>
      </c>
      <c r="I26" s="194"/>
      <c r="J26" s="32"/>
      <c r="K26" s="33"/>
    </row>
    <row r="27" spans="1:11" s="34" customFormat="1" ht="15">
      <c r="A27" s="120">
        <v>19</v>
      </c>
      <c r="B27" s="128" t="s">
        <v>93</v>
      </c>
      <c r="C27" s="119">
        <v>12756000</v>
      </c>
      <c r="D27" s="119">
        <v>12756000</v>
      </c>
      <c r="E27" s="119">
        <v>3309185</v>
      </c>
      <c r="F27" s="119">
        <v>3309185</v>
      </c>
      <c r="G27" s="119">
        <v>3301043.941550001</v>
      </c>
      <c r="H27" s="189">
        <f t="shared" si="0"/>
        <v>0.99753985998063</v>
      </c>
      <c r="I27" s="194"/>
      <c r="J27" s="32"/>
      <c r="K27" s="33"/>
    </row>
    <row r="28" spans="1:11" s="34" customFormat="1" ht="15">
      <c r="A28" s="120">
        <v>20</v>
      </c>
      <c r="B28" s="128" t="s">
        <v>143</v>
      </c>
      <c r="C28" s="119">
        <v>356000</v>
      </c>
      <c r="D28" s="119">
        <v>356000</v>
      </c>
      <c r="E28" s="119">
        <v>113194</v>
      </c>
      <c r="F28" s="119">
        <v>113194</v>
      </c>
      <c r="G28" s="119">
        <v>102052.17864999997</v>
      </c>
      <c r="H28" s="189">
        <f t="shared" si="0"/>
        <v>0.901568799141297</v>
      </c>
      <c r="I28" s="194"/>
      <c r="J28" s="32"/>
      <c r="K28" s="33"/>
    </row>
    <row r="29" spans="1:11" s="34" customFormat="1" ht="15">
      <c r="A29" s="120">
        <v>21</v>
      </c>
      <c r="B29" s="128" t="s">
        <v>144</v>
      </c>
      <c r="C29" s="119">
        <v>12830</v>
      </c>
      <c r="D29" s="119">
        <v>12830</v>
      </c>
      <c r="E29" s="119">
        <v>4093</v>
      </c>
      <c r="F29" s="119">
        <v>4093</v>
      </c>
      <c r="G29" s="119">
        <v>2178.4389900000006</v>
      </c>
      <c r="H29" s="189">
        <f t="shared" si="0"/>
        <v>0.532235277302712</v>
      </c>
      <c r="I29" s="194"/>
      <c r="J29" s="32"/>
      <c r="K29" s="33"/>
    </row>
    <row r="30" spans="1:11" s="34" customFormat="1" ht="15">
      <c r="A30" s="120">
        <v>22</v>
      </c>
      <c r="B30" s="128" t="s">
        <v>106</v>
      </c>
      <c r="C30" s="119">
        <v>685174</v>
      </c>
      <c r="D30" s="119">
        <v>685174</v>
      </c>
      <c r="E30" s="119">
        <v>173407</v>
      </c>
      <c r="F30" s="119">
        <v>173407</v>
      </c>
      <c r="G30" s="119">
        <v>176628.65208</v>
      </c>
      <c r="H30" s="189">
        <f t="shared" si="0"/>
        <v>1.0185785584203637</v>
      </c>
      <c r="I30" s="194"/>
      <c r="J30" s="32"/>
      <c r="K30" s="33"/>
    </row>
    <row r="31" spans="1:11" s="34" customFormat="1" ht="15">
      <c r="A31" s="120">
        <v>23</v>
      </c>
      <c r="B31" s="128" t="s">
        <v>127</v>
      </c>
      <c r="C31" s="119">
        <v>355600</v>
      </c>
      <c r="D31" s="119">
        <v>355600</v>
      </c>
      <c r="E31" s="119">
        <v>90717</v>
      </c>
      <c r="F31" s="119">
        <v>90717</v>
      </c>
      <c r="G31" s="119">
        <v>91706.72234</v>
      </c>
      <c r="H31" s="189">
        <f t="shared" si="0"/>
        <v>1.0109099985669718</v>
      </c>
      <c r="I31" s="194"/>
      <c r="J31" s="32"/>
      <c r="K31" s="33"/>
    </row>
    <row r="32" spans="1:11" s="34" customFormat="1" ht="15">
      <c r="A32" s="120">
        <v>24</v>
      </c>
      <c r="B32" s="128" t="s">
        <v>134</v>
      </c>
      <c r="C32" s="119">
        <v>66000</v>
      </c>
      <c r="D32" s="119">
        <v>66000</v>
      </c>
      <c r="E32" s="119">
        <v>16689</v>
      </c>
      <c r="F32" s="119">
        <v>16689</v>
      </c>
      <c r="G32" s="119">
        <v>16534.631670000002</v>
      </c>
      <c r="H32" s="189">
        <f t="shared" si="0"/>
        <v>0.9907502948049615</v>
      </c>
      <c r="I32" s="194"/>
      <c r="J32" s="32"/>
      <c r="K32" s="33"/>
    </row>
    <row r="33" spans="1:11" s="34" customFormat="1" ht="15">
      <c r="A33" s="120">
        <v>25</v>
      </c>
      <c r="B33" s="128" t="s">
        <v>135</v>
      </c>
      <c r="C33" s="119">
        <v>21500000</v>
      </c>
      <c r="D33" s="119">
        <v>21500000</v>
      </c>
      <c r="E33" s="119">
        <v>5870500</v>
      </c>
      <c r="F33" s="119">
        <v>5870500</v>
      </c>
      <c r="G33" s="119">
        <v>5891612.994380001</v>
      </c>
      <c r="H33" s="189">
        <f t="shared" si="0"/>
        <v>1.0035964559032453</v>
      </c>
      <c r="I33" s="194"/>
      <c r="J33" s="32"/>
      <c r="K33" s="33"/>
    </row>
    <row r="34" spans="1:11" s="34" customFormat="1" ht="15">
      <c r="A34" s="120">
        <v>26</v>
      </c>
      <c r="B34" s="128" t="s">
        <v>107</v>
      </c>
      <c r="C34" s="119">
        <v>2450000</v>
      </c>
      <c r="D34" s="119">
        <v>2450000</v>
      </c>
      <c r="E34" s="119">
        <v>615000</v>
      </c>
      <c r="F34" s="119">
        <v>615000</v>
      </c>
      <c r="G34" s="119">
        <v>611621.6599900002</v>
      </c>
      <c r="H34" s="189">
        <f t="shared" si="0"/>
        <v>0.9945067642113824</v>
      </c>
      <c r="I34" s="194"/>
      <c r="J34" s="32"/>
      <c r="K34" s="33"/>
    </row>
    <row r="35" spans="1:11" s="34" customFormat="1" ht="15">
      <c r="A35" s="120">
        <v>27</v>
      </c>
      <c r="B35" s="128" t="s">
        <v>128</v>
      </c>
      <c r="C35" s="119">
        <v>33673</v>
      </c>
      <c r="D35" s="119">
        <v>33673</v>
      </c>
      <c r="E35" s="119">
        <v>9500</v>
      </c>
      <c r="F35" s="119">
        <v>9500</v>
      </c>
      <c r="G35" s="119">
        <v>8989.91105</v>
      </c>
      <c r="H35" s="189">
        <f t="shared" si="0"/>
        <v>0.9463064263157895</v>
      </c>
      <c r="I35" s="194"/>
      <c r="J35" s="32"/>
      <c r="K35" s="33"/>
    </row>
    <row r="36" spans="1:11" s="34" customFormat="1" ht="15">
      <c r="A36" s="120">
        <v>29</v>
      </c>
      <c r="B36" s="128" t="s">
        <v>94</v>
      </c>
      <c r="C36" s="119">
        <v>1333915</v>
      </c>
      <c r="D36" s="119">
        <v>1333915</v>
      </c>
      <c r="E36" s="119">
        <v>356151</v>
      </c>
      <c r="F36" s="119">
        <v>356151</v>
      </c>
      <c r="G36" s="119">
        <v>318126.20342999994</v>
      </c>
      <c r="H36" s="189">
        <f t="shared" si="0"/>
        <v>0.8932340592333026</v>
      </c>
      <c r="I36" s="194"/>
      <c r="J36" s="32"/>
      <c r="K36" s="33"/>
    </row>
    <row r="37" spans="1:11" s="34" customFormat="1" ht="15">
      <c r="A37" s="120">
        <v>30</v>
      </c>
      <c r="B37" s="128" t="s">
        <v>108</v>
      </c>
      <c r="C37" s="119">
        <v>14000</v>
      </c>
      <c r="D37" s="119">
        <v>14000</v>
      </c>
      <c r="E37" s="119">
        <v>3533</v>
      </c>
      <c r="F37" s="119">
        <v>3533</v>
      </c>
      <c r="G37" s="119">
        <v>3543.0499999999997</v>
      </c>
      <c r="H37" s="189">
        <f t="shared" si="0"/>
        <v>1.002844607981885</v>
      </c>
      <c r="I37" s="194"/>
      <c r="J37" s="32"/>
      <c r="K37" s="33"/>
    </row>
    <row r="38" spans="1:11" s="34" customFormat="1" ht="15">
      <c r="A38" s="120">
        <v>31</v>
      </c>
      <c r="B38" s="196" t="s">
        <v>109</v>
      </c>
      <c r="C38" s="119">
        <v>1572000</v>
      </c>
      <c r="D38" s="119">
        <v>1572000</v>
      </c>
      <c r="E38" s="119">
        <v>391800</v>
      </c>
      <c r="F38" s="119">
        <v>387840</v>
      </c>
      <c r="G38" s="119">
        <v>385175.78010999993</v>
      </c>
      <c r="H38" s="189">
        <f t="shared" si="0"/>
        <v>0.9931306211582094</v>
      </c>
      <c r="I38" s="194"/>
      <c r="J38" s="32"/>
      <c r="K38" s="33"/>
    </row>
    <row r="39" spans="1:11" s="34" customFormat="1" ht="15">
      <c r="A39" s="120">
        <v>32</v>
      </c>
      <c r="B39" s="128" t="s">
        <v>110</v>
      </c>
      <c r="C39" s="119">
        <v>314000</v>
      </c>
      <c r="D39" s="119">
        <v>314000</v>
      </c>
      <c r="E39" s="119">
        <v>78500</v>
      </c>
      <c r="F39" s="119">
        <v>78500</v>
      </c>
      <c r="G39" s="119">
        <v>67201.68514000002</v>
      </c>
      <c r="H39" s="189">
        <f t="shared" si="0"/>
        <v>0.8560724221656053</v>
      </c>
      <c r="I39" s="194"/>
      <c r="J39" s="32"/>
      <c r="K39" s="33"/>
    </row>
    <row r="40" spans="1:11" s="34" customFormat="1" ht="15">
      <c r="A40" s="120">
        <v>33</v>
      </c>
      <c r="B40" s="128" t="s">
        <v>111</v>
      </c>
      <c r="C40" s="119">
        <v>211200</v>
      </c>
      <c r="D40" s="119">
        <v>211200</v>
      </c>
      <c r="E40" s="119">
        <v>51370</v>
      </c>
      <c r="F40" s="119">
        <v>51370</v>
      </c>
      <c r="G40" s="119">
        <v>52090.29638</v>
      </c>
      <c r="H40" s="189">
        <f t="shared" si="0"/>
        <v>1.014021732139381</v>
      </c>
      <c r="I40" s="194"/>
      <c r="J40" s="32"/>
      <c r="K40" s="33"/>
    </row>
    <row r="41" spans="1:11" s="34" customFormat="1" ht="15">
      <c r="A41" s="120">
        <v>34</v>
      </c>
      <c r="B41" s="128" t="s">
        <v>112</v>
      </c>
      <c r="C41" s="119">
        <v>370000</v>
      </c>
      <c r="D41" s="119">
        <v>370000</v>
      </c>
      <c r="E41" s="119">
        <v>99910</v>
      </c>
      <c r="F41" s="119">
        <v>99910</v>
      </c>
      <c r="G41" s="119">
        <v>99910.17458</v>
      </c>
      <c r="H41" s="189">
        <f aca="true" t="shared" si="1" ref="H41:H66">G41/F41</f>
        <v>1.0000017473726355</v>
      </c>
      <c r="I41" s="194"/>
      <c r="J41" s="32"/>
      <c r="K41" s="33"/>
    </row>
    <row r="42" spans="1:11" s="34" customFormat="1" ht="15">
      <c r="A42" s="120">
        <v>35</v>
      </c>
      <c r="B42" s="128" t="s">
        <v>145</v>
      </c>
      <c r="C42" s="119">
        <v>70000</v>
      </c>
      <c r="D42" s="119">
        <v>70000</v>
      </c>
      <c r="E42" s="119">
        <v>21348</v>
      </c>
      <c r="F42" s="119">
        <v>21348</v>
      </c>
      <c r="G42" s="119">
        <v>21515.646040000003</v>
      </c>
      <c r="H42" s="189">
        <f t="shared" si="1"/>
        <v>1.0078530091811881</v>
      </c>
      <c r="I42" s="194"/>
      <c r="J42" s="32"/>
      <c r="K42" s="33"/>
    </row>
    <row r="43" spans="1:11" s="34" customFormat="1" ht="15">
      <c r="A43" s="120">
        <v>36</v>
      </c>
      <c r="B43" s="128" t="s">
        <v>136</v>
      </c>
      <c r="C43" s="119">
        <v>32000</v>
      </c>
      <c r="D43" s="119">
        <v>32000</v>
      </c>
      <c r="E43" s="119">
        <v>9808</v>
      </c>
      <c r="F43" s="119">
        <v>9808</v>
      </c>
      <c r="G43" s="119">
        <v>9655.718379999998</v>
      </c>
      <c r="H43" s="189">
        <f t="shared" si="1"/>
        <v>0.9844737336867861</v>
      </c>
      <c r="I43" s="194"/>
      <c r="J43" s="32"/>
      <c r="K43" s="33"/>
    </row>
    <row r="44" spans="1:11" s="34" customFormat="1" ht="15">
      <c r="A44" s="120">
        <v>37</v>
      </c>
      <c r="B44" s="128" t="s">
        <v>113</v>
      </c>
      <c r="C44" s="119">
        <v>270000</v>
      </c>
      <c r="D44" s="119">
        <v>270000</v>
      </c>
      <c r="E44" s="119">
        <v>73495</v>
      </c>
      <c r="F44" s="119">
        <v>73495</v>
      </c>
      <c r="G44" s="119">
        <v>70554.69336</v>
      </c>
      <c r="H44" s="189">
        <f t="shared" si="1"/>
        <v>0.9599931064698279</v>
      </c>
      <c r="I44" s="194"/>
      <c r="J44" s="32"/>
      <c r="K44" s="33"/>
    </row>
    <row r="45" spans="1:11" s="34" customFormat="1" ht="30">
      <c r="A45" s="120">
        <v>38</v>
      </c>
      <c r="B45" s="128" t="s">
        <v>114</v>
      </c>
      <c r="C45" s="119">
        <v>33000</v>
      </c>
      <c r="D45" s="119">
        <v>33000</v>
      </c>
      <c r="E45" s="119">
        <v>9044</v>
      </c>
      <c r="F45" s="119">
        <v>9044</v>
      </c>
      <c r="G45" s="119">
        <v>8156.790999999999</v>
      </c>
      <c r="H45" s="189">
        <f t="shared" si="1"/>
        <v>0.9019008182220256</v>
      </c>
      <c r="I45" s="194"/>
      <c r="J45" s="32"/>
      <c r="K45" s="33"/>
    </row>
    <row r="46" spans="1:11" s="34" customFormat="1" ht="45">
      <c r="A46" s="120">
        <v>39</v>
      </c>
      <c r="B46" s="128" t="s">
        <v>115</v>
      </c>
      <c r="C46" s="119">
        <v>2760</v>
      </c>
      <c r="D46" s="119">
        <v>2760</v>
      </c>
      <c r="E46" s="119">
        <v>850</v>
      </c>
      <c r="F46" s="119">
        <v>850</v>
      </c>
      <c r="G46" s="119">
        <v>641.772</v>
      </c>
      <c r="H46" s="189">
        <f t="shared" si="1"/>
        <v>0.7550258823529412</v>
      </c>
      <c r="I46" s="194"/>
      <c r="J46" s="32"/>
      <c r="K46" s="33"/>
    </row>
    <row r="47" spans="1:11" s="34" customFormat="1" ht="30">
      <c r="A47" s="120">
        <v>41</v>
      </c>
      <c r="B47" s="128" t="s">
        <v>116</v>
      </c>
      <c r="C47" s="119">
        <v>9000</v>
      </c>
      <c r="D47" s="119">
        <v>9000</v>
      </c>
      <c r="E47" s="119">
        <v>2360</v>
      </c>
      <c r="F47" s="119">
        <v>2360</v>
      </c>
      <c r="G47" s="119">
        <v>2352.544</v>
      </c>
      <c r="H47" s="189">
        <f t="shared" si="1"/>
        <v>0.9968406779661017</v>
      </c>
      <c r="I47" s="194"/>
      <c r="J47" s="32"/>
      <c r="K47" s="33"/>
    </row>
    <row r="48" spans="1:11" s="34" customFormat="1" ht="15">
      <c r="A48" s="120">
        <v>42</v>
      </c>
      <c r="B48" s="128" t="s">
        <v>117</v>
      </c>
      <c r="C48" s="119">
        <v>7560</v>
      </c>
      <c r="D48" s="119">
        <v>7560</v>
      </c>
      <c r="E48" s="119">
        <v>2011</v>
      </c>
      <c r="F48" s="119">
        <v>2011</v>
      </c>
      <c r="G48" s="119">
        <v>2059.2108000000003</v>
      </c>
      <c r="H48" s="189">
        <f t="shared" si="1"/>
        <v>1.0239735454997516</v>
      </c>
      <c r="I48" s="194"/>
      <c r="J48" s="32"/>
      <c r="K48" s="33"/>
    </row>
    <row r="49" spans="1:11" s="34" customFormat="1" ht="15">
      <c r="A49" s="120">
        <v>43</v>
      </c>
      <c r="B49" s="128" t="s">
        <v>118</v>
      </c>
      <c r="C49" s="119">
        <v>22200</v>
      </c>
      <c r="D49" s="119">
        <v>22200</v>
      </c>
      <c r="E49" s="119">
        <v>5930</v>
      </c>
      <c r="F49" s="119">
        <v>5930</v>
      </c>
      <c r="G49" s="119">
        <v>5712.177000000001</v>
      </c>
      <c r="H49" s="189">
        <f t="shared" si="1"/>
        <v>0.9632676222596965</v>
      </c>
      <c r="I49" s="194"/>
      <c r="J49" s="32"/>
      <c r="K49" s="33"/>
    </row>
    <row r="50" spans="1:11" s="34" customFormat="1" ht="15">
      <c r="A50" s="120">
        <v>44</v>
      </c>
      <c r="B50" s="128" t="s">
        <v>119</v>
      </c>
      <c r="C50" s="119">
        <v>14400</v>
      </c>
      <c r="D50" s="119">
        <v>14400</v>
      </c>
      <c r="E50" s="119">
        <v>3571</v>
      </c>
      <c r="F50" s="119">
        <v>3571</v>
      </c>
      <c r="G50" s="119">
        <v>3765.8132100000003</v>
      </c>
      <c r="H50" s="189">
        <f t="shared" si="1"/>
        <v>1.0545542453094372</v>
      </c>
      <c r="I50" s="194"/>
      <c r="J50" s="32"/>
      <c r="K50" s="33"/>
    </row>
    <row r="51" spans="1:11" s="34" customFormat="1" ht="15" hidden="1">
      <c r="A51" s="120">
        <v>45</v>
      </c>
      <c r="B51" s="128" t="s">
        <v>137</v>
      </c>
      <c r="C51" s="119">
        <v>0</v>
      </c>
      <c r="D51" s="119">
        <v>0</v>
      </c>
      <c r="E51" s="119"/>
      <c r="F51" s="119">
        <v>0</v>
      </c>
      <c r="G51" s="119">
        <v>0</v>
      </c>
      <c r="H51" s="189" t="e">
        <f t="shared" si="1"/>
        <v>#DIV/0!</v>
      </c>
      <c r="I51" s="194"/>
      <c r="J51" s="32"/>
      <c r="K51" s="33"/>
    </row>
    <row r="52" spans="1:11" s="34" customFormat="1" ht="15" hidden="1">
      <c r="A52" s="120">
        <v>46</v>
      </c>
      <c r="B52" s="128" t="s">
        <v>138</v>
      </c>
      <c r="C52" s="119">
        <v>0</v>
      </c>
      <c r="D52" s="119">
        <v>0</v>
      </c>
      <c r="E52" s="119"/>
      <c r="F52" s="119">
        <v>0</v>
      </c>
      <c r="G52" s="119">
        <v>0</v>
      </c>
      <c r="H52" s="189" t="e">
        <f t="shared" si="1"/>
        <v>#DIV/0!</v>
      </c>
      <c r="I52" s="194"/>
      <c r="J52" s="32"/>
      <c r="K52" s="33"/>
    </row>
    <row r="53" spans="1:11" s="34" customFormat="1" ht="15">
      <c r="A53" s="120">
        <v>47</v>
      </c>
      <c r="B53" s="128" t="s">
        <v>95</v>
      </c>
      <c r="C53" s="119">
        <v>99118</v>
      </c>
      <c r="D53" s="119">
        <v>99118</v>
      </c>
      <c r="E53" s="119">
        <v>23691</v>
      </c>
      <c r="F53" s="119">
        <v>23691</v>
      </c>
      <c r="G53" s="119">
        <v>21866.657989999996</v>
      </c>
      <c r="H53" s="189">
        <f t="shared" si="1"/>
        <v>0.9229943012114303</v>
      </c>
      <c r="I53" s="194"/>
      <c r="J53" s="32"/>
      <c r="K53" s="33"/>
    </row>
    <row r="54" spans="1:13" s="34" customFormat="1" ht="15">
      <c r="A54" s="120">
        <v>48</v>
      </c>
      <c r="B54" s="128" t="s">
        <v>120</v>
      </c>
      <c r="C54" s="119">
        <v>51600</v>
      </c>
      <c r="D54" s="119">
        <v>51600</v>
      </c>
      <c r="E54" s="119">
        <v>13972</v>
      </c>
      <c r="F54" s="119">
        <v>13972</v>
      </c>
      <c r="G54" s="119">
        <v>13179.39664</v>
      </c>
      <c r="H54" s="189">
        <f t="shared" si="1"/>
        <v>0.9432720183223591</v>
      </c>
      <c r="I54" s="194"/>
      <c r="J54" s="32"/>
      <c r="K54" s="33"/>
      <c r="L54" s="35"/>
      <c r="M54" s="35"/>
    </row>
    <row r="55" spans="1:13" s="34" customFormat="1" ht="30">
      <c r="A55" s="120">
        <v>50</v>
      </c>
      <c r="B55" s="128" t="s">
        <v>121</v>
      </c>
      <c r="C55" s="129">
        <v>4300</v>
      </c>
      <c r="D55" s="129">
        <v>4300</v>
      </c>
      <c r="E55" s="119">
        <v>1213</v>
      </c>
      <c r="F55" s="119">
        <v>1213</v>
      </c>
      <c r="G55" s="119">
        <v>1173.656</v>
      </c>
      <c r="H55" s="189">
        <f t="shared" si="1"/>
        <v>0.9675647155812036</v>
      </c>
      <c r="I55" s="194"/>
      <c r="J55" s="32"/>
      <c r="K55" s="33"/>
      <c r="L55" s="35"/>
      <c r="M55" s="35"/>
    </row>
    <row r="56" spans="1:13" s="34" customFormat="1" ht="15">
      <c r="A56" s="120">
        <v>51</v>
      </c>
      <c r="B56" s="128" t="s">
        <v>122</v>
      </c>
      <c r="C56" s="118">
        <v>7440</v>
      </c>
      <c r="D56" s="118">
        <v>8875</v>
      </c>
      <c r="E56" s="118">
        <v>2157</v>
      </c>
      <c r="F56" s="118">
        <v>3592</v>
      </c>
      <c r="G56" s="118">
        <v>3515.975</v>
      </c>
      <c r="H56" s="189">
        <f t="shared" si="1"/>
        <v>0.9788349109131402</v>
      </c>
      <c r="I56" s="194"/>
      <c r="J56" s="32"/>
      <c r="K56" s="33"/>
      <c r="L56" s="36"/>
      <c r="M56" s="36"/>
    </row>
    <row r="57" spans="1:32" ht="15">
      <c r="A57" s="120">
        <v>52</v>
      </c>
      <c r="B57" s="128" t="s">
        <v>123</v>
      </c>
      <c r="C57" s="118">
        <v>13600</v>
      </c>
      <c r="D57" s="118">
        <v>13600</v>
      </c>
      <c r="E57" s="118">
        <v>4300</v>
      </c>
      <c r="F57" s="118">
        <v>4300</v>
      </c>
      <c r="G57" s="118">
        <v>4276.895</v>
      </c>
      <c r="H57" s="189">
        <f t="shared" si="1"/>
        <v>0.9946267441860466</v>
      </c>
      <c r="I57" s="19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ht="12" customHeight="1">
      <c r="A58" s="120">
        <v>53</v>
      </c>
      <c r="B58" s="128" t="s">
        <v>81</v>
      </c>
      <c r="C58" s="118">
        <v>14900</v>
      </c>
      <c r="D58" s="118">
        <v>14900</v>
      </c>
      <c r="E58" s="118">
        <v>4267</v>
      </c>
      <c r="F58" s="118">
        <v>4267</v>
      </c>
      <c r="G58" s="118">
        <v>3933.422560000001</v>
      </c>
      <c r="H58" s="189">
        <f t="shared" si="1"/>
        <v>0.9218238950082027</v>
      </c>
      <c r="I58" s="19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15">
      <c r="A59" s="120">
        <v>54</v>
      </c>
      <c r="B59" s="128" t="s">
        <v>139</v>
      </c>
      <c r="C59" s="118">
        <v>120000</v>
      </c>
      <c r="D59" s="118">
        <v>120000</v>
      </c>
      <c r="E59" s="118">
        <v>34938</v>
      </c>
      <c r="F59" s="118">
        <v>34938</v>
      </c>
      <c r="G59" s="118">
        <v>32975.14691</v>
      </c>
      <c r="H59" s="189">
        <f t="shared" si="1"/>
        <v>0.9438189624477648</v>
      </c>
      <c r="I59" s="19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ht="30">
      <c r="A60" s="120">
        <v>55</v>
      </c>
      <c r="B60" s="128" t="s">
        <v>124</v>
      </c>
      <c r="C60" s="118">
        <v>18840</v>
      </c>
      <c r="D60" s="118">
        <v>18840</v>
      </c>
      <c r="E60" s="118">
        <v>4649</v>
      </c>
      <c r="F60" s="118">
        <v>4649</v>
      </c>
      <c r="G60" s="118">
        <v>4686.08768</v>
      </c>
      <c r="H60" s="189">
        <f t="shared" si="1"/>
        <v>1.007977560765756</v>
      </c>
      <c r="I60" s="19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ht="15">
      <c r="A61" s="120">
        <v>56</v>
      </c>
      <c r="B61" s="128" t="s">
        <v>140</v>
      </c>
      <c r="C61" s="129">
        <v>2662</v>
      </c>
      <c r="D61" s="129">
        <v>2662</v>
      </c>
      <c r="E61" s="129">
        <v>697</v>
      </c>
      <c r="F61" s="129">
        <v>697</v>
      </c>
      <c r="G61" s="129">
        <v>680.81</v>
      </c>
      <c r="H61" s="189">
        <f t="shared" si="1"/>
        <v>0.9767718794835006</v>
      </c>
      <c r="I61" s="19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ht="12" customHeight="1">
      <c r="A62" s="120">
        <v>57</v>
      </c>
      <c r="B62" s="128" t="s">
        <v>129</v>
      </c>
      <c r="C62" s="129">
        <v>34800</v>
      </c>
      <c r="D62" s="129">
        <v>34800</v>
      </c>
      <c r="E62" s="129">
        <v>10060</v>
      </c>
      <c r="F62" s="129">
        <v>10060</v>
      </c>
      <c r="G62" s="119">
        <v>9530.63473</v>
      </c>
      <c r="H62" s="189">
        <f t="shared" si="1"/>
        <v>0.9473791978131213</v>
      </c>
      <c r="I62" s="19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ht="15">
      <c r="A63" s="120">
        <v>58</v>
      </c>
      <c r="B63" s="128" t="s">
        <v>125</v>
      </c>
      <c r="C63" s="129">
        <v>3400</v>
      </c>
      <c r="D63" s="129">
        <v>3400</v>
      </c>
      <c r="E63" s="129">
        <v>874</v>
      </c>
      <c r="F63" s="129">
        <v>874</v>
      </c>
      <c r="G63" s="119">
        <v>650.7070899999998</v>
      </c>
      <c r="H63" s="189">
        <f t="shared" si="1"/>
        <v>0.7445161212814643</v>
      </c>
      <c r="I63" s="19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ht="12" customHeight="1">
      <c r="A64" s="120">
        <v>60</v>
      </c>
      <c r="B64" s="128" t="s">
        <v>146</v>
      </c>
      <c r="C64" s="129">
        <v>68000</v>
      </c>
      <c r="D64" s="129">
        <v>68000</v>
      </c>
      <c r="E64" s="129">
        <v>19550</v>
      </c>
      <c r="F64" s="129">
        <v>19550</v>
      </c>
      <c r="G64" s="119">
        <v>18198.184780000003</v>
      </c>
      <c r="H64" s="189">
        <f t="shared" si="1"/>
        <v>0.9308534414322253</v>
      </c>
      <c r="I64" s="19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ht="12" customHeight="1">
      <c r="A65" s="120">
        <v>61</v>
      </c>
      <c r="B65" s="128" t="s">
        <v>147</v>
      </c>
      <c r="C65" s="129">
        <v>23371</v>
      </c>
      <c r="D65" s="129">
        <v>23371</v>
      </c>
      <c r="E65" s="129">
        <v>6720</v>
      </c>
      <c r="F65" s="129">
        <v>6720</v>
      </c>
      <c r="G65" s="119">
        <v>7012.508210000001</v>
      </c>
      <c r="H65" s="189">
        <f t="shared" si="1"/>
        <v>1.0435280074404762</v>
      </c>
      <c r="I65" s="19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ht="15.75" thickBot="1">
      <c r="A66" s="142">
        <v>64</v>
      </c>
      <c r="B66" s="143" t="s">
        <v>148</v>
      </c>
      <c r="C66" s="193">
        <v>31170</v>
      </c>
      <c r="D66" s="193">
        <v>31170</v>
      </c>
      <c r="E66" s="193">
        <v>9249</v>
      </c>
      <c r="F66" s="193">
        <v>9249</v>
      </c>
      <c r="G66" s="147">
        <v>4340.48736</v>
      </c>
      <c r="H66" s="190">
        <f t="shared" si="1"/>
        <v>0.46929261109309117</v>
      </c>
      <c r="I66" s="19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ht="12" customHeight="1" hidden="1" thickBot="1">
      <c r="A67" s="142">
        <v>65</v>
      </c>
      <c r="B67" s="143" t="s">
        <v>141</v>
      </c>
      <c r="C67" s="144">
        <v>0</v>
      </c>
      <c r="D67" s="144"/>
      <c r="E67" s="145"/>
      <c r="F67" s="145"/>
      <c r="G67" s="145"/>
      <c r="H67" s="146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3:32" ht="12" customHeight="1" thickTop="1">
      <c r="C68" s="19"/>
      <c r="D68" s="1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ht="12" customHeight="1">
      <c r="A69" s="34"/>
      <c r="B69" s="34"/>
      <c r="C69" s="47"/>
      <c r="D69" s="4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12" customHeight="1">
      <c r="A70" s="34"/>
      <c r="B70" s="34"/>
      <c r="C70" s="47"/>
      <c r="D70" s="4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12" customHeight="1">
      <c r="A71" s="34"/>
      <c r="B71" s="34"/>
      <c r="C71" s="47"/>
      <c r="D71" s="4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ht="12" customHeight="1">
      <c r="A72" s="34"/>
      <c r="B72" s="34"/>
      <c r="C72" s="47"/>
      <c r="D72" s="4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ht="12" customHeight="1">
      <c r="A73" s="34"/>
      <c r="B73" s="34"/>
      <c r="C73" s="47"/>
      <c r="D73" s="4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ht="12" customHeight="1">
      <c r="A74" s="34"/>
      <c r="B74" s="34"/>
      <c r="C74" s="47"/>
      <c r="D74" s="4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ht="12" customHeight="1">
      <c r="A75" s="34"/>
      <c r="B75" s="34"/>
      <c r="C75" s="47"/>
      <c r="D75" s="4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ht="12" customHeight="1">
      <c r="A76" s="34"/>
      <c r="B76" s="34"/>
      <c r="C76" s="47"/>
      <c r="D76" s="4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ht="12" customHeight="1">
      <c r="A77" s="34"/>
      <c r="B77" s="34"/>
      <c r="C77" s="47"/>
      <c r="D77" s="4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ht="12" customHeight="1">
      <c r="A78" s="34"/>
      <c r="B78" s="34"/>
      <c r="C78" s="47"/>
      <c r="D78" s="47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ht="12" customHeight="1">
      <c r="A79" s="34"/>
      <c r="B79" s="34"/>
      <c r="C79" s="47"/>
      <c r="D79" s="47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ht="12" customHeight="1">
      <c r="A80" s="34"/>
      <c r="B80" s="34"/>
      <c r="C80" s="47"/>
      <c r="D80" s="4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ht="12" customHeight="1">
      <c r="A81" s="34"/>
      <c r="B81" s="34"/>
      <c r="C81" s="47"/>
      <c r="D81" s="47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ht="12" customHeight="1">
      <c r="A82" s="34"/>
      <c r="B82" s="34"/>
      <c r="C82" s="47"/>
      <c r="D82" s="47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ht="12" customHeight="1">
      <c r="A83" s="34"/>
      <c r="B83" s="34"/>
      <c r="C83" s="47"/>
      <c r="D83" s="4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ht="12" customHeight="1">
      <c r="A84" s="34"/>
      <c r="B84" s="34"/>
      <c r="C84" s="47"/>
      <c r="D84" s="47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ht="12" customHeight="1">
      <c r="A85" s="34"/>
      <c r="B85" s="34"/>
      <c r="C85" s="47"/>
      <c r="D85" s="47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ht="12" customHeight="1">
      <c r="A86" s="34"/>
      <c r="B86" s="34"/>
      <c r="C86" s="47"/>
      <c r="D86" s="47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ht="12" customHeight="1">
      <c r="A87" s="34"/>
      <c r="B87" s="34"/>
      <c r="C87" s="47"/>
      <c r="D87" s="47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ht="12" customHeight="1">
      <c r="A88" s="34"/>
      <c r="B88" s="34"/>
      <c r="C88" s="47"/>
      <c r="D88" s="4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ht="12" customHeight="1">
      <c r="A89" s="34"/>
      <c r="B89" s="34"/>
      <c r="C89" s="47"/>
      <c r="D89" s="4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ht="12" customHeight="1">
      <c r="A90" s="34"/>
      <c r="B90" s="34"/>
      <c r="C90" s="47"/>
      <c r="D90" s="47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ht="12" customHeight="1">
      <c r="A91" s="34"/>
      <c r="B91" s="34"/>
      <c r="C91" s="47"/>
      <c r="D91" s="47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ht="12" customHeight="1">
      <c r="A92" s="34"/>
      <c r="B92" s="34"/>
      <c r="C92" s="47"/>
      <c r="D92" s="47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ht="12" customHeight="1">
      <c r="A93" s="34"/>
      <c r="B93" s="34"/>
      <c r="C93" s="47"/>
      <c r="D93" s="47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ht="12" customHeight="1">
      <c r="A94" s="34"/>
      <c r="B94" s="34"/>
      <c r="C94" s="47"/>
      <c r="D94" s="47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ht="12" customHeight="1">
      <c r="A95" s="34"/>
      <c r="B95" s="34"/>
      <c r="C95" s="47"/>
      <c r="D95" s="47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ht="12" customHeight="1">
      <c r="A96" s="34"/>
      <c r="B96" s="34"/>
      <c r="C96" s="47"/>
      <c r="D96" s="47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ht="12" customHeight="1">
      <c r="A97" s="34"/>
      <c r="B97" s="34"/>
      <c r="C97" s="47"/>
      <c r="D97" s="4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ht="12" customHeight="1">
      <c r="A98" s="34"/>
      <c r="B98" s="34"/>
      <c r="C98" s="47"/>
      <c r="D98" s="4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ht="12" customHeight="1">
      <c r="A99" s="34"/>
      <c r="B99" s="34"/>
      <c r="C99" s="47"/>
      <c r="D99" s="47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ht="12" customHeight="1">
      <c r="A100" s="34"/>
      <c r="B100" s="34"/>
      <c r="C100" s="47"/>
      <c r="D100" s="47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ht="12" customHeight="1">
      <c r="A101" s="34"/>
      <c r="B101" s="34"/>
      <c r="C101" s="47"/>
      <c r="D101" s="47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ht="12" customHeight="1">
      <c r="A102" s="34"/>
      <c r="B102" s="34"/>
      <c r="C102" s="47"/>
      <c r="D102" s="4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ht="12" customHeight="1">
      <c r="A103" s="34"/>
      <c r="B103" s="34"/>
      <c r="C103" s="47"/>
      <c r="D103" s="47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ht="12" customHeight="1">
      <c r="A104" s="34"/>
      <c r="B104" s="34"/>
      <c r="C104" s="47"/>
      <c r="D104" s="47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ht="12" customHeight="1">
      <c r="A105" s="34"/>
      <c r="B105" s="34"/>
      <c r="C105" s="47"/>
      <c r="D105" s="4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ht="12" customHeight="1">
      <c r="A106" s="34"/>
      <c r="B106" s="34"/>
      <c r="C106" s="47"/>
      <c r="D106" s="4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ht="12" customHeight="1">
      <c r="A107" s="34"/>
      <c r="B107" s="34"/>
      <c r="C107" s="47"/>
      <c r="D107" s="47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ht="12" customHeight="1">
      <c r="A108" s="34"/>
      <c r="B108" s="34"/>
      <c r="C108" s="47"/>
      <c r="D108" s="47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32" ht="12" customHeight="1">
      <c r="A109" s="34"/>
      <c r="B109" s="34"/>
      <c r="C109" s="47"/>
      <c r="D109" s="47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1:32" ht="12" customHeight="1">
      <c r="A110" s="34"/>
      <c r="B110" s="34"/>
      <c r="C110" s="47"/>
      <c r="D110" s="47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32" ht="12" customHeight="1">
      <c r="A111" s="34"/>
      <c r="B111" s="34"/>
      <c r="C111" s="47"/>
      <c r="D111" s="47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1:32" ht="12" customHeight="1">
      <c r="A112" s="34"/>
      <c r="B112" s="34"/>
      <c r="C112" s="47"/>
      <c r="D112" s="4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ht="12" customHeight="1">
      <c r="A113" s="34"/>
      <c r="B113" s="34"/>
      <c r="C113" s="47"/>
      <c r="D113" s="47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ht="12" customHeight="1">
      <c r="A114" s="34"/>
      <c r="B114" s="34"/>
      <c r="C114" s="47"/>
      <c r="D114" s="4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32" ht="12" customHeight="1">
      <c r="A115" s="34"/>
      <c r="B115" s="34"/>
      <c r="C115" s="47"/>
      <c r="D115" s="4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ht="12" customHeight="1">
      <c r="A116" s="34"/>
      <c r="B116" s="34"/>
      <c r="C116" s="47"/>
      <c r="D116" s="47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32" ht="12" customHeight="1">
      <c r="A117" s="34"/>
      <c r="B117" s="34"/>
      <c r="C117" s="47"/>
      <c r="D117" s="4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1:32" ht="12" customHeight="1">
      <c r="A118" s="34"/>
      <c r="B118" s="34"/>
      <c r="C118" s="47"/>
      <c r="D118" s="47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ht="12" customHeight="1">
      <c r="A119" s="34"/>
      <c r="B119" s="34"/>
      <c r="C119" s="47"/>
      <c r="D119" s="47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1:32" ht="12" customHeight="1">
      <c r="A120" s="34"/>
      <c r="B120" s="34"/>
      <c r="C120" s="47"/>
      <c r="D120" s="4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32" ht="12" customHeight="1">
      <c r="A121" s="34"/>
      <c r="B121" s="34"/>
      <c r="C121" s="47"/>
      <c r="D121" s="4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ht="12" customHeight="1">
      <c r="A122" s="34"/>
      <c r="B122" s="34"/>
      <c r="C122" s="47"/>
      <c r="D122" s="4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ht="12" customHeight="1">
      <c r="A123" s="34"/>
      <c r="B123" s="34"/>
      <c r="C123" s="47"/>
      <c r="D123" s="4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ht="12" customHeight="1">
      <c r="A124" s="34"/>
      <c r="B124" s="34"/>
      <c r="C124" s="47"/>
      <c r="D124" s="4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ht="12" customHeight="1">
      <c r="A125" s="34"/>
      <c r="B125" s="34"/>
      <c r="C125" s="47"/>
      <c r="D125" s="47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1:32" ht="12" customHeight="1">
      <c r="A126" s="34"/>
      <c r="B126" s="34"/>
      <c r="C126" s="47"/>
      <c r="D126" s="47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32" ht="12" customHeight="1">
      <c r="A127" s="34"/>
      <c r="B127" s="34"/>
      <c r="C127" s="47"/>
      <c r="D127" s="47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ht="12" customHeight="1">
      <c r="A128" s="34"/>
      <c r="B128" s="34"/>
      <c r="C128" s="47"/>
      <c r="D128" s="47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32" ht="12" customHeight="1">
      <c r="A129" s="34"/>
      <c r="B129" s="34"/>
      <c r="C129" s="47"/>
      <c r="D129" s="4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1:32" ht="12" customHeight="1">
      <c r="A130" s="34"/>
      <c r="B130" s="34"/>
      <c r="C130" s="47"/>
      <c r="D130" s="47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ht="12" customHeight="1">
      <c r="A131" s="34"/>
      <c r="B131" s="34"/>
      <c r="C131" s="47"/>
      <c r="D131" s="47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1:32" ht="12" customHeight="1">
      <c r="A132" s="34"/>
      <c r="B132" s="34"/>
      <c r="C132" s="47"/>
      <c r="D132" s="47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ht="12" customHeight="1">
      <c r="A133" s="34"/>
      <c r="B133" s="34"/>
      <c r="C133" s="47"/>
      <c r="D133" s="47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ht="12" customHeight="1">
      <c r="A134" s="34"/>
      <c r="B134" s="34"/>
      <c r="C134" s="47"/>
      <c r="D134" s="47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ht="12" customHeight="1">
      <c r="A135" s="34"/>
      <c r="B135" s="34"/>
      <c r="C135" s="47"/>
      <c r="D135" s="47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ht="12" customHeight="1">
      <c r="A136" s="34"/>
      <c r="B136" s="34"/>
      <c r="C136" s="47"/>
      <c r="D136" s="47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32" ht="12" customHeight="1">
      <c r="A137" s="34"/>
      <c r="B137" s="34"/>
      <c r="C137" s="47"/>
      <c r="D137" s="4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1:32" ht="12" customHeight="1">
      <c r="A138" s="34"/>
      <c r="B138" s="34"/>
      <c r="C138" s="47"/>
      <c r="D138" s="47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32" ht="12" customHeight="1">
      <c r="A139" s="34"/>
      <c r="B139" s="34"/>
      <c r="C139" s="47"/>
      <c r="D139" s="4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1:32" ht="12" customHeight="1">
      <c r="A140" s="34"/>
      <c r="B140" s="34"/>
      <c r="C140" s="47"/>
      <c r="D140" s="47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32" ht="12" customHeight="1">
      <c r="A141" s="34"/>
      <c r="B141" s="34"/>
      <c r="C141" s="47"/>
      <c r="D141" s="47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1:32" ht="12" customHeight="1">
      <c r="A142" s="34"/>
      <c r="B142" s="34"/>
      <c r="C142" s="47"/>
      <c r="D142" s="4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  <row r="143" spans="1:32" ht="12" customHeight="1">
      <c r="A143" s="34"/>
      <c r="B143" s="34"/>
      <c r="C143" s="47"/>
      <c r="D143" s="4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</row>
    <row r="144" spans="1:32" ht="12" customHeight="1">
      <c r="A144" s="34"/>
      <c r="B144" s="34"/>
      <c r="C144" s="47"/>
      <c r="D144" s="4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</row>
    <row r="145" spans="1:32" ht="12" customHeight="1">
      <c r="A145" s="34"/>
      <c r="B145" s="34"/>
      <c r="C145" s="47"/>
      <c r="D145" s="47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</row>
    <row r="146" spans="1:32" ht="12" customHeight="1">
      <c r="A146" s="34"/>
      <c r="B146" s="34"/>
      <c r="C146" s="47"/>
      <c r="D146" s="47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</row>
    <row r="147" spans="1:32" ht="12" customHeight="1">
      <c r="A147" s="34"/>
      <c r="B147" s="34"/>
      <c r="C147" s="47"/>
      <c r="D147" s="47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</row>
    <row r="148" spans="1:32" ht="12" customHeight="1">
      <c r="A148" s="34"/>
      <c r="B148" s="34"/>
      <c r="C148" s="47"/>
      <c r="D148" s="47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32" ht="12" customHeight="1">
      <c r="A149" s="34"/>
      <c r="B149" s="34"/>
      <c r="C149" s="47"/>
      <c r="D149" s="47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</row>
    <row r="150" spans="1:32" ht="12" customHeight="1">
      <c r="A150" s="34"/>
      <c r="B150" s="34"/>
      <c r="C150" s="47"/>
      <c r="D150" s="47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</row>
    <row r="151" spans="1:32" ht="12" customHeight="1">
      <c r="A151" s="34"/>
      <c r="B151" s="34"/>
      <c r="C151" s="47"/>
      <c r="D151" s="4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</row>
    <row r="152" spans="1:32" ht="12" customHeight="1">
      <c r="A152" s="34"/>
      <c r="B152" s="34"/>
      <c r="C152" s="47"/>
      <c r="D152" s="47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32" ht="12" customHeight="1">
      <c r="A153" s="34"/>
      <c r="B153" s="34"/>
      <c r="C153" s="47"/>
      <c r="D153" s="47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</row>
    <row r="154" spans="1:32" ht="12" customHeight="1">
      <c r="A154" s="34"/>
      <c r="B154" s="34"/>
      <c r="C154" s="47"/>
      <c r="D154" s="47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2" ht="12" customHeight="1">
      <c r="A155" s="34"/>
      <c r="B155" s="34"/>
      <c r="C155" s="47"/>
      <c r="D155" s="47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</row>
    <row r="156" spans="1:32" ht="12" customHeight="1">
      <c r="A156" s="34"/>
      <c r="B156" s="34"/>
      <c r="C156" s="47"/>
      <c r="D156" s="47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</row>
    <row r="157" spans="1:32" ht="12" customHeight="1">
      <c r="A157" s="34"/>
      <c r="B157" s="34"/>
      <c r="C157" s="47"/>
      <c r="D157" s="47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</row>
    <row r="158" spans="1:32" ht="12" customHeight="1">
      <c r="A158" s="34"/>
      <c r="B158" s="34"/>
      <c r="C158" s="47"/>
      <c r="D158" s="47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</row>
    <row r="159" spans="1:32" ht="12" customHeight="1">
      <c r="A159" s="34"/>
      <c r="B159" s="34"/>
      <c r="C159" s="47"/>
      <c r="D159" s="4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</row>
    <row r="160" spans="1:32" ht="12" customHeight="1">
      <c r="A160" s="34"/>
      <c r="B160" s="34"/>
      <c r="C160" s="47"/>
      <c r="D160" s="47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</row>
    <row r="161" spans="1:32" ht="12" customHeight="1">
      <c r="A161" s="34"/>
      <c r="B161" s="34"/>
      <c r="C161" s="47"/>
      <c r="D161" s="47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</row>
    <row r="162" spans="1:32" ht="12" customHeight="1">
      <c r="A162" s="34"/>
      <c r="B162" s="34"/>
      <c r="C162" s="47"/>
      <c r="D162" s="47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</row>
    <row r="163" spans="1:32" ht="12" customHeight="1">
      <c r="A163" s="34"/>
      <c r="B163" s="34"/>
      <c r="C163" s="47"/>
      <c r="D163" s="47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</row>
    <row r="164" spans="1:32" ht="12" customHeight="1">
      <c r="A164" s="34"/>
      <c r="B164" s="34"/>
      <c r="C164" s="47"/>
      <c r="D164" s="47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</row>
    <row r="165" spans="1:32" ht="12" customHeight="1">
      <c r="A165" s="34"/>
      <c r="B165" s="34"/>
      <c r="C165" s="47"/>
      <c r="D165" s="47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</row>
    <row r="166" spans="1:32" ht="12" customHeight="1">
      <c r="A166" s="34"/>
      <c r="B166" s="34"/>
      <c r="C166" s="47"/>
      <c r="D166" s="4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32" ht="12" customHeight="1">
      <c r="A167" s="34"/>
      <c r="B167" s="34"/>
      <c r="C167" s="47"/>
      <c r="D167" s="47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</row>
    <row r="168" spans="1:32" ht="12" customHeight="1">
      <c r="A168" s="34"/>
      <c r="B168" s="34"/>
      <c r="C168" s="47"/>
      <c r="D168" s="47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</row>
    <row r="169" spans="1:32" ht="12" customHeight="1">
      <c r="A169" s="34"/>
      <c r="B169" s="34"/>
      <c r="C169" s="47"/>
      <c r="D169" s="47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</row>
    <row r="170" spans="1:32" ht="12" customHeight="1">
      <c r="A170" s="34"/>
      <c r="B170" s="34"/>
      <c r="C170" s="47"/>
      <c r="D170" s="47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</row>
    <row r="171" spans="1:32" ht="12" customHeight="1">
      <c r="A171" s="34"/>
      <c r="B171" s="34"/>
      <c r="C171" s="47"/>
      <c r="D171" s="47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</row>
    <row r="172" spans="1:32" ht="12" customHeight="1">
      <c r="A172" s="34"/>
      <c r="B172" s="34"/>
      <c r="C172" s="47"/>
      <c r="D172" s="47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32" ht="12" customHeight="1">
      <c r="A173" s="34"/>
      <c r="B173" s="34"/>
      <c r="C173" s="47"/>
      <c r="D173" s="47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</row>
    <row r="174" spans="1:32" ht="12" customHeight="1">
      <c r="A174" s="34"/>
      <c r="B174" s="34"/>
      <c r="C174" s="47"/>
      <c r="D174" s="47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</row>
    <row r="175" spans="1:32" ht="12" customHeight="1">
      <c r="A175" s="34"/>
      <c r="B175" s="34"/>
      <c r="C175" s="47"/>
      <c r="D175" s="47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</row>
    <row r="176" spans="1:32" ht="12" customHeight="1">
      <c r="A176" s="34"/>
      <c r="B176" s="34"/>
      <c r="C176" s="47"/>
      <c r="D176" s="47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</row>
    <row r="177" spans="1:32" ht="12" customHeight="1">
      <c r="A177" s="34"/>
      <c r="B177" s="34"/>
      <c r="C177" s="47"/>
      <c r="D177" s="47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</row>
    <row r="178" spans="1:32" ht="12" customHeight="1">
      <c r="A178" s="34"/>
      <c r="B178" s="34"/>
      <c r="C178" s="47"/>
      <c r="D178" s="47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</row>
    <row r="179" spans="1:32" ht="12" customHeight="1">
      <c r="A179" s="34"/>
      <c r="B179" s="34"/>
      <c r="C179" s="47"/>
      <c r="D179" s="47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</row>
    <row r="180" spans="1:32" ht="12" customHeight="1">
      <c r="A180" s="34"/>
      <c r="B180" s="34"/>
      <c r="C180" s="47"/>
      <c r="D180" s="47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</row>
    <row r="181" spans="1:32" ht="12" customHeight="1">
      <c r="A181" s="34"/>
      <c r="B181" s="34"/>
      <c r="C181" s="47"/>
      <c r="D181" s="4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</row>
    <row r="182" spans="1:32" ht="12" customHeight="1">
      <c r="A182" s="34"/>
      <c r="B182" s="34"/>
      <c r="C182" s="47"/>
      <c r="D182" s="47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</row>
    <row r="183" spans="1:32" ht="12" customHeight="1">
      <c r="A183" s="34"/>
      <c r="B183" s="34"/>
      <c r="C183" s="47"/>
      <c r="D183" s="47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</row>
    <row r="184" spans="1:32" ht="12" customHeight="1">
      <c r="A184" s="34"/>
      <c r="B184" s="34"/>
      <c r="C184" s="47"/>
      <c r="D184" s="47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</row>
    <row r="185" spans="1:32" ht="12" customHeight="1">
      <c r="A185" s="34"/>
      <c r="B185" s="34"/>
      <c r="C185" s="47"/>
      <c r="D185" s="47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</row>
    <row r="186" spans="1:32" ht="12" customHeight="1">
      <c r="A186" s="34"/>
      <c r="B186" s="34"/>
      <c r="C186" s="47"/>
      <c r="D186" s="47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</row>
    <row r="187" spans="1:32" ht="12" customHeight="1">
      <c r="A187" s="34"/>
      <c r="B187" s="34"/>
      <c r="C187" s="47"/>
      <c r="D187" s="47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</row>
    <row r="188" spans="1:32" ht="12" customHeight="1">
      <c r="A188" s="34"/>
      <c r="B188" s="34"/>
      <c r="C188" s="47"/>
      <c r="D188" s="47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</row>
    <row r="189" spans="1:32" ht="12" customHeight="1">
      <c r="A189" s="34"/>
      <c r="B189" s="34"/>
      <c r="C189" s="47"/>
      <c r="D189" s="47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</row>
    <row r="190" spans="1:32" ht="12" customHeight="1">
      <c r="A190" s="34"/>
      <c r="B190" s="34"/>
      <c r="C190" s="47"/>
      <c r="D190" s="4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</row>
    <row r="191" spans="1:32" ht="12" customHeight="1">
      <c r="A191" s="34"/>
      <c r="B191" s="34"/>
      <c r="C191" s="47"/>
      <c r="D191" s="4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</row>
    <row r="192" spans="1:32" ht="12" customHeight="1">
      <c r="A192" s="34"/>
      <c r="B192" s="34"/>
      <c r="C192" s="47"/>
      <c r="D192" s="47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</row>
    <row r="193" spans="1:32" ht="12" customHeight="1">
      <c r="A193" s="34"/>
      <c r="B193" s="34"/>
      <c r="C193" s="47"/>
      <c r="D193" s="47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</row>
    <row r="194" spans="1:32" ht="12" customHeight="1">
      <c r="A194" s="34"/>
      <c r="B194" s="34"/>
      <c r="C194" s="47"/>
      <c r="D194" s="47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</row>
    <row r="195" spans="1:32" ht="12" customHeight="1">
      <c r="A195" s="34"/>
      <c r="B195" s="34"/>
      <c r="C195" s="47"/>
      <c r="D195" s="47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</row>
    <row r="196" spans="1:32" ht="12" customHeight="1">
      <c r="A196" s="34"/>
      <c r="B196" s="34"/>
      <c r="C196" s="47"/>
      <c r="D196" s="47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</row>
    <row r="197" spans="1:32" ht="12" customHeight="1">
      <c r="A197" s="34"/>
      <c r="B197" s="34"/>
      <c r="C197" s="47"/>
      <c r="D197" s="47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</row>
    <row r="198" spans="1:32" ht="12" customHeight="1">
      <c r="A198" s="34"/>
      <c r="B198" s="34"/>
      <c r="C198" s="47"/>
      <c r="D198" s="47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</row>
    <row r="199" spans="1:32" ht="12" customHeight="1">
      <c r="A199" s="34"/>
      <c r="B199" s="34"/>
      <c r="C199" s="47"/>
      <c r="D199" s="47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</row>
    <row r="200" spans="1:32" ht="12" customHeight="1">
      <c r="A200" s="34"/>
      <c r="B200" s="34"/>
      <c r="C200" s="47"/>
      <c r="D200" s="47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2" ht="12" customHeight="1">
      <c r="A201" s="34"/>
      <c r="B201" s="34"/>
      <c r="C201" s="47"/>
      <c r="D201" s="47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2" ht="12" customHeight="1">
      <c r="A202" s="34"/>
      <c r="B202" s="34"/>
      <c r="C202" s="47"/>
      <c r="D202" s="47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2" ht="12" customHeight="1">
      <c r="A203" s="34"/>
      <c r="B203" s="34"/>
      <c r="C203" s="47"/>
      <c r="D203" s="47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</row>
    <row r="204" spans="1:32" ht="12" customHeight="1">
      <c r="A204" s="34"/>
      <c r="B204" s="34"/>
      <c r="C204" s="47"/>
      <c r="D204" s="47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1:32" ht="12" customHeight="1">
      <c r="A205" s="34"/>
      <c r="B205" s="34"/>
      <c r="C205" s="47"/>
      <c r="D205" s="47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</row>
    <row r="206" spans="1:32" ht="12" customHeight="1">
      <c r="A206" s="34"/>
      <c r="B206" s="34"/>
      <c r="C206" s="47"/>
      <c r="D206" s="47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</row>
    <row r="207" spans="1:32" ht="12" customHeight="1">
      <c r="A207" s="34"/>
      <c r="B207" s="34"/>
      <c r="C207" s="47"/>
      <c r="D207" s="47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</row>
    <row r="208" spans="1:32" ht="12" customHeight="1">
      <c r="A208" s="34"/>
      <c r="B208" s="34"/>
      <c r="C208" s="47"/>
      <c r="D208" s="47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</row>
    <row r="209" spans="1:32" ht="12" customHeight="1">
      <c r="A209" s="34"/>
      <c r="B209" s="34"/>
      <c r="C209" s="47"/>
      <c r="D209" s="47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</row>
    <row r="210" spans="1:32" ht="12" customHeight="1">
      <c r="A210" s="34"/>
      <c r="B210" s="34"/>
      <c r="C210" s="47"/>
      <c r="D210" s="47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</row>
    <row r="211" spans="1:32" ht="12" customHeight="1">
      <c r="A211" s="34"/>
      <c r="B211" s="34"/>
      <c r="C211" s="47"/>
      <c r="D211" s="47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</row>
    <row r="212" spans="1:32" ht="12" customHeight="1">
      <c r="A212" s="34"/>
      <c r="B212" s="34"/>
      <c r="C212" s="47"/>
      <c r="D212" s="47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</row>
    <row r="213" spans="1:32" ht="12" customHeight="1">
      <c r="A213" s="34"/>
      <c r="B213" s="34"/>
      <c r="C213" s="47"/>
      <c r="D213" s="47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</row>
    <row r="214" spans="1:32" ht="12" customHeight="1">
      <c r="A214" s="34"/>
      <c r="B214" s="34"/>
      <c r="C214" s="47"/>
      <c r="D214" s="47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</row>
    <row r="215" spans="1:32" ht="12" customHeight="1">
      <c r="A215" s="34"/>
      <c r="B215" s="34"/>
      <c r="C215" s="47"/>
      <c r="D215" s="47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</row>
    <row r="216" spans="1:32" ht="12" customHeight="1">
      <c r="A216" s="34"/>
      <c r="B216" s="34"/>
      <c r="C216" s="47"/>
      <c r="D216" s="47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32" ht="12" customHeight="1">
      <c r="A217" s="34"/>
      <c r="B217" s="34"/>
      <c r="C217" s="47"/>
      <c r="D217" s="47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</row>
    <row r="218" spans="1:32" ht="12" customHeight="1">
      <c r="A218" s="34"/>
      <c r="B218" s="34"/>
      <c r="C218" s="47"/>
      <c r="D218" s="47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32" ht="12" customHeight="1">
      <c r="A219" s="34"/>
      <c r="B219" s="34"/>
      <c r="C219" s="47"/>
      <c r="D219" s="47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</row>
    <row r="220" spans="1:32" ht="12" customHeight="1">
      <c r="A220" s="34"/>
      <c r="B220" s="34"/>
      <c r="C220" s="47"/>
      <c r="D220" s="47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ht="12" customHeight="1">
      <c r="A221" s="34"/>
      <c r="B221" s="34"/>
      <c r="C221" s="47"/>
      <c r="D221" s="47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</row>
    <row r="222" spans="1:32" ht="12" customHeight="1">
      <c r="A222" s="34"/>
      <c r="B222" s="34"/>
      <c r="C222" s="47"/>
      <c r="D222" s="47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</row>
    <row r="223" spans="1:32" ht="12" customHeight="1">
      <c r="A223" s="34"/>
      <c r="B223" s="34"/>
      <c r="C223" s="47"/>
      <c r="D223" s="47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</row>
    <row r="224" spans="1:32" ht="12" customHeight="1">
      <c r="A224" s="34"/>
      <c r="B224" s="34"/>
      <c r="C224" s="47"/>
      <c r="D224" s="47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32" ht="12" customHeight="1">
      <c r="A225" s="34"/>
      <c r="B225" s="34"/>
      <c r="C225" s="47"/>
      <c r="D225" s="47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</row>
    <row r="226" spans="1:32" ht="12" customHeight="1">
      <c r="A226" s="34"/>
      <c r="B226" s="34"/>
      <c r="C226" s="47"/>
      <c r="D226" s="47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</row>
    <row r="227" spans="1:32" ht="12" customHeight="1">
      <c r="A227" s="34"/>
      <c r="B227" s="34"/>
      <c r="C227" s="47"/>
      <c r="D227" s="47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</row>
    <row r="228" spans="1:32" ht="12" customHeight="1">
      <c r="A228" s="34"/>
      <c r="B228" s="34"/>
      <c r="C228" s="47"/>
      <c r="D228" s="47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</row>
    <row r="229" spans="1:32" ht="12" customHeight="1">
      <c r="A229" s="34"/>
      <c r="B229" s="34"/>
      <c r="C229" s="47"/>
      <c r="D229" s="47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</row>
    <row r="230" spans="1:32" ht="12" customHeight="1">
      <c r="A230" s="34"/>
      <c r="B230" s="34"/>
      <c r="C230" s="47"/>
      <c r="D230" s="47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</row>
    <row r="231" spans="1:32" ht="12" customHeight="1">
      <c r="A231" s="34"/>
      <c r="B231" s="34"/>
      <c r="C231" s="47"/>
      <c r="D231" s="47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</row>
    <row r="232" spans="1:32" ht="12" customHeight="1">
      <c r="A232" s="34"/>
      <c r="B232" s="34"/>
      <c r="C232" s="47"/>
      <c r="D232" s="47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</row>
    <row r="233" spans="1:32" ht="12" customHeight="1">
      <c r="A233" s="34"/>
      <c r="B233" s="34"/>
      <c r="C233" s="47"/>
      <c r="D233" s="47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</row>
    <row r="234" spans="1:32" ht="12" customHeight="1">
      <c r="A234" s="34"/>
      <c r="B234" s="34"/>
      <c r="C234" s="47"/>
      <c r="D234" s="47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</row>
    <row r="235" spans="1:32" ht="12" customHeight="1">
      <c r="A235" s="34"/>
      <c r="B235" s="34"/>
      <c r="C235" s="47"/>
      <c r="D235" s="47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</row>
    <row r="236" spans="1:32" ht="12" customHeight="1">
      <c r="A236" s="34"/>
      <c r="B236" s="34"/>
      <c r="C236" s="47"/>
      <c r="D236" s="47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1:32" ht="12" customHeight="1">
      <c r="A237" s="34"/>
      <c r="B237" s="34"/>
      <c r="C237" s="47"/>
      <c r="D237" s="47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</row>
    <row r="238" spans="1:32" ht="12" customHeight="1">
      <c r="A238" s="34"/>
      <c r="B238" s="34"/>
      <c r="C238" s="47"/>
      <c r="D238" s="47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1:32" ht="12" customHeight="1">
      <c r="A239" s="34"/>
      <c r="B239" s="34"/>
      <c r="C239" s="47"/>
      <c r="D239" s="47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</row>
    <row r="240" spans="1:32" ht="12" customHeight="1">
      <c r="A240" s="34"/>
      <c r="B240" s="34"/>
      <c r="C240" s="47"/>
      <c r="D240" s="47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</row>
    <row r="241" spans="1:32" ht="12" customHeight="1">
      <c r="A241" s="34"/>
      <c r="B241" s="34"/>
      <c r="C241" s="47"/>
      <c r="D241" s="47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1:32" ht="12" customHeight="1">
      <c r="A242" s="34"/>
      <c r="B242" s="34"/>
      <c r="C242" s="47"/>
      <c r="D242" s="47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1:32" ht="12" customHeight="1">
      <c r="A243" s="34"/>
      <c r="B243" s="34"/>
      <c r="C243" s="47"/>
      <c r="D243" s="47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1:32" ht="12" customHeight="1">
      <c r="A244" s="34"/>
      <c r="B244" s="34"/>
      <c r="C244" s="47"/>
      <c r="D244" s="47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1:32" ht="12" customHeight="1">
      <c r="A245" s="34"/>
      <c r="B245" s="34"/>
      <c r="C245" s="47"/>
      <c r="D245" s="47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1:32" ht="12" customHeight="1">
      <c r="A246" s="34"/>
      <c r="B246" s="34"/>
      <c r="C246" s="47"/>
      <c r="D246" s="47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1:32" ht="12" customHeight="1">
      <c r="A247" s="34"/>
      <c r="B247" s="34"/>
      <c r="C247" s="47"/>
      <c r="D247" s="47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1:32" ht="12" customHeight="1">
      <c r="A248" s="34"/>
      <c r="B248" s="34"/>
      <c r="C248" s="47"/>
      <c r="D248" s="47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1:32" ht="12" customHeight="1">
      <c r="A249" s="34"/>
      <c r="B249" s="34"/>
      <c r="C249" s="47"/>
      <c r="D249" s="47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1:32" ht="12" customHeight="1">
      <c r="A250" s="34"/>
      <c r="B250" s="34"/>
      <c r="C250" s="47"/>
      <c r="D250" s="47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1:32" ht="12" customHeight="1">
      <c r="A251" s="34"/>
      <c r="B251" s="34"/>
      <c r="C251" s="47"/>
      <c r="D251" s="47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1:32" ht="12" customHeight="1">
      <c r="A252" s="34"/>
      <c r="B252" s="34"/>
      <c r="C252" s="47"/>
      <c r="D252" s="47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1:32" ht="12" customHeight="1">
      <c r="A253" s="34"/>
      <c r="B253" s="34"/>
      <c r="C253" s="47"/>
      <c r="D253" s="47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</row>
    <row r="254" spans="1:32" ht="12" customHeight="1">
      <c r="A254" s="34"/>
      <c r="B254" s="34"/>
      <c r="C254" s="47"/>
      <c r="D254" s="47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1:32" ht="12" customHeight="1">
      <c r="A255" s="34"/>
      <c r="B255" s="34"/>
      <c r="C255" s="47"/>
      <c r="D255" s="47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1:32" ht="12" customHeight="1">
      <c r="A256" s="34"/>
      <c r="B256" s="34"/>
      <c r="C256" s="47"/>
      <c r="D256" s="47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1:32" ht="12" customHeight="1">
      <c r="A257" s="34"/>
      <c r="B257" s="34"/>
      <c r="C257" s="47"/>
      <c r="D257" s="47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</row>
    <row r="258" spans="1:32" ht="12" customHeight="1">
      <c r="A258" s="34"/>
      <c r="B258" s="34"/>
      <c r="C258" s="47"/>
      <c r="D258" s="47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</row>
    <row r="259" spans="1:32" ht="12" customHeight="1">
      <c r="A259" s="34"/>
      <c r="B259" s="34"/>
      <c r="C259" s="47"/>
      <c r="D259" s="47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</row>
    <row r="260" spans="1:32" ht="12" customHeight="1">
      <c r="A260" s="34"/>
      <c r="B260" s="34"/>
      <c r="C260" s="47"/>
      <c r="D260" s="47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</row>
    <row r="261" spans="1:32" ht="12" customHeight="1">
      <c r="A261" s="34"/>
      <c r="B261" s="34"/>
      <c r="C261" s="47"/>
      <c r="D261" s="47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</row>
    <row r="262" spans="1:32" ht="12" customHeight="1">
      <c r="A262" s="34"/>
      <c r="B262" s="34"/>
      <c r="C262" s="47"/>
      <c r="D262" s="47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</row>
    <row r="263" spans="1:32" ht="12" customHeight="1">
      <c r="A263" s="34"/>
      <c r="B263" s="34"/>
      <c r="C263" s="47"/>
      <c r="D263" s="47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</row>
    <row r="264" spans="1:32" ht="12" customHeight="1">
      <c r="A264" s="34"/>
      <c r="B264" s="34"/>
      <c r="C264" s="47"/>
      <c r="D264" s="47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</row>
    <row r="265" spans="1:32" ht="12" customHeight="1">
      <c r="A265" s="34"/>
      <c r="B265" s="34"/>
      <c r="C265" s="47"/>
      <c r="D265" s="47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</row>
    <row r="266" spans="1:32" ht="12" customHeight="1">
      <c r="A266" s="34"/>
      <c r="B266" s="34"/>
      <c r="C266" s="47"/>
      <c r="D266" s="47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1:32" ht="12" customHeight="1">
      <c r="A267" s="34"/>
      <c r="B267" s="34"/>
      <c r="C267" s="47"/>
      <c r="D267" s="47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</row>
    <row r="268" spans="1:32" ht="12" customHeight="1">
      <c r="A268" s="34"/>
      <c r="B268" s="34"/>
      <c r="C268" s="47"/>
      <c r="D268" s="47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1:32" ht="12" customHeight="1">
      <c r="A269" s="34"/>
      <c r="B269" s="34"/>
      <c r="C269" s="47"/>
      <c r="D269" s="47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1:32" ht="12" customHeight="1">
      <c r="A270" s="34"/>
      <c r="B270" s="34"/>
      <c r="C270" s="47"/>
      <c r="D270" s="47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</row>
    <row r="271" spans="1:32" ht="12" customHeight="1">
      <c r="A271" s="34"/>
      <c r="B271" s="34"/>
      <c r="C271" s="47"/>
      <c r="D271" s="47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</row>
    <row r="272" spans="1:32" ht="12" customHeight="1">
      <c r="A272" s="34"/>
      <c r="B272" s="34"/>
      <c r="C272" s="47"/>
      <c r="D272" s="47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1:32" ht="12" customHeight="1">
      <c r="A273" s="34"/>
      <c r="B273" s="34"/>
      <c r="C273" s="47"/>
      <c r="D273" s="47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</row>
    <row r="274" spans="1:32" ht="12" customHeight="1">
      <c r="A274" s="34"/>
      <c r="B274" s="34"/>
      <c r="C274" s="47"/>
      <c r="D274" s="47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</row>
    <row r="275" spans="1:32" ht="12" customHeight="1">
      <c r="A275" s="34"/>
      <c r="B275" s="34"/>
      <c r="C275" s="47"/>
      <c r="D275" s="47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</row>
    <row r="276" spans="1:32" ht="12" customHeight="1">
      <c r="A276" s="34"/>
      <c r="B276" s="34"/>
      <c r="C276" s="47"/>
      <c r="D276" s="47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</row>
    <row r="277" spans="1:32" ht="12" customHeight="1">
      <c r="A277" s="34"/>
      <c r="B277" s="34"/>
      <c r="C277" s="47"/>
      <c r="D277" s="47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</row>
    <row r="278" spans="1:32" ht="12" customHeight="1">
      <c r="A278" s="34"/>
      <c r="B278" s="34"/>
      <c r="C278" s="47"/>
      <c r="D278" s="47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1:32" ht="12" customHeight="1">
      <c r="A279" s="34"/>
      <c r="B279" s="34"/>
      <c r="C279" s="47"/>
      <c r="D279" s="47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1:32" ht="12" customHeight="1">
      <c r="A280" s="34"/>
      <c r="B280" s="34"/>
      <c r="C280" s="47"/>
      <c r="D280" s="47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1:32" ht="12" customHeight="1">
      <c r="A281" s="34"/>
      <c r="B281" s="34"/>
      <c r="C281" s="47"/>
      <c r="D281" s="47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1:32" ht="12" customHeight="1">
      <c r="A282" s="34"/>
      <c r="B282" s="34"/>
      <c r="C282" s="47"/>
      <c r="D282" s="47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1:32" ht="12" customHeight="1">
      <c r="A283" s="34"/>
      <c r="B283" s="34"/>
      <c r="C283" s="47"/>
      <c r="D283" s="47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1:32" ht="12" customHeight="1">
      <c r="A284" s="34"/>
      <c r="B284" s="34"/>
      <c r="C284" s="47"/>
      <c r="D284" s="47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1:32" ht="12" customHeight="1">
      <c r="A285" s="34"/>
      <c r="B285" s="34"/>
      <c r="C285" s="47"/>
      <c r="D285" s="47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</row>
    <row r="286" spans="1:32" ht="12" customHeight="1">
      <c r="A286" s="34"/>
      <c r="B286" s="34"/>
      <c r="C286" s="47"/>
      <c r="D286" s="47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</row>
    <row r="287" spans="1:32" ht="12" customHeight="1">
      <c r="A287" s="34"/>
      <c r="B287" s="34"/>
      <c r="C287" s="47"/>
      <c r="D287" s="47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1:32" ht="12" customHeight="1">
      <c r="A288" s="34"/>
      <c r="B288" s="34"/>
      <c r="C288" s="47"/>
      <c r="D288" s="47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</row>
    <row r="289" spans="1:32" ht="12" customHeight="1">
      <c r="A289" s="34"/>
      <c r="B289" s="34"/>
      <c r="C289" s="47"/>
      <c r="D289" s="47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</row>
    <row r="290" spans="1:32" ht="12" customHeight="1">
      <c r="A290" s="34"/>
      <c r="B290" s="34"/>
      <c r="C290" s="47"/>
      <c r="D290" s="47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1:32" ht="12" customHeight="1">
      <c r="A291" s="34"/>
      <c r="B291" s="34"/>
      <c r="C291" s="47"/>
      <c r="D291" s="47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</row>
    <row r="292" spans="1:32" ht="12" customHeight="1">
      <c r="A292" s="34"/>
      <c r="B292" s="34"/>
      <c r="C292" s="47"/>
      <c r="D292" s="47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1:32" ht="12" customHeight="1">
      <c r="A293" s="34"/>
      <c r="B293" s="34"/>
      <c r="C293" s="47"/>
      <c r="D293" s="47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1:32" ht="12" customHeight="1">
      <c r="A294" s="34"/>
      <c r="B294" s="34"/>
      <c r="C294" s="47"/>
      <c r="D294" s="47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</row>
    <row r="295" spans="1:32" ht="12" customHeight="1">
      <c r="A295" s="34"/>
      <c r="B295" s="34"/>
      <c r="C295" s="47"/>
      <c r="D295" s="47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1:32" ht="12" customHeight="1">
      <c r="A296" s="34"/>
      <c r="B296" s="34"/>
      <c r="C296" s="47"/>
      <c r="D296" s="47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1:32" ht="12" customHeight="1">
      <c r="A297" s="34"/>
      <c r="B297" s="34"/>
      <c r="C297" s="47"/>
      <c r="D297" s="47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</row>
    <row r="298" spans="1:32" ht="12" customHeight="1">
      <c r="A298" s="34"/>
      <c r="B298" s="34"/>
      <c r="C298" s="47"/>
      <c r="D298" s="47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1:32" ht="12" customHeight="1">
      <c r="A299" s="34"/>
      <c r="B299" s="34"/>
      <c r="C299" s="47"/>
      <c r="D299" s="47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1:32" ht="12" customHeight="1">
      <c r="A300" s="34"/>
      <c r="B300" s="34"/>
      <c r="C300" s="47"/>
      <c r="D300" s="47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1:32" ht="12" customHeight="1">
      <c r="A301" s="34"/>
      <c r="B301" s="34"/>
      <c r="C301" s="47"/>
      <c r="D301" s="47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1:32" ht="12" customHeight="1">
      <c r="A302" s="34"/>
      <c r="B302" s="34"/>
      <c r="C302" s="47"/>
      <c r="D302" s="47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1:32" ht="12" customHeight="1">
      <c r="A303" s="34"/>
      <c r="B303" s="34"/>
      <c r="C303" s="47"/>
      <c r="D303" s="47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</row>
    <row r="304" spans="1:32" ht="12" customHeight="1">
      <c r="A304" s="34"/>
      <c r="B304" s="34"/>
      <c r="C304" s="47"/>
      <c r="D304" s="47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1:32" ht="12" customHeight="1">
      <c r="A305" s="34"/>
      <c r="B305" s="34"/>
      <c r="C305" s="47"/>
      <c r="D305" s="47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1:32" ht="12" customHeight="1">
      <c r="A306" s="34"/>
      <c r="B306" s="34"/>
      <c r="C306" s="47"/>
      <c r="D306" s="47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</row>
    <row r="307" spans="1:32" ht="12" customHeight="1">
      <c r="A307" s="34"/>
      <c r="B307" s="34"/>
      <c r="C307" s="47"/>
      <c r="D307" s="47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</row>
    <row r="308" spans="1:32" ht="12" customHeight="1">
      <c r="A308" s="34"/>
      <c r="B308" s="34"/>
      <c r="C308" s="47"/>
      <c r="D308" s="47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1:32" ht="12" customHeight="1">
      <c r="A309" s="34"/>
      <c r="B309" s="34"/>
      <c r="C309" s="47"/>
      <c r="D309" s="47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1:32" ht="12" customHeight="1">
      <c r="A310" s="34"/>
      <c r="B310" s="34"/>
      <c r="C310" s="47"/>
      <c r="D310" s="47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1:32" ht="12" customHeight="1">
      <c r="A311" s="34"/>
      <c r="B311" s="34"/>
      <c r="C311" s="47"/>
      <c r="D311" s="47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</row>
    <row r="312" spans="1:32" ht="12" customHeight="1">
      <c r="A312" s="34"/>
      <c r="B312" s="34"/>
      <c r="C312" s="47"/>
      <c r="D312" s="47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</row>
    <row r="313" spans="1:32" ht="12" customHeight="1">
      <c r="A313" s="34"/>
      <c r="B313" s="34"/>
      <c r="C313" s="47"/>
      <c r="D313" s="47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</row>
    <row r="314" spans="1:32" ht="12" customHeight="1">
      <c r="A314" s="34"/>
      <c r="B314" s="34"/>
      <c r="C314" s="47"/>
      <c r="D314" s="47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</row>
    <row r="315" spans="1:32" ht="12" customHeight="1">
      <c r="A315" s="34"/>
      <c r="B315" s="34"/>
      <c r="C315" s="47"/>
      <c r="D315" s="47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</row>
    <row r="316" spans="1:32" ht="12" customHeight="1">
      <c r="A316" s="34"/>
      <c r="B316" s="34"/>
      <c r="C316" s="47"/>
      <c r="D316" s="47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</row>
    <row r="317" spans="1:32" ht="12" customHeight="1">
      <c r="A317" s="34"/>
      <c r="B317" s="34"/>
      <c r="C317" s="47"/>
      <c r="D317" s="47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</row>
    <row r="318" spans="1:32" ht="12" customHeight="1">
      <c r="A318" s="34"/>
      <c r="B318" s="34"/>
      <c r="C318" s="47"/>
      <c r="D318" s="47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</row>
    <row r="319" spans="1:32" ht="12" customHeight="1">
      <c r="A319" s="34"/>
      <c r="B319" s="34"/>
      <c r="C319" s="47"/>
      <c r="D319" s="47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</row>
    <row r="320" spans="1:32" ht="12" customHeight="1">
      <c r="A320" s="34"/>
      <c r="B320" s="34"/>
      <c r="C320" s="47"/>
      <c r="D320" s="47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</row>
    <row r="321" spans="1:32" ht="12" customHeight="1">
      <c r="A321" s="34"/>
      <c r="B321" s="34"/>
      <c r="C321" s="47"/>
      <c r="D321" s="47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</row>
    <row r="322" spans="1:32" ht="12" customHeight="1">
      <c r="A322" s="34"/>
      <c r="B322" s="34"/>
      <c r="C322" s="47"/>
      <c r="D322" s="47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</row>
    <row r="323" spans="1:32" ht="12" customHeight="1">
      <c r="A323" s="34"/>
      <c r="B323" s="34"/>
      <c r="C323" s="47"/>
      <c r="D323" s="47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</row>
    <row r="324" spans="1:32" ht="12" customHeight="1">
      <c r="A324" s="34"/>
      <c r="B324" s="34"/>
      <c r="C324" s="47"/>
      <c r="D324" s="47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</row>
    <row r="325" spans="1:32" ht="12" customHeight="1">
      <c r="A325" s="34"/>
      <c r="B325" s="34"/>
      <c r="C325" s="47"/>
      <c r="D325" s="47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</row>
    <row r="326" spans="1:32" ht="12" customHeight="1">
      <c r="A326" s="34"/>
      <c r="B326" s="34"/>
      <c r="C326" s="47"/>
      <c r="D326" s="47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</row>
    <row r="327" spans="1:32" ht="12" customHeight="1">
      <c r="A327" s="34"/>
      <c r="B327" s="34"/>
      <c r="C327" s="47"/>
      <c r="D327" s="47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</row>
    <row r="328" spans="1:32" ht="12" customHeight="1">
      <c r="A328" s="34"/>
      <c r="B328" s="34"/>
      <c r="C328" s="47"/>
      <c r="D328" s="47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</row>
    <row r="329" spans="1:32" ht="12" customHeight="1">
      <c r="A329" s="34"/>
      <c r="B329" s="34"/>
      <c r="C329" s="47"/>
      <c r="D329" s="47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</row>
    <row r="330" spans="1:32" ht="12" customHeight="1">
      <c r="A330" s="34"/>
      <c r="B330" s="34"/>
      <c r="C330" s="47"/>
      <c r="D330" s="47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</row>
    <row r="331" spans="1:32" ht="12" customHeight="1">
      <c r="A331" s="34"/>
      <c r="B331" s="34"/>
      <c r="C331" s="47"/>
      <c r="D331" s="47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</row>
    <row r="332" spans="1:32" ht="12" customHeight="1">
      <c r="A332" s="34"/>
      <c r="B332" s="34"/>
      <c r="C332" s="47"/>
      <c r="D332" s="47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</row>
    <row r="333" spans="1:32" ht="12" customHeight="1">
      <c r="A333" s="34"/>
      <c r="B333" s="34"/>
      <c r="C333" s="47"/>
      <c r="D333" s="47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</row>
    <row r="334" spans="1:32" ht="12" customHeight="1">
      <c r="A334" s="34"/>
      <c r="B334" s="34"/>
      <c r="C334" s="47"/>
      <c r="D334" s="47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</row>
    <row r="335" spans="1:32" ht="12" customHeight="1">
      <c r="A335" s="34"/>
      <c r="B335" s="34"/>
      <c r="C335" s="47"/>
      <c r="D335" s="47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</row>
    <row r="336" spans="1:32" ht="12" customHeight="1">
      <c r="A336" s="34"/>
      <c r="B336" s="34"/>
      <c r="C336" s="47"/>
      <c r="D336" s="47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</row>
    <row r="337" spans="1:32" ht="12" customHeight="1">
      <c r="A337" s="34"/>
      <c r="B337" s="34"/>
      <c r="C337" s="47"/>
      <c r="D337" s="47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</row>
    <row r="338" spans="1:32" ht="12" customHeight="1">
      <c r="A338" s="34"/>
      <c r="B338" s="34"/>
      <c r="C338" s="47"/>
      <c r="D338" s="47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</row>
    <row r="339" spans="1:32" ht="12" customHeight="1">
      <c r="A339" s="34"/>
      <c r="B339" s="34"/>
      <c r="C339" s="47"/>
      <c r="D339" s="47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</row>
    <row r="340" spans="1:32" ht="12" customHeight="1">
      <c r="A340" s="34"/>
      <c r="B340" s="34"/>
      <c r="C340" s="47"/>
      <c r="D340" s="47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</row>
    <row r="341" spans="1:32" ht="12" customHeight="1">
      <c r="A341" s="34"/>
      <c r="B341" s="34"/>
      <c r="C341" s="47"/>
      <c r="D341" s="47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</row>
    <row r="342" spans="1:32" ht="12" customHeight="1">
      <c r="A342" s="34"/>
      <c r="B342" s="34"/>
      <c r="C342" s="47"/>
      <c r="D342" s="47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</row>
    <row r="343" spans="1:32" ht="12" customHeight="1">
      <c r="A343" s="34"/>
      <c r="B343" s="34"/>
      <c r="C343" s="47"/>
      <c r="D343" s="47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</row>
    <row r="344" spans="1:32" ht="12" customHeight="1">
      <c r="A344" s="34"/>
      <c r="B344" s="34"/>
      <c r="C344" s="47"/>
      <c r="D344" s="47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</row>
    <row r="345" spans="1:32" ht="12" customHeight="1">
      <c r="A345" s="34"/>
      <c r="B345" s="34"/>
      <c r="C345" s="47"/>
      <c r="D345" s="47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</row>
    <row r="346" spans="1:32" ht="12" customHeight="1">
      <c r="A346" s="34"/>
      <c r="B346" s="34"/>
      <c r="C346" s="47"/>
      <c r="D346" s="47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1:32" ht="12" customHeight="1">
      <c r="A347" s="34"/>
      <c r="B347" s="34"/>
      <c r="C347" s="47"/>
      <c r="D347" s="47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1:32" ht="12" customHeight="1">
      <c r="A348" s="34"/>
      <c r="B348" s="34"/>
      <c r="C348" s="47"/>
      <c r="D348" s="47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1:32" ht="12" customHeight="1">
      <c r="A349" s="34"/>
      <c r="B349" s="34"/>
      <c r="C349" s="47"/>
      <c r="D349" s="47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</row>
    <row r="350" spans="1:32" ht="12" customHeight="1">
      <c r="A350" s="34"/>
      <c r="B350" s="34"/>
      <c r="C350" s="47"/>
      <c r="D350" s="47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</row>
    <row r="351" spans="1:32" ht="12" customHeight="1">
      <c r="A351" s="34"/>
      <c r="B351" s="34"/>
      <c r="C351" s="47"/>
      <c r="D351" s="47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</row>
    <row r="352" spans="1:32" ht="12" customHeight="1">
      <c r="A352" s="34"/>
      <c r="B352" s="34"/>
      <c r="C352" s="47"/>
      <c r="D352" s="47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</row>
    <row r="353" spans="1:32" ht="12" customHeight="1">
      <c r="A353" s="34"/>
      <c r="B353" s="34"/>
      <c r="C353" s="47"/>
      <c r="D353" s="47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</row>
    <row r="354" spans="1:32" ht="12" customHeight="1">
      <c r="A354" s="34"/>
      <c r="B354" s="34"/>
      <c r="C354" s="47"/>
      <c r="D354" s="47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</row>
    <row r="355" spans="1:32" ht="12" customHeight="1">
      <c r="A355" s="34"/>
      <c r="B355" s="34"/>
      <c r="C355" s="47"/>
      <c r="D355" s="47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</row>
    <row r="356" spans="1:32" ht="12" customHeight="1">
      <c r="A356" s="34"/>
      <c r="B356" s="34"/>
      <c r="C356" s="47"/>
      <c r="D356" s="47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</row>
    <row r="357" spans="1:32" ht="12" customHeight="1">
      <c r="A357" s="34"/>
      <c r="B357" s="34"/>
      <c r="C357" s="47"/>
      <c r="D357" s="47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</row>
    <row r="358" spans="1:32" ht="12" customHeight="1">
      <c r="A358" s="34"/>
      <c r="B358" s="34"/>
      <c r="C358" s="47"/>
      <c r="D358" s="47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</row>
    <row r="359" spans="1:32" ht="12" customHeight="1">
      <c r="A359" s="34"/>
      <c r="B359" s="34"/>
      <c r="C359" s="47"/>
      <c r="D359" s="47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</row>
    <row r="360" spans="1:32" ht="12" customHeight="1">
      <c r="A360" s="34"/>
      <c r="B360" s="34"/>
      <c r="C360" s="47"/>
      <c r="D360" s="47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</row>
    <row r="361" spans="1:32" ht="12" customHeight="1">
      <c r="A361" s="34"/>
      <c r="B361" s="34"/>
      <c r="C361" s="47"/>
      <c r="D361" s="47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</row>
    <row r="362" spans="1:32" ht="12" customHeight="1">
      <c r="A362" s="34"/>
      <c r="B362" s="34"/>
      <c r="C362" s="47"/>
      <c r="D362" s="47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</row>
    <row r="363" spans="1:32" ht="12" customHeight="1">
      <c r="A363" s="34"/>
      <c r="B363" s="34"/>
      <c r="C363" s="47"/>
      <c r="D363" s="47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</row>
    <row r="364" spans="1:32" ht="12" customHeight="1">
      <c r="A364" s="34"/>
      <c r="B364" s="34"/>
      <c r="C364" s="47"/>
      <c r="D364" s="47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</row>
    <row r="365" spans="1:32" ht="12" customHeight="1">
      <c r="A365" s="34"/>
      <c r="B365" s="34"/>
      <c r="C365" s="47"/>
      <c r="D365" s="47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</row>
    <row r="366" spans="1:32" ht="12" customHeight="1">
      <c r="A366" s="34"/>
      <c r="B366" s="34"/>
      <c r="C366" s="47"/>
      <c r="D366" s="47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</row>
    <row r="367" spans="1:32" ht="12" customHeight="1">
      <c r="A367" s="34"/>
      <c r="B367" s="34"/>
      <c r="C367" s="47"/>
      <c r="D367" s="47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</row>
    <row r="368" spans="1:32" ht="12" customHeight="1">
      <c r="A368" s="34"/>
      <c r="B368" s="34"/>
      <c r="C368" s="47"/>
      <c r="D368" s="47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</row>
    <row r="369" spans="1:32" ht="12" customHeight="1">
      <c r="A369" s="34"/>
      <c r="B369" s="34"/>
      <c r="C369" s="47"/>
      <c r="D369" s="47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</row>
    <row r="370" spans="1:32" ht="12" customHeight="1">
      <c r="A370" s="34"/>
      <c r="B370" s="34"/>
      <c r="C370" s="47"/>
      <c r="D370" s="47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</row>
    <row r="371" spans="1:32" ht="12" customHeight="1">
      <c r="A371" s="34"/>
      <c r="B371" s="34"/>
      <c r="C371" s="47"/>
      <c r="D371" s="47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</row>
    <row r="372" spans="1:32" ht="12" customHeight="1">
      <c r="A372" s="34"/>
      <c r="B372" s="34"/>
      <c r="C372" s="47"/>
      <c r="D372" s="47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</row>
    <row r="373" spans="1:32" ht="12" customHeight="1">
      <c r="A373" s="34"/>
      <c r="B373" s="34"/>
      <c r="C373" s="47"/>
      <c r="D373" s="47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</row>
    <row r="374" spans="1:32" ht="12" customHeight="1">
      <c r="A374" s="34"/>
      <c r="B374" s="34"/>
      <c r="C374" s="47"/>
      <c r="D374" s="47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</row>
    <row r="375" spans="1:32" ht="12" customHeight="1">
      <c r="A375" s="34"/>
      <c r="B375" s="34"/>
      <c r="C375" s="47"/>
      <c r="D375" s="47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</row>
    <row r="376" spans="1:32" ht="12" customHeight="1">
      <c r="A376" s="34"/>
      <c r="B376" s="34"/>
      <c r="C376" s="47"/>
      <c r="D376" s="47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</row>
    <row r="377" spans="1:32" ht="12" customHeight="1">
      <c r="A377" s="34"/>
      <c r="B377" s="34"/>
      <c r="C377" s="47"/>
      <c r="D377" s="47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</row>
    <row r="378" spans="1:32" ht="12" customHeight="1">
      <c r="A378" s="34"/>
      <c r="B378" s="34"/>
      <c r="C378" s="47"/>
      <c r="D378" s="47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</row>
    <row r="379" spans="1:32" ht="12" customHeight="1">
      <c r="A379" s="34"/>
      <c r="B379" s="34"/>
      <c r="C379" s="47"/>
      <c r="D379" s="47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</row>
    <row r="380" spans="1:32" ht="12" customHeight="1">
      <c r="A380" s="34"/>
      <c r="B380" s="34"/>
      <c r="C380" s="47"/>
      <c r="D380" s="47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</row>
    <row r="381" spans="1:32" ht="12" customHeight="1">
      <c r="A381" s="34"/>
      <c r="B381" s="34"/>
      <c r="C381" s="47"/>
      <c r="D381" s="47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</row>
    <row r="382" spans="1:32" ht="12" customHeight="1">
      <c r="A382" s="34"/>
      <c r="B382" s="34"/>
      <c r="C382" s="47"/>
      <c r="D382" s="47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</row>
    <row r="383" spans="1:32" ht="12" customHeight="1">
      <c r="A383" s="34"/>
      <c r="B383" s="34"/>
      <c r="C383" s="47"/>
      <c r="D383" s="47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</row>
    <row r="384" spans="1:32" ht="12" customHeight="1">
      <c r="A384" s="34"/>
      <c r="B384" s="34"/>
      <c r="C384" s="47"/>
      <c r="D384" s="47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</row>
    <row r="385" spans="1:32" ht="12" customHeight="1">
      <c r="A385" s="34"/>
      <c r="B385" s="34"/>
      <c r="C385" s="47"/>
      <c r="D385" s="47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</row>
    <row r="386" spans="1:32" ht="12" customHeight="1">
      <c r="A386" s="34"/>
      <c r="B386" s="34"/>
      <c r="C386" s="47"/>
      <c r="D386" s="47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</row>
    <row r="387" spans="1:32" ht="12" customHeight="1">
      <c r="A387" s="34"/>
      <c r="B387" s="34"/>
      <c r="C387" s="47"/>
      <c r="D387" s="47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</row>
    <row r="388" spans="1:32" ht="12" customHeight="1">
      <c r="A388" s="34"/>
      <c r="B388" s="34"/>
      <c r="C388" s="47"/>
      <c r="D388" s="47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</row>
    <row r="389" spans="1:32" ht="12" customHeight="1">
      <c r="A389" s="34"/>
      <c r="B389" s="34"/>
      <c r="C389" s="47"/>
      <c r="D389" s="47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</row>
    <row r="390" spans="1:32" ht="12" customHeight="1">
      <c r="A390" s="34"/>
      <c r="B390" s="34"/>
      <c r="C390" s="47"/>
      <c r="D390" s="47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</row>
    <row r="391" spans="1:32" ht="12" customHeight="1">
      <c r="A391" s="34"/>
      <c r="B391" s="34"/>
      <c r="C391" s="47"/>
      <c r="D391" s="47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</row>
    <row r="392" spans="1:32" ht="12" customHeight="1">
      <c r="A392" s="34"/>
      <c r="B392" s="34"/>
      <c r="C392" s="47"/>
      <c r="D392" s="47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</row>
    <row r="393" spans="1:32" ht="12" customHeight="1">
      <c r="A393" s="34"/>
      <c r="B393" s="34"/>
      <c r="C393" s="47"/>
      <c r="D393" s="47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</row>
    <row r="394" spans="1:32" ht="12" customHeight="1">
      <c r="A394" s="34"/>
      <c r="B394" s="34"/>
      <c r="C394" s="47"/>
      <c r="D394" s="47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</row>
    <row r="395" spans="1:32" ht="12" customHeight="1">
      <c r="A395" s="34"/>
      <c r="B395" s="34"/>
      <c r="C395" s="47"/>
      <c r="D395" s="47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</row>
    <row r="396" spans="1:32" ht="12" customHeight="1">
      <c r="A396" s="34"/>
      <c r="B396" s="34"/>
      <c r="C396" s="47"/>
      <c r="D396" s="47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</row>
    <row r="397" spans="1:32" ht="12" customHeight="1">
      <c r="A397" s="34"/>
      <c r="B397" s="34"/>
      <c r="C397" s="47"/>
      <c r="D397" s="47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</row>
    <row r="398" spans="1:32" ht="12" customHeight="1">
      <c r="A398" s="34"/>
      <c r="B398" s="34"/>
      <c r="C398" s="47"/>
      <c r="D398" s="47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</row>
    <row r="399" spans="1:32" ht="12" customHeight="1">
      <c r="A399" s="34"/>
      <c r="B399" s="34"/>
      <c r="C399" s="47"/>
      <c r="D399" s="47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</row>
    <row r="400" spans="1:32" ht="12" customHeight="1">
      <c r="A400" s="34"/>
      <c r="B400" s="34"/>
      <c r="C400" s="47"/>
      <c r="D400" s="47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</row>
    <row r="401" spans="1:32" ht="12" customHeight="1">
      <c r="A401" s="34"/>
      <c r="B401" s="34"/>
      <c r="C401" s="47"/>
      <c r="D401" s="47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</row>
    <row r="402" spans="1:32" ht="12" customHeight="1">
      <c r="A402" s="34"/>
      <c r="B402" s="34"/>
      <c r="C402" s="47"/>
      <c r="D402" s="47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</row>
    <row r="403" spans="1:32" ht="12" customHeight="1">
      <c r="A403" s="34"/>
      <c r="B403" s="34"/>
      <c r="C403" s="47"/>
      <c r="D403" s="47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</row>
    <row r="404" spans="1:32" ht="12" customHeight="1">
      <c r="A404" s="34"/>
      <c r="B404" s="34"/>
      <c r="C404" s="47"/>
      <c r="D404" s="47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</row>
    <row r="405" spans="1:32" ht="12" customHeight="1">
      <c r="A405" s="34"/>
      <c r="B405" s="34"/>
      <c r="C405" s="47"/>
      <c r="D405" s="47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</row>
    <row r="406" spans="1:32" ht="12" customHeight="1">
      <c r="A406" s="34"/>
      <c r="B406" s="34"/>
      <c r="C406" s="47"/>
      <c r="D406" s="47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</row>
    <row r="407" spans="1:32" ht="12" customHeight="1">
      <c r="A407" s="34"/>
      <c r="B407" s="34"/>
      <c r="C407" s="47"/>
      <c r="D407" s="47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</row>
    <row r="408" spans="1:32" ht="12" customHeight="1">
      <c r="A408" s="34"/>
      <c r="B408" s="34"/>
      <c r="C408" s="47"/>
      <c r="D408" s="47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</row>
    <row r="409" spans="1:32" ht="12" customHeight="1">
      <c r="A409" s="34"/>
      <c r="B409" s="34"/>
      <c r="C409" s="47"/>
      <c r="D409" s="47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</row>
    <row r="410" spans="1:32" ht="12" customHeight="1">
      <c r="A410" s="34"/>
      <c r="B410" s="34"/>
      <c r="C410" s="47"/>
      <c r="D410" s="47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</row>
    <row r="411" spans="1:32" ht="12" customHeight="1">
      <c r="A411" s="34"/>
      <c r="B411" s="34"/>
      <c r="C411" s="47"/>
      <c r="D411" s="47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</row>
    <row r="412" spans="1:32" ht="12" customHeight="1">
      <c r="A412" s="34"/>
      <c r="B412" s="34"/>
      <c r="C412" s="47"/>
      <c r="D412" s="47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</row>
    <row r="413" spans="1:32" ht="12" customHeight="1">
      <c r="A413" s="34"/>
      <c r="B413" s="34"/>
      <c r="C413" s="47"/>
      <c r="D413" s="47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</row>
    <row r="414" spans="1:32" ht="12" customHeight="1">
      <c r="A414" s="34"/>
      <c r="B414" s="34"/>
      <c r="C414" s="47"/>
      <c r="D414" s="47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</row>
    <row r="415" spans="1:32" ht="12" customHeight="1">
      <c r="A415" s="34"/>
      <c r="B415" s="34"/>
      <c r="C415" s="47"/>
      <c r="D415" s="47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</row>
    <row r="416" spans="1:32" ht="12" customHeight="1">
      <c r="A416" s="34"/>
      <c r="B416" s="34"/>
      <c r="C416" s="47"/>
      <c r="D416" s="47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</row>
    <row r="417" spans="1:32" ht="12" customHeight="1">
      <c r="A417" s="34"/>
      <c r="B417" s="34"/>
      <c r="C417" s="47"/>
      <c r="D417" s="47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</row>
    <row r="418" spans="1:32" ht="12" customHeight="1">
      <c r="A418" s="34"/>
      <c r="B418" s="34"/>
      <c r="C418" s="47"/>
      <c r="D418" s="47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</row>
    <row r="419" spans="1:32" ht="12" customHeight="1">
      <c r="A419" s="34"/>
      <c r="B419" s="34"/>
      <c r="C419" s="47"/>
      <c r="D419" s="47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</row>
    <row r="420" spans="1:32" ht="12" customHeight="1">
      <c r="A420" s="34"/>
      <c r="B420" s="34"/>
      <c r="C420" s="47"/>
      <c r="D420" s="47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</row>
    <row r="421" spans="1:32" ht="12" customHeight="1">
      <c r="A421" s="34"/>
      <c r="B421" s="34"/>
      <c r="C421" s="47"/>
      <c r="D421" s="47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</row>
    <row r="422" spans="1:32" ht="12" customHeight="1">
      <c r="A422" s="34"/>
      <c r="B422" s="34"/>
      <c r="C422" s="47"/>
      <c r="D422" s="47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</row>
    <row r="423" spans="1:32" ht="12" customHeight="1">
      <c r="A423" s="34"/>
      <c r="B423" s="34"/>
      <c r="C423" s="47"/>
      <c r="D423" s="47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</row>
    <row r="424" spans="1:32" ht="12" customHeight="1">
      <c r="A424" s="34"/>
      <c r="B424" s="34"/>
      <c r="C424" s="47"/>
      <c r="D424" s="47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</row>
    <row r="425" spans="1:32" ht="12" customHeight="1">
      <c r="A425" s="34"/>
      <c r="B425" s="34"/>
      <c r="C425" s="47"/>
      <c r="D425" s="47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</row>
    <row r="426" spans="1:32" ht="12" customHeight="1">
      <c r="A426" s="34"/>
      <c r="B426" s="34"/>
      <c r="C426" s="47"/>
      <c r="D426" s="47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</row>
    <row r="427" spans="1:32" ht="12" customHeight="1">
      <c r="A427" s="34"/>
      <c r="B427" s="34"/>
      <c r="C427" s="47"/>
      <c r="D427" s="47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</row>
    <row r="428" spans="1:32" ht="12" customHeight="1">
      <c r="A428" s="34"/>
      <c r="B428" s="34"/>
      <c r="C428" s="47"/>
      <c r="D428" s="47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</row>
    <row r="429" spans="1:32" ht="12" customHeight="1">
      <c r="A429" s="34"/>
      <c r="B429" s="34"/>
      <c r="C429" s="47"/>
      <c r="D429" s="47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</row>
    <row r="430" spans="1:32" ht="12" customHeight="1">
      <c r="A430" s="34"/>
      <c r="B430" s="34"/>
      <c r="C430" s="47"/>
      <c r="D430" s="47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</row>
    <row r="431" spans="1:32" ht="12" customHeight="1">
      <c r="A431" s="34"/>
      <c r="B431" s="34"/>
      <c r="C431" s="47"/>
      <c r="D431" s="47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</row>
    <row r="432" spans="1:32" ht="12" customHeight="1">
      <c r="A432" s="34"/>
      <c r="B432" s="34"/>
      <c r="C432" s="47"/>
      <c r="D432" s="47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</row>
    <row r="433" spans="1:32" ht="12" customHeight="1">
      <c r="A433" s="34"/>
      <c r="B433" s="34"/>
      <c r="C433" s="47"/>
      <c r="D433" s="47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</row>
    <row r="434" spans="1:32" ht="12" customHeight="1">
      <c r="A434" s="34"/>
      <c r="B434" s="34"/>
      <c r="C434" s="47"/>
      <c r="D434" s="47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</row>
    <row r="435" spans="1:32" ht="12" customHeight="1">
      <c r="A435" s="34"/>
      <c r="B435" s="34"/>
      <c r="C435" s="47"/>
      <c r="D435" s="47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</row>
    <row r="436" spans="1:32" ht="12" customHeight="1">
      <c r="A436" s="34"/>
      <c r="B436" s="34"/>
      <c r="C436" s="47"/>
      <c r="D436" s="47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</row>
    <row r="437" spans="1:32" ht="12" customHeight="1">
      <c r="A437" s="34"/>
      <c r="B437" s="34"/>
      <c r="C437" s="47"/>
      <c r="D437" s="47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</row>
    <row r="438" spans="1:32" ht="12" customHeight="1">
      <c r="A438" s="34"/>
      <c r="B438" s="34"/>
      <c r="C438" s="47"/>
      <c r="D438" s="47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</row>
    <row r="439" spans="1:32" ht="12" customHeight="1">
      <c r="A439" s="34"/>
      <c r="B439" s="34"/>
      <c r="C439" s="47"/>
      <c r="D439" s="47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</row>
    <row r="440" spans="1:32" ht="12" customHeight="1">
      <c r="A440" s="34"/>
      <c r="B440" s="34"/>
      <c r="C440" s="47"/>
      <c r="D440" s="47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</row>
    <row r="441" spans="1:32" ht="12" customHeight="1">
      <c r="A441" s="34"/>
      <c r="B441" s="34"/>
      <c r="C441" s="47"/>
      <c r="D441" s="47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</row>
    <row r="442" spans="1:32" ht="12" customHeight="1">
      <c r="A442" s="34"/>
      <c r="B442" s="34"/>
      <c r="C442" s="47"/>
      <c r="D442" s="47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</row>
    <row r="443" spans="1:32" ht="12" customHeight="1">
      <c r="A443" s="34"/>
      <c r="B443" s="34"/>
      <c r="C443" s="47"/>
      <c r="D443" s="47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</row>
    <row r="444" spans="1:32" ht="12" customHeight="1">
      <c r="A444" s="34"/>
      <c r="B444" s="34"/>
      <c r="C444" s="47"/>
      <c r="D444" s="47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</row>
    <row r="445" spans="1:32" ht="12" customHeight="1">
      <c r="A445" s="34"/>
      <c r="B445" s="34"/>
      <c r="C445" s="47"/>
      <c r="D445" s="47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</row>
    <row r="446" spans="1:32" ht="12" customHeight="1">
      <c r="A446" s="34"/>
      <c r="B446" s="34"/>
      <c r="C446" s="47"/>
      <c r="D446" s="47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</row>
    <row r="447" spans="1:32" ht="12" customHeight="1">
      <c r="A447" s="34"/>
      <c r="B447" s="34"/>
      <c r="C447" s="47"/>
      <c r="D447" s="47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</row>
    <row r="448" spans="1:32" ht="12" customHeight="1">
      <c r="A448" s="34"/>
      <c r="B448" s="34"/>
      <c r="C448" s="47"/>
      <c r="D448" s="47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</row>
    <row r="449" spans="1:32" ht="12" customHeight="1">
      <c r="A449" s="34"/>
      <c r="B449" s="34"/>
      <c r="C449" s="47"/>
      <c r="D449" s="47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</row>
    <row r="450" spans="1:32" ht="12" customHeight="1">
      <c r="A450" s="34"/>
      <c r="B450" s="34"/>
      <c r="C450" s="47"/>
      <c r="D450" s="47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</row>
    <row r="451" spans="1:32" ht="12" customHeight="1">
      <c r="A451" s="34"/>
      <c r="B451" s="34"/>
      <c r="C451" s="47"/>
      <c r="D451" s="47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</row>
    <row r="452" spans="1:32" ht="12" customHeight="1">
      <c r="A452" s="34"/>
      <c r="B452" s="34"/>
      <c r="C452" s="47"/>
      <c r="D452" s="47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</row>
    <row r="453" spans="1:32" ht="12" customHeight="1">
      <c r="A453" s="34"/>
      <c r="B453" s="34"/>
      <c r="C453" s="47"/>
      <c r="D453" s="47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</row>
    <row r="454" spans="1:32" ht="12" customHeight="1">
      <c r="A454" s="34"/>
      <c r="B454" s="34"/>
      <c r="C454" s="47"/>
      <c r="D454" s="47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</row>
    <row r="455" spans="1:32" ht="12" customHeight="1">
      <c r="A455" s="34"/>
      <c r="B455" s="34"/>
      <c r="C455" s="47"/>
      <c r="D455" s="47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</row>
    <row r="456" spans="1:32" ht="12" customHeight="1">
      <c r="A456" s="34"/>
      <c r="B456" s="34"/>
      <c r="C456" s="47"/>
      <c r="D456" s="47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</row>
    <row r="457" spans="1:32" ht="12" customHeight="1">
      <c r="A457" s="34"/>
      <c r="B457" s="34"/>
      <c r="C457" s="47"/>
      <c r="D457" s="47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</row>
    <row r="458" spans="1:32" ht="12" customHeight="1">
      <c r="A458" s="34"/>
      <c r="B458" s="34"/>
      <c r="C458" s="47"/>
      <c r="D458" s="47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</row>
    <row r="459" spans="1:32" ht="12" customHeight="1">
      <c r="A459" s="34"/>
      <c r="B459" s="34"/>
      <c r="C459" s="47"/>
      <c r="D459" s="47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</row>
    <row r="460" spans="1:32" ht="12" customHeight="1">
      <c r="A460" s="34"/>
      <c r="B460" s="34"/>
      <c r="C460" s="47"/>
      <c r="D460" s="47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</row>
    <row r="461" spans="1:32" ht="12" customHeight="1">
      <c r="A461" s="34"/>
      <c r="B461" s="34"/>
      <c r="C461" s="47"/>
      <c r="D461" s="47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</row>
    <row r="462" spans="1:32" ht="12" customHeight="1">
      <c r="A462" s="34"/>
      <c r="B462" s="34"/>
      <c r="C462" s="47"/>
      <c r="D462" s="47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</row>
    <row r="463" spans="1:32" ht="12" customHeight="1">
      <c r="A463" s="34"/>
      <c r="B463" s="34"/>
      <c r="C463" s="47"/>
      <c r="D463" s="47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</row>
    <row r="464" spans="1:32" ht="12" customHeight="1">
      <c r="A464" s="34"/>
      <c r="B464" s="34"/>
      <c r="C464" s="47"/>
      <c r="D464" s="47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</row>
    <row r="465" spans="1:32" ht="12" customHeight="1">
      <c r="A465" s="34"/>
      <c r="B465" s="34"/>
      <c r="C465" s="47"/>
      <c r="D465" s="47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</row>
    <row r="466" spans="1:32" ht="12" customHeight="1">
      <c r="A466" s="34"/>
      <c r="B466" s="34"/>
      <c r="C466" s="47"/>
      <c r="D466" s="47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</row>
    <row r="467" spans="1:32" ht="12" customHeight="1">
      <c r="A467" s="34"/>
      <c r="B467" s="34"/>
      <c r="C467" s="47"/>
      <c r="D467" s="47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</row>
    <row r="468" spans="1:32" ht="12" customHeight="1">
      <c r="A468" s="34"/>
      <c r="B468" s="34"/>
      <c r="C468" s="47"/>
      <c r="D468" s="47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</row>
    <row r="469" spans="1:32" ht="12" customHeight="1">
      <c r="A469" s="34"/>
      <c r="B469" s="34"/>
      <c r="C469" s="47"/>
      <c r="D469" s="47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</row>
    <row r="470" spans="1:32" ht="12" customHeight="1">
      <c r="A470" s="34"/>
      <c r="B470" s="34"/>
      <c r="C470" s="47"/>
      <c r="D470" s="47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</row>
    <row r="471" spans="1:32" ht="12" customHeight="1">
      <c r="A471" s="34"/>
      <c r="B471" s="34"/>
      <c r="C471" s="47"/>
      <c r="D471" s="47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</row>
    <row r="472" spans="1:32" ht="12" customHeight="1">
      <c r="A472" s="34"/>
      <c r="B472" s="34"/>
      <c r="C472" s="47"/>
      <c r="D472" s="47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</row>
    <row r="473" spans="1:32" ht="12" customHeight="1">
      <c r="A473" s="34"/>
      <c r="B473" s="34"/>
      <c r="C473" s="47"/>
      <c r="D473" s="47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</row>
    <row r="474" spans="1:32" ht="12" customHeight="1">
      <c r="A474" s="34"/>
      <c r="B474" s="34"/>
      <c r="C474" s="47"/>
      <c r="D474" s="47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</row>
    <row r="475" spans="1:32" ht="12" customHeight="1">
      <c r="A475" s="34"/>
      <c r="B475" s="34"/>
      <c r="C475" s="47"/>
      <c r="D475" s="47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</row>
    <row r="476" spans="1:32" ht="12" customHeight="1">
      <c r="A476" s="34"/>
      <c r="B476" s="34"/>
      <c r="C476" s="47"/>
      <c r="D476" s="47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</row>
    <row r="477" spans="1:32" ht="12" customHeight="1">
      <c r="A477" s="34"/>
      <c r="B477" s="34"/>
      <c r="C477" s="47"/>
      <c r="D477" s="47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</row>
    <row r="478" spans="1:32" ht="12" customHeight="1">
      <c r="A478" s="34"/>
      <c r="B478" s="34"/>
      <c r="C478" s="47"/>
      <c r="D478" s="47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</row>
    <row r="479" spans="1:32" ht="12" customHeight="1">
      <c r="A479" s="34"/>
      <c r="B479" s="34"/>
      <c r="C479" s="47"/>
      <c r="D479" s="47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</row>
    <row r="480" spans="1:32" ht="12" customHeight="1">
      <c r="A480" s="34"/>
      <c r="B480" s="34"/>
      <c r="C480" s="47"/>
      <c r="D480" s="47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</row>
    <row r="481" spans="1:32" ht="12" customHeight="1">
      <c r="A481" s="34"/>
      <c r="B481" s="34"/>
      <c r="C481" s="47"/>
      <c r="D481" s="47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</row>
    <row r="482" spans="1:32" ht="12" customHeight="1">
      <c r="A482" s="34"/>
      <c r="B482" s="34"/>
      <c r="C482" s="47"/>
      <c r="D482" s="47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</row>
    <row r="483" spans="1:32" ht="12" customHeight="1">
      <c r="A483" s="34"/>
      <c r="B483" s="34"/>
      <c r="C483" s="47"/>
      <c r="D483" s="47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</row>
    <row r="484" spans="1:32" ht="12" customHeight="1">
      <c r="A484" s="34"/>
      <c r="B484" s="34"/>
      <c r="C484" s="47"/>
      <c r="D484" s="47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</row>
    <row r="485" spans="1:32" ht="12" customHeight="1">
      <c r="A485" s="34"/>
      <c r="B485" s="34"/>
      <c r="C485" s="47"/>
      <c r="D485" s="47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</row>
    <row r="486" spans="1:32" ht="12" customHeight="1">
      <c r="A486" s="34"/>
      <c r="B486" s="34"/>
      <c r="C486" s="47"/>
      <c r="D486" s="47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</row>
    <row r="487" spans="1:32" ht="12" customHeight="1">
      <c r="A487" s="34"/>
      <c r="B487" s="34"/>
      <c r="C487" s="47"/>
      <c r="D487" s="47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</row>
    <row r="488" spans="1:32" ht="12" customHeight="1">
      <c r="A488" s="34"/>
      <c r="B488" s="34"/>
      <c r="C488" s="47"/>
      <c r="D488" s="47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</row>
    <row r="489" spans="1:32" ht="12" customHeight="1">
      <c r="A489" s="34"/>
      <c r="B489" s="34"/>
      <c r="C489" s="47"/>
      <c r="D489" s="47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</row>
    <row r="490" spans="1:32" ht="12" customHeight="1">
      <c r="A490" s="34"/>
      <c r="B490" s="34"/>
      <c r="C490" s="47"/>
      <c r="D490" s="47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</row>
    <row r="491" spans="1:32" ht="12" customHeight="1">
      <c r="A491" s="34"/>
      <c r="B491" s="34"/>
      <c r="C491" s="47"/>
      <c r="D491" s="47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</row>
    <row r="492" spans="1:32" ht="12" customHeight="1">
      <c r="A492" s="34"/>
      <c r="B492" s="34"/>
      <c r="C492" s="47"/>
      <c r="D492" s="47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</row>
    <row r="493" spans="1:32" ht="12" customHeight="1">
      <c r="A493" s="34"/>
      <c r="B493" s="34"/>
      <c r="C493" s="47"/>
      <c r="D493" s="47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</row>
    <row r="494" spans="1:32" ht="12" customHeight="1">
      <c r="A494" s="34"/>
      <c r="B494" s="34"/>
      <c r="C494" s="47"/>
      <c r="D494" s="47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</row>
    <row r="495" spans="1:32" ht="12" customHeight="1">
      <c r="A495" s="34"/>
      <c r="B495" s="34"/>
      <c r="C495" s="47"/>
      <c r="D495" s="47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</row>
    <row r="496" spans="1:32" ht="12" customHeight="1">
      <c r="A496" s="34"/>
      <c r="B496" s="34"/>
      <c r="C496" s="47"/>
      <c r="D496" s="47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</row>
    <row r="497" spans="1:32" ht="12" customHeight="1">
      <c r="A497" s="34"/>
      <c r="B497" s="34"/>
      <c r="C497" s="47"/>
      <c r="D497" s="47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</row>
    <row r="498" spans="1:32" ht="12" customHeight="1">
      <c r="A498" s="34"/>
      <c r="B498" s="34"/>
      <c r="C498" s="47"/>
      <c r="D498" s="47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</row>
    <row r="499" spans="1:32" ht="12" customHeight="1">
      <c r="A499" s="34"/>
      <c r="B499" s="34"/>
      <c r="C499" s="47"/>
      <c r="D499" s="47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</row>
    <row r="500" spans="1:32" ht="12" customHeight="1">
      <c r="A500" s="34"/>
      <c r="B500" s="34"/>
      <c r="C500" s="47"/>
      <c r="D500" s="47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</row>
    <row r="501" spans="1:32" ht="12" customHeight="1">
      <c r="A501" s="34"/>
      <c r="B501" s="34"/>
      <c r="C501" s="47"/>
      <c r="D501" s="47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</row>
    <row r="502" spans="1:32" ht="12" customHeight="1">
      <c r="A502" s="34"/>
      <c r="B502" s="34"/>
      <c r="C502" s="47"/>
      <c r="D502" s="47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</row>
    <row r="503" spans="1:32" ht="12" customHeight="1">
      <c r="A503" s="34"/>
      <c r="B503" s="34"/>
      <c r="C503" s="47"/>
      <c r="D503" s="47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</row>
    <row r="504" spans="1:32" ht="12" customHeight="1">
      <c r="A504" s="34"/>
      <c r="B504" s="34"/>
      <c r="C504" s="47"/>
      <c r="D504" s="47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</row>
    <row r="505" spans="1:32" ht="12" customHeight="1">
      <c r="A505" s="34"/>
      <c r="B505" s="34"/>
      <c r="C505" s="47"/>
      <c r="D505" s="47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</row>
    <row r="506" spans="1:32" ht="12" customHeight="1">
      <c r="A506" s="34"/>
      <c r="B506" s="34"/>
      <c r="C506" s="47"/>
      <c r="D506" s="47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</row>
    <row r="507" spans="1:32" ht="12" customHeight="1">
      <c r="A507" s="34"/>
      <c r="B507" s="34"/>
      <c r="C507" s="47"/>
      <c r="D507" s="47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</row>
    <row r="508" spans="1:32" ht="12" customHeight="1">
      <c r="A508" s="34"/>
      <c r="B508" s="34"/>
      <c r="C508" s="47"/>
      <c r="D508" s="47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</row>
    <row r="509" spans="1:32" ht="12" customHeight="1">
      <c r="A509" s="34"/>
      <c r="B509" s="34"/>
      <c r="C509" s="47"/>
      <c r="D509" s="47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</row>
    <row r="510" spans="1:32" ht="12" customHeight="1">
      <c r="A510" s="34"/>
      <c r="B510" s="34"/>
      <c r="C510" s="47"/>
      <c r="D510" s="47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</row>
    <row r="511" spans="1:32" ht="12" customHeight="1">
      <c r="A511" s="34"/>
      <c r="B511" s="34"/>
      <c r="C511" s="47"/>
      <c r="D511" s="47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</row>
    <row r="512" spans="1:32" ht="12" customHeight="1">
      <c r="A512" s="34"/>
      <c r="B512" s="34"/>
      <c r="C512" s="47"/>
      <c r="D512" s="47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</row>
    <row r="513" spans="1:32" ht="12" customHeight="1">
      <c r="A513" s="34"/>
      <c r="B513" s="34"/>
      <c r="C513" s="47"/>
      <c r="D513" s="47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</row>
    <row r="514" spans="1:32" ht="12" customHeight="1">
      <c r="A514" s="34"/>
      <c r="B514" s="34"/>
      <c r="C514" s="47"/>
      <c r="D514" s="47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</row>
    <row r="515" spans="1:32" ht="12" customHeight="1">
      <c r="A515" s="34"/>
      <c r="B515" s="34"/>
      <c r="C515" s="47"/>
      <c r="D515" s="47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</row>
    <row r="516" spans="1:32" ht="12" customHeight="1">
      <c r="A516" s="34"/>
      <c r="B516" s="34"/>
      <c r="C516" s="47"/>
      <c r="D516" s="47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</row>
    <row r="517" spans="1:32" ht="12" customHeight="1">
      <c r="A517" s="34"/>
      <c r="B517" s="34"/>
      <c r="C517" s="47"/>
      <c r="D517" s="47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</row>
    <row r="518" spans="1:32" ht="12" customHeight="1">
      <c r="A518" s="34"/>
      <c r="B518" s="34"/>
      <c r="C518" s="47"/>
      <c r="D518" s="47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</row>
    <row r="519" spans="1:32" ht="12" customHeight="1">
      <c r="A519" s="34"/>
      <c r="B519" s="34"/>
      <c r="C519" s="47"/>
      <c r="D519" s="47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</row>
    <row r="520" spans="1:32" ht="12" customHeight="1">
      <c r="A520" s="34"/>
      <c r="B520" s="34"/>
      <c r="C520" s="47"/>
      <c r="D520" s="47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</row>
    <row r="521" spans="1:32" ht="12" customHeight="1">
      <c r="A521" s="34"/>
      <c r="B521" s="34"/>
      <c r="C521" s="47"/>
      <c r="D521" s="47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</row>
    <row r="522" spans="1:32" ht="12" customHeight="1">
      <c r="A522" s="34"/>
      <c r="B522" s="34"/>
      <c r="C522" s="47"/>
      <c r="D522" s="47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</row>
    <row r="523" spans="1:32" ht="12" customHeight="1">
      <c r="A523" s="34"/>
      <c r="B523" s="34"/>
      <c r="C523" s="47"/>
      <c r="D523" s="47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</row>
    <row r="524" spans="1:32" ht="12" customHeight="1">
      <c r="A524" s="34"/>
      <c r="B524" s="34"/>
      <c r="C524" s="47"/>
      <c r="D524" s="47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</row>
    <row r="525" spans="1:32" ht="12" customHeight="1">
      <c r="A525" s="34"/>
      <c r="B525" s="34"/>
      <c r="C525" s="47"/>
      <c r="D525" s="47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</row>
    <row r="526" spans="1:32" ht="12" customHeight="1">
      <c r="A526" s="34"/>
      <c r="B526" s="34"/>
      <c r="C526" s="47"/>
      <c r="D526" s="47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</row>
    <row r="527" spans="1:32" ht="12" customHeight="1">
      <c r="A527" s="34"/>
      <c r="B527" s="34"/>
      <c r="C527" s="47"/>
      <c r="D527" s="47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</row>
    <row r="528" spans="1:32" ht="12" customHeight="1">
      <c r="A528" s="34"/>
      <c r="B528" s="34"/>
      <c r="C528" s="47"/>
      <c r="D528" s="47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</row>
    <row r="529" spans="1:32" ht="12" customHeight="1">
      <c r="A529" s="34"/>
      <c r="B529" s="34"/>
      <c r="C529" s="47"/>
      <c r="D529" s="47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</row>
    <row r="530" spans="1:32" ht="12" customHeight="1">
      <c r="A530" s="34"/>
      <c r="B530" s="34"/>
      <c r="C530" s="47"/>
      <c r="D530" s="47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</row>
    <row r="531" spans="1:32" ht="12" customHeight="1">
      <c r="A531" s="34"/>
      <c r="B531" s="34"/>
      <c r="C531" s="47"/>
      <c r="D531" s="47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</row>
    <row r="532" spans="1:32" ht="12" customHeight="1">
      <c r="A532" s="34"/>
      <c r="B532" s="34"/>
      <c r="C532" s="47"/>
      <c r="D532" s="47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</row>
    <row r="533" spans="1:32" ht="12" customHeight="1">
      <c r="A533" s="34"/>
      <c r="B533" s="34"/>
      <c r="C533" s="47"/>
      <c r="D533" s="47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</row>
    <row r="534" spans="1:32" ht="12" customHeight="1">
      <c r="A534" s="34"/>
      <c r="B534" s="34"/>
      <c r="C534" s="47"/>
      <c r="D534" s="47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</row>
    <row r="535" spans="1:32" ht="12" customHeight="1">
      <c r="A535" s="34"/>
      <c r="B535" s="34"/>
      <c r="C535" s="47"/>
      <c r="D535" s="47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</row>
    <row r="536" spans="1:32" ht="12" customHeight="1">
      <c r="A536" s="34"/>
      <c r="B536" s="34"/>
      <c r="C536" s="47"/>
      <c r="D536" s="47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</row>
    <row r="537" spans="1:32" ht="12" customHeight="1">
      <c r="A537" s="34"/>
      <c r="B537" s="34"/>
      <c r="C537" s="47"/>
      <c r="D537" s="47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</row>
    <row r="538" spans="1:32" ht="12" customHeight="1">
      <c r="A538" s="34"/>
      <c r="B538" s="34"/>
      <c r="C538" s="47"/>
      <c r="D538" s="47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</row>
    <row r="539" spans="1:32" ht="12" customHeight="1">
      <c r="A539" s="34"/>
      <c r="B539" s="34"/>
      <c r="C539" s="47"/>
      <c r="D539" s="47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</row>
    <row r="540" spans="1:32" ht="12" customHeight="1">
      <c r="A540" s="34"/>
      <c r="B540" s="34"/>
      <c r="C540" s="47"/>
      <c r="D540" s="47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</row>
    <row r="541" spans="1:32" ht="12" customHeight="1">
      <c r="A541" s="34"/>
      <c r="B541" s="34"/>
      <c r="C541" s="47"/>
      <c r="D541" s="47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</row>
    <row r="542" spans="1:32" ht="12" customHeight="1">
      <c r="A542" s="34"/>
      <c r="B542" s="34"/>
      <c r="C542" s="47"/>
      <c r="D542" s="47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</row>
    <row r="543" spans="1:32" ht="12" customHeight="1">
      <c r="A543" s="34"/>
      <c r="B543" s="34"/>
      <c r="C543" s="47"/>
      <c r="D543" s="47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</row>
    <row r="544" spans="1:32" ht="12" customHeight="1">
      <c r="A544" s="34"/>
      <c r="B544" s="34"/>
      <c r="C544" s="47"/>
      <c r="D544" s="47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</row>
    <row r="545" spans="1:32" ht="12" customHeight="1">
      <c r="A545" s="34"/>
      <c r="B545" s="34"/>
      <c r="C545" s="47"/>
      <c r="D545" s="47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</row>
    <row r="546" spans="1:32" ht="12" customHeight="1">
      <c r="A546" s="34"/>
      <c r="B546" s="34"/>
      <c r="C546" s="47"/>
      <c r="D546" s="47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</row>
    <row r="547" spans="1:32" ht="12" customHeight="1">
      <c r="A547" s="34"/>
      <c r="B547" s="34"/>
      <c r="C547" s="47"/>
      <c r="D547" s="47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</row>
    <row r="548" spans="1:32" ht="12" customHeight="1">
      <c r="A548" s="34"/>
      <c r="B548" s="34"/>
      <c r="C548" s="47"/>
      <c r="D548" s="47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</row>
    <row r="549" spans="1:32" ht="12" customHeight="1">
      <c r="A549" s="34"/>
      <c r="B549" s="34"/>
      <c r="C549" s="47"/>
      <c r="D549" s="47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</row>
    <row r="550" spans="1:32" ht="12" customHeight="1">
      <c r="A550" s="34"/>
      <c r="B550" s="34"/>
      <c r="C550" s="47"/>
      <c r="D550" s="47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</row>
    <row r="551" spans="1:32" ht="12" customHeight="1">
      <c r="A551" s="34"/>
      <c r="B551" s="34"/>
      <c r="C551" s="47"/>
      <c r="D551" s="47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</row>
    <row r="552" spans="1:32" ht="12" customHeight="1">
      <c r="A552" s="34"/>
      <c r="B552" s="34"/>
      <c r="C552" s="47"/>
      <c r="D552" s="47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</row>
    <row r="553" spans="1:32" ht="12" customHeight="1">
      <c r="A553" s="34"/>
      <c r="B553" s="34"/>
      <c r="C553" s="47"/>
      <c r="D553" s="47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</row>
    <row r="554" spans="1:32" ht="12" customHeight="1">
      <c r="A554" s="34"/>
      <c r="B554" s="34"/>
      <c r="C554" s="47"/>
      <c r="D554" s="47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</row>
    <row r="555" spans="1:32" ht="12" customHeight="1">
      <c r="A555" s="34"/>
      <c r="B555" s="34"/>
      <c r="C555" s="47"/>
      <c r="D555" s="47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</row>
    <row r="556" spans="1:32" ht="12" customHeight="1">
      <c r="A556" s="34"/>
      <c r="B556" s="34"/>
      <c r="C556" s="47"/>
      <c r="D556" s="47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</row>
    <row r="557" spans="1:32" ht="12" customHeight="1">
      <c r="A557" s="34"/>
      <c r="B557" s="34"/>
      <c r="C557" s="47"/>
      <c r="D557" s="47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</row>
    <row r="558" spans="1:32" ht="12" customHeight="1">
      <c r="A558" s="34"/>
      <c r="B558" s="34"/>
      <c r="C558" s="47"/>
      <c r="D558" s="47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</row>
    <row r="559" spans="1:32" ht="12" customHeight="1">
      <c r="A559" s="34"/>
      <c r="B559" s="34"/>
      <c r="C559" s="47"/>
      <c r="D559" s="47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</row>
    <row r="560" spans="1:32" ht="12" customHeight="1">
      <c r="A560" s="34"/>
      <c r="B560" s="34"/>
      <c r="C560" s="47"/>
      <c r="D560" s="47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</row>
    <row r="561" spans="1:32" ht="12" customHeight="1">
      <c r="A561" s="34"/>
      <c r="B561" s="34"/>
      <c r="C561" s="47"/>
      <c r="D561" s="47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</row>
    <row r="562" spans="1:32" ht="12" customHeight="1">
      <c r="A562" s="34"/>
      <c r="B562" s="34"/>
      <c r="C562" s="47"/>
      <c r="D562" s="47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</row>
    <row r="563" spans="1:32" ht="12" customHeight="1">
      <c r="A563" s="34"/>
      <c r="B563" s="34"/>
      <c r="C563" s="47"/>
      <c r="D563" s="47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</row>
    <row r="564" spans="1:32" ht="12" customHeight="1">
      <c r="A564" s="34"/>
      <c r="B564" s="34"/>
      <c r="C564" s="47"/>
      <c r="D564" s="47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</row>
    <row r="565" spans="1:32" ht="12" customHeight="1">
      <c r="A565" s="34"/>
      <c r="B565" s="34"/>
      <c r="C565" s="47"/>
      <c r="D565" s="47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</row>
    <row r="566" spans="1:32" ht="12" customHeight="1">
      <c r="A566" s="34"/>
      <c r="B566" s="34"/>
      <c r="C566" s="47"/>
      <c r="D566" s="47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</row>
    <row r="567" spans="1:32" ht="12" customHeight="1">
      <c r="A567" s="34"/>
      <c r="B567" s="34"/>
      <c r="C567" s="47"/>
      <c r="D567" s="47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</row>
    <row r="568" spans="1:32" ht="12" customHeight="1">
      <c r="A568" s="34"/>
      <c r="B568" s="34"/>
      <c r="C568" s="47"/>
      <c r="D568" s="47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</row>
    <row r="569" spans="1:32" ht="12" customHeight="1">
      <c r="A569" s="34"/>
      <c r="B569" s="34"/>
      <c r="C569" s="47"/>
      <c r="D569" s="47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</row>
    <row r="570" spans="1:32" ht="12" customHeight="1">
      <c r="A570" s="34"/>
      <c r="B570" s="34"/>
      <c r="C570" s="47"/>
      <c r="D570" s="47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</row>
    <row r="571" spans="1:32" ht="12" customHeight="1">
      <c r="A571" s="34"/>
      <c r="B571" s="34"/>
      <c r="C571" s="47"/>
      <c r="D571" s="47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</row>
    <row r="572" spans="1:32" ht="12" customHeight="1">
      <c r="A572" s="34"/>
      <c r="B572" s="34"/>
      <c r="C572" s="47"/>
      <c r="D572" s="47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</row>
    <row r="573" spans="3:32" ht="12" customHeight="1">
      <c r="C573" s="47"/>
      <c r="D573" s="47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</row>
    <row r="574" spans="3:32" ht="12" customHeight="1">
      <c r="C574" s="47"/>
      <c r="D574" s="47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</row>
    <row r="575" spans="3:32" ht="12" customHeight="1">
      <c r="C575" s="47"/>
      <c r="D575" s="47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</row>
    <row r="576" spans="3:32" ht="12" customHeight="1">
      <c r="C576" s="47"/>
      <c r="D576" s="47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</row>
    <row r="577" spans="3:32" ht="12" customHeight="1">
      <c r="C577" s="47"/>
      <c r="D577" s="47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</row>
    <row r="578" spans="3:32" ht="12" customHeight="1">
      <c r="C578" s="47"/>
      <c r="D578" s="47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</row>
    <row r="579" spans="3:32" ht="12" customHeight="1">
      <c r="C579" s="47"/>
      <c r="D579" s="47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</row>
    <row r="580" spans="3:32" ht="12" customHeight="1">
      <c r="C580" s="47"/>
      <c r="D580" s="47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</row>
    <row r="581" spans="3:32" ht="12" customHeight="1">
      <c r="C581" s="47"/>
      <c r="D581" s="47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</row>
    <row r="582" spans="3:32" ht="12" customHeight="1">
      <c r="C582" s="47"/>
      <c r="D582" s="47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67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2022-08-04T17:11:02Z</cp:lastPrinted>
  <dcterms:created xsi:type="dcterms:W3CDTF">1996-10-14T23:33:28Z</dcterms:created>
  <dcterms:modified xsi:type="dcterms:W3CDTF">2022-08-05T09:48:24Z</dcterms:modified>
  <cp:category/>
  <cp:version/>
  <cp:contentType/>
  <cp:contentStatus/>
</cp:coreProperties>
</file>