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2017'!$A$2:$O$52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2017'!$4:$11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<sst xmlns="http://schemas.openxmlformats.org/spreadsheetml/2006/main" count="61" uniqueCount="55">
  <si>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</si>
  <si>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</si>
  <si>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</si>
  <si>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</si>
  <si>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</si>
  <si>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</si>
  <si>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</si>
  <si>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</si>
  <si>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</si>
  <si>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</si>
  <si>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</si>
  <si>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</si>
  <si>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</si>
  <si>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</si>
  <si>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</si>
  <si>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</si>
  <si>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</si>
  <si>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</si>
  <si>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</si>
  <si>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</si>
  <si>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</si>
  <si>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</si>
  <si>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</si>
  <si>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</si>
  <si>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</si>
  <si>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</si>
  <si>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</si>
  <si>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</si>
  <si>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</si>
  <si>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</si>
  <si>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</si>
  <si>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</si>
  <si>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</si>
  <si>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</si>
  <si>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</si>
  <si>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</si>
  <si>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</si>
  <si>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</si>
  <si>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</si>
  <si>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</si>
  <si>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</si>
  <si>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</si>
  <si>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</si>
  <si>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</si>
  <si>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</si>
  <si>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</si>
  <si>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</si>
  <si>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</si>
  <si>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</si>
  <si>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Realizări Sem I 
2016</t>
  </si>
  <si>
    <t>Program Sem I
2017</t>
  </si>
  <si>
    <t>Realizări Sem I 
2017</t>
  </si>
  <si>
    <t xml:space="preserve"> Diferenţe 2017
   faţă de  </t>
  </si>
  <si>
    <t>realizări 
Sem I
2016</t>
  </si>
  <si>
    <t xml:space="preserve">program 
Sem I 
2017 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</si>
</sst>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2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65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>
      <alignment horizontal="right" vertical="center"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>
      <alignment horizontal="left" wrapText="1" indent="1"/>
    </xf>
    <xf numFmtId="172" fontId="76" fillId="8" borderId="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0" fontId="74" fillId="8" borderId="0" xfId="0" applyFont="1" applyFill="1" applyBorder="1" applyAlignment="1">
      <alignment wrapText="1"/>
    </xf>
    <xf numFmtId="172" fontId="73" fillId="30" borderId="0" xfId="0" applyNumberFormat="1" applyFont="1" applyFill="1" applyBorder="1" applyAlignment="1" applyProtection="1">
      <alignment horizontal="center"/>
      <protection locked="0"/>
    </xf>
    <xf numFmtId="166" fontId="73" fillId="30" borderId="0" xfId="0" applyNumberFormat="1" applyFont="1" applyFill="1" applyBorder="1" applyAlignment="1" applyProtection="1">
      <alignment horizontal="center"/>
      <protection locked="0"/>
    </xf>
    <xf numFmtId="165" fontId="73" fillId="31" borderId="0" xfId="0" applyNumberFormat="1" applyFont="1" applyFill="1" applyBorder="1" applyAlignment="1" applyProtection="1">
      <alignment horizontal="lef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/>
    </xf>
    <xf numFmtId="2" fontId="73" fillId="31" borderId="0" xfId="0" applyNumberFormat="1" applyFont="1" applyFill="1" applyBorder="1" applyAlignment="1" applyProtection="1">
      <alignment horizontal="right" vertical="center"/>
      <protection/>
    </xf>
    <xf numFmtId="172" fontId="76" fillId="31" borderId="0" xfId="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left" vertical="center"/>
      <protection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165" fontId="71" fillId="31" borderId="20" xfId="0" applyNumberFormat="1" applyFont="1" applyFill="1" applyBorder="1" applyAlignment="1" applyProtection="1">
      <alignment horizontal="right" vertical="center"/>
      <protection/>
    </xf>
    <xf numFmtId="165" fontId="73" fillId="31" borderId="2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2" fontId="71" fillId="31" borderId="20" xfId="0" applyNumberFormat="1" applyFont="1" applyFill="1" applyBorder="1" applyAlignment="1" applyProtection="1">
      <alignment horizontal="right" vertical="center"/>
      <protection/>
    </xf>
    <xf numFmtId="172" fontId="76" fillId="31" borderId="20" xfId="0" applyNumberFormat="1" applyFont="1" applyFill="1" applyBorder="1" applyAlignment="1" applyProtection="1">
      <alignment horizontal="right" vertical="center"/>
      <protection locked="0"/>
    </xf>
    <xf numFmtId="165" fontId="73" fillId="32" borderId="0" xfId="0" applyNumberFormat="1" applyFont="1" applyFill="1" applyBorder="1" applyAlignment="1" applyProtection="1">
      <alignment horizontal="left" vertical="center"/>
      <protection locked="0"/>
    </xf>
    <xf numFmtId="165" fontId="73" fillId="32" borderId="0" xfId="209" applyNumberFormat="1" applyFont="1" applyFill="1" applyBorder="1" applyAlignment="1">
      <alignment horizontal="right"/>
      <protection/>
    </xf>
    <xf numFmtId="165" fontId="73" fillId="32" borderId="0" xfId="0" applyNumberFormat="1" applyFont="1" applyFill="1" applyBorder="1" applyAlignment="1" applyProtection="1">
      <alignment horizontal="right" vertical="center"/>
      <protection locked="0"/>
    </xf>
    <xf numFmtId="49" fontId="73" fillId="32" borderId="0" xfId="209" applyNumberFormat="1" applyFont="1" applyFill="1" applyBorder="1" applyAlignment="1">
      <alignment horizontal="right"/>
      <protection/>
    </xf>
    <xf numFmtId="165" fontId="71" fillId="33" borderId="0" xfId="0" applyNumberFormat="1" applyFont="1" applyFill="1" applyBorder="1" applyAlignment="1" applyProtection="1">
      <alignment horizontal="right" vertical="center"/>
      <protection/>
    </xf>
    <xf numFmtId="165" fontId="73" fillId="33" borderId="0" xfId="0" applyNumberFormat="1" applyFont="1" applyFill="1" applyBorder="1" applyAlignment="1" applyProtection="1">
      <alignment horizontal="right" vertical="center"/>
      <protection/>
    </xf>
    <xf numFmtId="165" fontId="73" fillId="33" borderId="0" xfId="0" applyNumberFormat="1" applyFont="1" applyFill="1" applyBorder="1" applyAlignment="1">
      <alignment horizontal="right" vertical="center"/>
    </xf>
    <xf numFmtId="165" fontId="71" fillId="33" borderId="0" xfId="0" applyNumberFormat="1" applyFont="1" applyFill="1" applyBorder="1" applyAlignment="1">
      <alignment horizontal="right" vertical="center"/>
    </xf>
    <xf numFmtId="165" fontId="73" fillId="0" borderId="0" xfId="209" applyNumberFormat="1" applyFont="1" applyFill="1" applyBorder="1" applyAlignment="1">
      <alignment horizontal="right"/>
      <protection/>
    </xf>
    <xf numFmtId="165" fontId="73" fillId="0" borderId="0" xfId="0" applyNumberFormat="1" applyFont="1" applyFill="1" applyBorder="1" applyAlignment="1" applyProtection="1">
      <alignment horizontal="right"/>
      <protection locked="0"/>
    </xf>
    <xf numFmtId="165" fontId="73" fillId="0" borderId="23" xfId="0" applyNumberFormat="1" applyFont="1" applyFill="1" applyBorder="1" applyAlignment="1" applyProtection="1">
      <alignment horizontal="center" vertical="center"/>
      <protection locked="0"/>
    </xf>
    <xf numFmtId="165" fontId="71" fillId="0" borderId="0" xfId="0" applyNumberFormat="1" applyFont="1" applyFill="1" applyAlignment="1" applyProtection="1" quotePrefix="1">
      <alignment horizontal="left"/>
      <protection locked="0"/>
    </xf>
    <xf numFmtId="165" fontId="73" fillId="0" borderId="0" xfId="0" applyNumberFormat="1" applyFont="1" applyFill="1" applyAlignment="1" applyProtection="1">
      <alignment horizontal="right"/>
      <protection locked="0"/>
    </xf>
    <xf numFmtId="165" fontId="74" fillId="0" borderId="0" xfId="0" applyNumberFormat="1" applyFont="1" applyFill="1" applyAlignment="1" applyProtection="1">
      <alignment horizontal="right"/>
      <protection locked="0"/>
    </xf>
    <xf numFmtId="165" fontId="74" fillId="0" borderId="0" xfId="0" applyNumberFormat="1" applyFont="1" applyFill="1" applyAlignment="1" applyProtection="1">
      <alignment/>
      <protection locked="0"/>
    </xf>
    <xf numFmtId="165" fontId="73" fillId="0" borderId="0" xfId="0" applyNumberFormat="1" applyFont="1" applyFill="1" applyAlignment="1" applyProtection="1">
      <alignment horizontal="center"/>
      <protection locked="0"/>
    </xf>
    <xf numFmtId="165" fontId="73" fillId="33" borderId="0" xfId="0" applyNumberFormat="1" applyFont="1" applyFill="1" applyBorder="1" applyAlignment="1" applyProtection="1">
      <alignment horizontal="right" vertical="center"/>
      <protection locked="0"/>
    </xf>
    <xf numFmtId="165" fontId="73" fillId="33" borderId="0" xfId="0" applyNumberFormat="1" applyFont="1" applyFill="1" applyBorder="1" applyAlignment="1" applyProtection="1">
      <alignment horizontal="center" vertical="center"/>
      <protection locked="0"/>
    </xf>
    <xf numFmtId="4" fontId="73" fillId="30" borderId="0" xfId="0" applyNumberFormat="1" applyFont="1" applyFill="1" applyAlignment="1" applyProtection="1">
      <alignment horizontal="right"/>
      <protection locked="0"/>
    </xf>
    <xf numFmtId="165" fontId="75" fillId="33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31" borderId="0" xfId="0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79"/>
  <sheetViews>
    <sheetView showZeros="0" tabSelected="1" view="pageBreakPreview" zoomScale="75" zoomScaleNormal="75" zoomScaleSheetLayoutView="75" zoomScalePageLayoutView="0" workbookViewId="0" topLeftCell="A1">
      <selection activeCell="B7" sqref="B7:D7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1.421875" style="108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28125" style="4" bestFit="1" customWidth="1"/>
    <col min="16" max="16" width="4.57421875" style="4" customWidth="1"/>
    <col min="17" max="17" width="14.140625" style="4" customWidth="1"/>
    <col min="18" max="18" width="8.8515625" style="4" customWidth="1"/>
    <col min="19" max="19" width="11.140625" style="4" customWidth="1"/>
    <col min="20" max="16384" width="8.8515625" style="4" customWidth="1"/>
  </cols>
  <sheetData>
    <row r="1" spans="9:10" ht="17.25" customHeight="1">
      <c r="I1" s="2"/>
      <c r="J1" s="101"/>
    </row>
    <row r="2" spans="9:15" ht="18">
      <c r="I2" s="2"/>
      <c r="J2" s="101"/>
      <c r="N2" s="113" t="s">
        <v>0</v>
      </c>
      <c r="O2" s="113"/>
    </row>
    <row r="3" spans="1:16" ht="18.75" customHeight="1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7"/>
    </row>
    <row r="4" spans="1:16" ht="18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7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112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102"/>
      <c r="K6" s="8"/>
      <c r="L6" s="8"/>
      <c r="M6" s="9"/>
      <c r="N6" s="8"/>
    </row>
    <row r="7" spans="1:16" ht="36" customHeight="1">
      <c r="A7" s="10"/>
      <c r="B7" s="117" t="s">
        <v>49</v>
      </c>
      <c r="C7" s="118"/>
      <c r="D7" s="118"/>
      <c r="E7" s="75"/>
      <c r="F7" s="119" t="s">
        <v>50</v>
      </c>
      <c r="G7" s="120"/>
      <c r="H7" s="120"/>
      <c r="I7" s="11"/>
      <c r="J7" s="117" t="s">
        <v>51</v>
      </c>
      <c r="K7" s="118"/>
      <c r="L7" s="118"/>
      <c r="M7" s="12"/>
      <c r="N7" s="115" t="s">
        <v>52</v>
      </c>
      <c r="O7" s="116"/>
      <c r="P7" s="13"/>
    </row>
    <row r="8" spans="1:16" s="21" customFormat="1" ht="42.75">
      <c r="A8" s="14"/>
      <c r="B8" s="15" t="s">
        <v>2</v>
      </c>
      <c r="C8" s="16" t="s">
        <v>3</v>
      </c>
      <c r="D8" s="16" t="s">
        <v>4</v>
      </c>
      <c r="E8" s="17"/>
      <c r="F8" s="15" t="s">
        <v>2</v>
      </c>
      <c r="G8" s="16" t="s">
        <v>3</v>
      </c>
      <c r="H8" s="16" t="s">
        <v>4</v>
      </c>
      <c r="I8" s="17"/>
      <c r="J8" s="18" t="s">
        <v>2</v>
      </c>
      <c r="K8" s="16" t="s">
        <v>3</v>
      </c>
      <c r="L8" s="16" t="s">
        <v>4</v>
      </c>
      <c r="M8" s="17"/>
      <c r="N8" s="19" t="s">
        <v>53</v>
      </c>
      <c r="O8" s="19" t="s">
        <v>54</v>
      </c>
      <c r="P8" s="20"/>
    </row>
    <row r="9" spans="1:16" s="26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103"/>
      <c r="K9" s="23"/>
      <c r="L9" s="23"/>
      <c r="M9" s="23"/>
      <c r="N9" s="23"/>
      <c r="O9" s="24"/>
      <c r="P9" s="25"/>
    </row>
    <row r="10" spans="1:16" s="26" customFormat="1" ht="18" customHeight="1">
      <c r="A10" s="93" t="s">
        <v>5</v>
      </c>
      <c r="B10" s="94">
        <v>761473.6</v>
      </c>
      <c r="C10" s="95"/>
      <c r="D10" s="95"/>
      <c r="E10" s="95"/>
      <c r="F10" s="95">
        <v>816500</v>
      </c>
      <c r="G10" s="95"/>
      <c r="H10" s="95"/>
      <c r="I10" s="95"/>
      <c r="J10" s="95">
        <v>816500</v>
      </c>
      <c r="K10" s="95"/>
      <c r="L10" s="95"/>
      <c r="M10" s="95"/>
      <c r="N10" s="95"/>
      <c r="O10" s="96"/>
      <c r="P10" s="27"/>
    </row>
    <row r="11" spans="10:16" s="26" customFormat="1" ht="8.25" customHeight="1">
      <c r="J11" s="110"/>
      <c r="K11" s="28"/>
      <c r="L11" s="28"/>
      <c r="M11" s="28"/>
      <c r="N11" s="28"/>
      <c r="O11" s="25"/>
      <c r="P11" s="25"/>
    </row>
    <row r="12" spans="1:16" s="28" customFormat="1" ht="35.25" customHeight="1">
      <c r="A12" s="80" t="s">
        <v>6</v>
      </c>
      <c r="B12" s="81">
        <f>B13+B29+B30+B32+B31+B33+B34</f>
        <v>108390.45941539334</v>
      </c>
      <c r="C12" s="82">
        <f aca="true" t="shared" si="0" ref="C12:C32">B12/$B$10*100</f>
        <v>14.234302990332607</v>
      </c>
      <c r="D12" s="82">
        <f aca="true" t="shared" si="1" ref="D12:D32">B12/B$12*100</f>
        <v>100</v>
      </c>
      <c r="E12" s="82"/>
      <c r="F12" s="81">
        <f>F13+F29+F30+F32+F31+F33+F34</f>
        <v>122902.57560000003</v>
      </c>
      <c r="G12" s="82">
        <f aca="true" t="shared" si="2" ref="G12:G47">F12/$F$10*100</f>
        <v>15.052366883037358</v>
      </c>
      <c r="H12" s="82">
        <f aca="true" t="shared" si="3" ref="H12:H31">F12/F$12*100</f>
        <v>100</v>
      </c>
      <c r="I12" s="82"/>
      <c r="J12" s="81">
        <f>J13+J29+J30+J32+J31+J33+J34</f>
        <v>117227.66339329001</v>
      </c>
      <c r="K12" s="82">
        <f aca="true" t="shared" si="4" ref="K12:K18">J12/$J$10*100</f>
        <v>14.357337831388856</v>
      </c>
      <c r="L12" s="82">
        <f aca="true" t="shared" si="5" ref="L12:L18">J12/J$12*100</f>
        <v>100</v>
      </c>
      <c r="M12" s="83"/>
      <c r="N12" s="84">
        <f aca="true" t="shared" si="6" ref="N12:N28">J12/B12</f>
        <v>1.081531197723124</v>
      </c>
      <c r="O12" s="84">
        <f aca="true" t="shared" si="7" ref="O12:O28">J12/F12</f>
        <v>0.9538259293671791</v>
      </c>
      <c r="P12" s="29"/>
    </row>
    <row r="13" spans="1:16" s="35" customFormat="1" ht="24.75" customHeight="1">
      <c r="A13" s="30" t="s">
        <v>7</v>
      </c>
      <c r="B13" s="31">
        <f>B14+B27+B28</f>
        <v>106647.59636106</v>
      </c>
      <c r="C13" s="32">
        <f t="shared" si="0"/>
        <v>14.005422691090013</v>
      </c>
      <c r="D13" s="32">
        <f t="shared" si="1"/>
        <v>98.39205123427513</v>
      </c>
      <c r="E13" s="32"/>
      <c r="F13" s="31">
        <f>F14+F27+F28</f>
        <v>113680.17860000003</v>
      </c>
      <c r="G13" s="32">
        <f t="shared" si="2"/>
        <v>13.922863270055116</v>
      </c>
      <c r="H13" s="32">
        <f t="shared" si="3"/>
        <v>92.49617271649757</v>
      </c>
      <c r="I13" s="32"/>
      <c r="J13" s="109">
        <f>J14+J27+J28</f>
        <v>111432.84972529</v>
      </c>
      <c r="K13" s="32">
        <f t="shared" si="4"/>
        <v>13.647623971254133</v>
      </c>
      <c r="L13" s="32">
        <f t="shared" si="5"/>
        <v>95.05678651244727</v>
      </c>
      <c r="M13" s="33"/>
      <c r="N13" s="53">
        <f t="shared" si="6"/>
        <v>1.0448697722921885</v>
      </c>
      <c r="O13" s="53">
        <f>J13/F13</f>
        <v>0.9802311282196557</v>
      </c>
      <c r="P13" s="34"/>
    </row>
    <row r="14" spans="1:16" s="35" customFormat="1" ht="25.5" customHeight="1">
      <c r="A14" s="36" t="s">
        <v>8</v>
      </c>
      <c r="B14" s="31">
        <f>B15+B19+B20+B25+B26</f>
        <v>68743.759571</v>
      </c>
      <c r="C14" s="32">
        <f t="shared" si="0"/>
        <v>9.027727234535774</v>
      </c>
      <c r="D14" s="32">
        <f t="shared" si="1"/>
        <v>63.42233434729513</v>
      </c>
      <c r="E14" s="32"/>
      <c r="F14" s="31">
        <f>F15+F19+F20+F25+F26</f>
        <v>71249.17960000002</v>
      </c>
      <c r="G14" s="32">
        <f t="shared" si="2"/>
        <v>8.726170189834662</v>
      </c>
      <c r="H14" s="32">
        <f t="shared" si="3"/>
        <v>57.97208012294903</v>
      </c>
      <c r="I14" s="32"/>
      <c r="J14" s="109">
        <f>J15+J19+J20+J25+J26</f>
        <v>67994.532778</v>
      </c>
      <c r="K14" s="32">
        <f t="shared" si="4"/>
        <v>8.327560658665032</v>
      </c>
      <c r="L14" s="32">
        <f t="shared" si="5"/>
        <v>58.002122374378</v>
      </c>
      <c r="M14" s="33"/>
      <c r="N14" s="53">
        <f t="shared" si="6"/>
        <v>0.9891011664524081</v>
      </c>
      <c r="O14" s="53">
        <f t="shared" si="7"/>
        <v>0.9543202203832811</v>
      </c>
      <c r="P14" s="34"/>
    </row>
    <row r="15" spans="1:16" s="35" customFormat="1" ht="40.5" customHeight="1">
      <c r="A15" s="37" t="s">
        <v>9</v>
      </c>
      <c r="B15" s="31">
        <f>B16+B17+B18</f>
        <v>21833.142082</v>
      </c>
      <c r="C15" s="32">
        <f t="shared" si="0"/>
        <v>2.8672224594523037</v>
      </c>
      <c r="D15" s="32">
        <f t="shared" si="1"/>
        <v>20.143047828893426</v>
      </c>
      <c r="E15" s="32"/>
      <c r="F15" s="31">
        <f>F16+F17+F18</f>
        <v>23981.605</v>
      </c>
      <c r="G15" s="32">
        <f t="shared" si="2"/>
        <v>2.9371224739742803</v>
      </c>
      <c r="H15" s="32">
        <f t="shared" si="3"/>
        <v>19.512695224590555</v>
      </c>
      <c r="I15" s="32"/>
      <c r="J15" s="109">
        <f>J16+J17+J18</f>
        <v>22913.68392</v>
      </c>
      <c r="K15" s="32">
        <f t="shared" si="4"/>
        <v>2.806329935088794</v>
      </c>
      <c r="L15" s="32">
        <f t="shared" si="5"/>
        <v>19.546311217623018</v>
      </c>
      <c r="M15" s="33"/>
      <c r="N15" s="53">
        <f>J15/B15</f>
        <v>1.0494908993832288</v>
      </c>
      <c r="O15" s="53">
        <f>J15/F15</f>
        <v>0.9554691572978539</v>
      </c>
      <c r="P15" s="34"/>
    </row>
    <row r="16" spans="1:16" ht="25.5" customHeight="1">
      <c r="A16" s="38" t="s">
        <v>10</v>
      </c>
      <c r="B16" s="39">
        <v>7695.4169999999995</v>
      </c>
      <c r="C16" s="39">
        <f t="shared" si="0"/>
        <v>1.0105953771739427</v>
      </c>
      <c r="D16" s="39">
        <f t="shared" si="1"/>
        <v>7.099718039304773</v>
      </c>
      <c r="E16" s="39"/>
      <c r="F16" s="39">
        <v>8116.911999999999</v>
      </c>
      <c r="G16" s="39">
        <f t="shared" si="2"/>
        <v>0.9941104715248009</v>
      </c>
      <c r="H16" s="39">
        <f t="shared" si="3"/>
        <v>6.604346540643204</v>
      </c>
      <c r="I16" s="39"/>
      <c r="J16" s="97">
        <v>7212.646</v>
      </c>
      <c r="K16" s="32">
        <f t="shared" si="4"/>
        <v>0.8833614206981015</v>
      </c>
      <c r="L16" s="32">
        <f t="shared" si="5"/>
        <v>6.152682559066382</v>
      </c>
      <c r="M16" s="40"/>
      <c r="N16" s="71">
        <f t="shared" si="6"/>
        <v>0.9372651280625859</v>
      </c>
      <c r="O16" s="71">
        <f t="shared" si="7"/>
        <v>0.888594825224174</v>
      </c>
      <c r="P16" s="41"/>
    </row>
    <row r="17" spans="1:16" ht="18" customHeight="1">
      <c r="A17" s="38" t="s">
        <v>11</v>
      </c>
      <c r="B17" s="39">
        <v>13339.392081999998</v>
      </c>
      <c r="C17" s="39">
        <f t="shared" si="0"/>
        <v>1.7517865467693166</v>
      </c>
      <c r="D17" s="39">
        <f t="shared" si="1"/>
        <v>12.306795407959651</v>
      </c>
      <c r="E17" s="39"/>
      <c r="F17" s="39">
        <v>14876.406</v>
      </c>
      <c r="G17" s="39">
        <f t="shared" si="2"/>
        <v>1.8219725658297614</v>
      </c>
      <c r="H17" s="39">
        <f t="shared" si="3"/>
        <v>12.104226398327814</v>
      </c>
      <c r="I17" s="39"/>
      <c r="J17" s="97">
        <v>14866.86492</v>
      </c>
      <c r="K17" s="32">
        <f t="shared" si="4"/>
        <v>1.8208040318432335</v>
      </c>
      <c r="L17" s="32">
        <f t="shared" si="5"/>
        <v>12.68204491129605</v>
      </c>
      <c r="M17" s="40"/>
      <c r="N17" s="71">
        <f t="shared" si="6"/>
        <v>1.1145084295154015</v>
      </c>
      <c r="O17" s="71">
        <f t="shared" si="7"/>
        <v>0.9993586434788079</v>
      </c>
      <c r="P17" s="41"/>
    </row>
    <row r="18" spans="1:16" ht="30" customHeight="1">
      <c r="A18" s="42" t="s">
        <v>12</v>
      </c>
      <c r="B18" s="39">
        <v>798.333</v>
      </c>
      <c r="C18" s="39">
        <f t="shared" si="0"/>
        <v>0.10484053550904457</v>
      </c>
      <c r="D18" s="39">
        <f t="shared" si="1"/>
        <v>0.7365343816290003</v>
      </c>
      <c r="E18" s="39"/>
      <c r="F18" s="39">
        <v>988.2869999999999</v>
      </c>
      <c r="G18" s="39">
        <f t="shared" si="2"/>
        <v>0.1210394366197183</v>
      </c>
      <c r="H18" s="39">
        <f t="shared" si="3"/>
        <v>0.8041222856195372</v>
      </c>
      <c r="I18" s="39"/>
      <c r="J18" s="97">
        <v>834.173</v>
      </c>
      <c r="K18" s="32">
        <f t="shared" si="4"/>
        <v>0.10216448254745866</v>
      </c>
      <c r="L18" s="32">
        <f t="shared" si="5"/>
        <v>0.7115837472605866</v>
      </c>
      <c r="M18" s="40"/>
      <c r="N18" s="71">
        <f t="shared" si="6"/>
        <v>1.0448935469284122</v>
      </c>
      <c r="O18" s="71">
        <f t="shared" si="7"/>
        <v>0.844059468555187</v>
      </c>
      <c r="P18" s="41"/>
    </row>
    <row r="19" spans="1:16" ht="24" customHeight="1">
      <c r="A19" s="37" t="s">
        <v>13</v>
      </c>
      <c r="B19" s="32">
        <v>3776.7850000000003</v>
      </c>
      <c r="C19" s="32">
        <f t="shared" si="0"/>
        <v>0.4959837084306009</v>
      </c>
      <c r="D19" s="32">
        <f t="shared" si="1"/>
        <v>3.4844256776566724</v>
      </c>
      <c r="E19" s="32"/>
      <c r="F19" s="32">
        <v>3286.77</v>
      </c>
      <c r="G19" s="32">
        <f t="shared" si="2"/>
        <v>0.4025437844458053</v>
      </c>
      <c r="H19" s="32">
        <f t="shared" si="3"/>
        <v>2.6742889511910275</v>
      </c>
      <c r="I19" s="32"/>
      <c r="J19" s="98">
        <v>3578.742932</v>
      </c>
      <c r="K19" s="32">
        <f aca="true" t="shared" si="8" ref="K19:K32">J19/$J$10*100</f>
        <v>0.43830286981016536</v>
      </c>
      <c r="L19" s="32">
        <f aca="true" t="shared" si="9" ref="L19:L32">J19/J$12*100</f>
        <v>3.0528143515013055</v>
      </c>
      <c r="M19" s="33"/>
      <c r="N19" s="53">
        <f t="shared" si="6"/>
        <v>0.9475633195958997</v>
      </c>
      <c r="O19" s="53">
        <f t="shared" si="7"/>
        <v>1.0888327847704586</v>
      </c>
      <c r="P19" s="34"/>
    </row>
    <row r="20" spans="1:16" ht="23.25" customHeight="1">
      <c r="A20" s="43" t="s">
        <v>14</v>
      </c>
      <c r="B20" s="31">
        <f>B21+B22+B23+B24</f>
        <v>42203.726489</v>
      </c>
      <c r="C20" s="62">
        <f t="shared" si="0"/>
        <v>5.542375531994806</v>
      </c>
      <c r="D20" s="32">
        <f t="shared" si="1"/>
        <v>38.93675395106438</v>
      </c>
      <c r="E20" s="32"/>
      <c r="F20" s="31">
        <f>F21+F22+F23+F24</f>
        <v>42992.045600000005</v>
      </c>
      <c r="G20" s="62">
        <f t="shared" si="2"/>
        <v>5.265406687078996</v>
      </c>
      <c r="H20" s="32">
        <f t="shared" si="3"/>
        <v>34.98058961752141</v>
      </c>
      <c r="I20" s="32"/>
      <c r="J20" s="109">
        <f>J21+J22+J23+J24</f>
        <v>40558.03692599999</v>
      </c>
      <c r="K20" s="32">
        <f t="shared" si="8"/>
        <v>4.96730397134109</v>
      </c>
      <c r="L20" s="32">
        <f t="shared" si="9"/>
        <v>34.59766726726509</v>
      </c>
      <c r="M20" s="33"/>
      <c r="N20" s="53">
        <f t="shared" si="6"/>
        <v>0.961006060366993</v>
      </c>
      <c r="O20" s="53">
        <f t="shared" si="7"/>
        <v>0.9433846740709633</v>
      </c>
      <c r="P20" s="34"/>
    </row>
    <row r="21" spans="1:16" ht="20.25" customHeight="1">
      <c r="A21" s="38" t="s">
        <v>15</v>
      </c>
      <c r="B21" s="44">
        <v>26414.142</v>
      </c>
      <c r="C21" s="39">
        <f t="shared" si="0"/>
        <v>3.4688191422526007</v>
      </c>
      <c r="D21" s="39">
        <f t="shared" si="1"/>
        <v>24.36943448940556</v>
      </c>
      <c r="E21" s="39"/>
      <c r="F21" s="44">
        <v>26902.249000000003</v>
      </c>
      <c r="G21" s="39">
        <f t="shared" si="2"/>
        <v>3.2948253521126762</v>
      </c>
      <c r="H21" s="39">
        <f t="shared" si="3"/>
        <v>21.889084804501035</v>
      </c>
      <c r="I21" s="39"/>
      <c r="J21" s="97">
        <v>25290.995</v>
      </c>
      <c r="K21" s="39">
        <f t="shared" si="8"/>
        <v>3.097488671157379</v>
      </c>
      <c r="L21" s="39">
        <f t="shared" si="9"/>
        <v>21.574254973547163</v>
      </c>
      <c r="M21" s="40"/>
      <c r="N21" s="71">
        <f t="shared" si="6"/>
        <v>0.9574793305798083</v>
      </c>
      <c r="O21" s="71">
        <f t="shared" si="7"/>
        <v>0.9401070891879707</v>
      </c>
      <c r="P21" s="41"/>
    </row>
    <row r="22" spans="1:16" ht="18" customHeight="1">
      <c r="A22" s="38" t="s">
        <v>16</v>
      </c>
      <c r="B22" s="44">
        <v>12928.418238</v>
      </c>
      <c r="C22" s="39">
        <f t="shared" si="0"/>
        <v>1.697815687635133</v>
      </c>
      <c r="D22" s="39">
        <f t="shared" si="1"/>
        <v>11.927634874628032</v>
      </c>
      <c r="E22" s="39"/>
      <c r="F22" s="44">
        <v>12443.222</v>
      </c>
      <c r="G22" s="39">
        <f t="shared" si="2"/>
        <v>1.5239708511941212</v>
      </c>
      <c r="H22" s="39">
        <f t="shared" si="3"/>
        <v>10.124459914084987</v>
      </c>
      <c r="I22" s="39"/>
      <c r="J22" s="97">
        <v>11945.64364</v>
      </c>
      <c r="K22" s="39">
        <f t="shared" si="8"/>
        <v>1.4630304519289652</v>
      </c>
      <c r="L22" s="39">
        <f t="shared" si="9"/>
        <v>10.190123469341245</v>
      </c>
      <c r="M22" s="40"/>
      <c r="N22" s="71">
        <f t="shared" si="6"/>
        <v>0.9239833845171121</v>
      </c>
      <c r="O22" s="71">
        <f t="shared" si="7"/>
        <v>0.9600120965454124</v>
      </c>
      <c r="P22" s="41"/>
    </row>
    <row r="23" spans="1:16" s="46" customFormat="1" ht="27" customHeight="1">
      <c r="A23" s="45" t="s">
        <v>17</v>
      </c>
      <c r="B23" s="44">
        <v>1039.1081920000001</v>
      </c>
      <c r="C23" s="39">
        <f t="shared" si="0"/>
        <v>0.13646017301190747</v>
      </c>
      <c r="D23" s="39">
        <f t="shared" si="1"/>
        <v>0.9586712683057681</v>
      </c>
      <c r="E23" s="39"/>
      <c r="F23" s="44">
        <v>1721.468</v>
      </c>
      <c r="G23" s="39">
        <f t="shared" si="2"/>
        <v>0.2108350275566442</v>
      </c>
      <c r="H23" s="39">
        <f t="shared" si="3"/>
        <v>1.400676911444645</v>
      </c>
      <c r="I23" s="39"/>
      <c r="J23" s="97">
        <v>1684.171286</v>
      </c>
      <c r="K23" s="39">
        <f t="shared" si="8"/>
        <v>0.20626715076546234</v>
      </c>
      <c r="L23" s="39">
        <f t="shared" si="9"/>
        <v>1.43666711188274</v>
      </c>
      <c r="M23" s="40"/>
      <c r="N23" s="71">
        <f t="shared" si="6"/>
        <v>1.620785303172742</v>
      </c>
      <c r="O23" s="71">
        <f t="shared" si="7"/>
        <v>0.9783343553292887</v>
      </c>
      <c r="P23" s="41"/>
    </row>
    <row r="24" spans="1:16" ht="46.5" customHeight="1">
      <c r="A24" s="45" t="s">
        <v>18</v>
      </c>
      <c r="B24" s="44">
        <v>1822.058059</v>
      </c>
      <c r="C24" s="39">
        <f t="shared" si="0"/>
        <v>0.23928052909516495</v>
      </c>
      <c r="D24" s="39">
        <f t="shared" si="1"/>
        <v>1.6810133187250202</v>
      </c>
      <c r="E24" s="39"/>
      <c r="F24" s="44">
        <v>1925.1066</v>
      </c>
      <c r="G24" s="47">
        <f t="shared" si="2"/>
        <v>0.23577545621555418</v>
      </c>
      <c r="H24" s="39">
        <f t="shared" si="3"/>
        <v>1.5663679874907355</v>
      </c>
      <c r="I24" s="39"/>
      <c r="J24" s="97">
        <v>1637.2269999999999</v>
      </c>
      <c r="K24" s="39">
        <f t="shared" si="8"/>
        <v>0.20051769748928353</v>
      </c>
      <c r="L24" s="39">
        <f t="shared" si="9"/>
        <v>1.396621712493941</v>
      </c>
      <c r="M24" s="40"/>
      <c r="N24" s="71">
        <f t="shared" si="6"/>
        <v>0.8985591825205389</v>
      </c>
      <c r="O24" s="71">
        <f t="shared" si="7"/>
        <v>0.8504604368402248</v>
      </c>
      <c r="P24" s="41"/>
    </row>
    <row r="25" spans="1:16" s="35" customFormat="1" ht="35.25" customHeight="1">
      <c r="A25" s="43" t="s">
        <v>19</v>
      </c>
      <c r="B25" s="72">
        <v>469.255</v>
      </c>
      <c r="C25" s="32">
        <f t="shared" si="0"/>
        <v>0.06162459210667316</v>
      </c>
      <c r="D25" s="32">
        <f t="shared" si="1"/>
        <v>0.4329301698054779</v>
      </c>
      <c r="E25" s="32"/>
      <c r="F25" s="72">
        <v>462.159</v>
      </c>
      <c r="G25" s="32">
        <f t="shared" si="2"/>
        <v>0.0566024494794856</v>
      </c>
      <c r="H25" s="32">
        <f t="shared" si="3"/>
        <v>0.37603687127285873</v>
      </c>
      <c r="I25" s="32"/>
      <c r="J25" s="98">
        <v>478.125</v>
      </c>
      <c r="K25" s="32">
        <f t="shared" si="8"/>
        <v>0.05855786895284752</v>
      </c>
      <c r="L25" s="32">
        <f t="shared" si="9"/>
        <v>0.40786021503808917</v>
      </c>
      <c r="M25" s="33"/>
      <c r="N25" s="53">
        <f t="shared" si="6"/>
        <v>1.018902302586014</v>
      </c>
      <c r="O25" s="53">
        <f t="shared" si="7"/>
        <v>1.03454655216062</v>
      </c>
      <c r="P25" s="34"/>
    </row>
    <row r="26" spans="1:16" s="35" customFormat="1" ht="17.25" customHeight="1">
      <c r="A26" s="48" t="s">
        <v>20</v>
      </c>
      <c r="B26" s="72">
        <v>460.851</v>
      </c>
      <c r="C26" s="32">
        <f t="shared" si="0"/>
        <v>0.06052094255138983</v>
      </c>
      <c r="D26" s="32">
        <f t="shared" si="1"/>
        <v>0.42517671987517297</v>
      </c>
      <c r="E26" s="32"/>
      <c r="F26" s="72">
        <v>526.6</v>
      </c>
      <c r="G26" s="32">
        <f t="shared" si="2"/>
        <v>0.06449479485609308</v>
      </c>
      <c r="H26" s="32">
        <f t="shared" si="3"/>
        <v>0.42846945837317335</v>
      </c>
      <c r="I26" s="32"/>
      <c r="J26" s="98">
        <v>465.944</v>
      </c>
      <c r="K26" s="32">
        <f t="shared" si="8"/>
        <v>0.05706601347213717</v>
      </c>
      <c r="L26" s="32">
        <f t="shared" si="9"/>
        <v>0.3974693229504992</v>
      </c>
      <c r="M26" s="33"/>
      <c r="N26" s="53">
        <f t="shared" si="6"/>
        <v>1.011051294236098</v>
      </c>
      <c r="O26" s="53">
        <f t="shared" si="7"/>
        <v>0.8848157994682871</v>
      </c>
      <c r="P26" s="34"/>
    </row>
    <row r="27" spans="1:16" s="35" customFormat="1" ht="18" customHeight="1">
      <c r="A27" s="49" t="s">
        <v>21</v>
      </c>
      <c r="B27" s="72">
        <v>29464.681649000006</v>
      </c>
      <c r="C27" s="32">
        <f t="shared" si="0"/>
        <v>3.8694291764021767</v>
      </c>
      <c r="D27" s="32">
        <f t="shared" si="1"/>
        <v>27.18383316014943</v>
      </c>
      <c r="E27" s="32"/>
      <c r="F27" s="72">
        <v>33645.837999999996</v>
      </c>
      <c r="G27" s="32">
        <f t="shared" si="2"/>
        <v>4.120739497856705</v>
      </c>
      <c r="H27" s="32">
        <f t="shared" si="3"/>
        <v>27.376023517606402</v>
      </c>
      <c r="I27" s="32"/>
      <c r="J27" s="98">
        <v>34218.114856</v>
      </c>
      <c r="K27" s="32">
        <f t="shared" si="8"/>
        <v>4.190828518799755</v>
      </c>
      <c r="L27" s="32">
        <f t="shared" si="9"/>
        <v>29.189453978282238</v>
      </c>
      <c r="M27" s="33"/>
      <c r="N27" s="53">
        <f t="shared" si="6"/>
        <v>1.1613264743066152</v>
      </c>
      <c r="O27" s="53">
        <f t="shared" si="7"/>
        <v>1.0170088453733863</v>
      </c>
      <c r="P27" s="34"/>
    </row>
    <row r="28" spans="1:16" s="35" customFormat="1" ht="18.75" customHeight="1">
      <c r="A28" s="50" t="s">
        <v>22</v>
      </c>
      <c r="B28" s="72">
        <v>8439.155141059999</v>
      </c>
      <c r="C28" s="32">
        <f t="shared" si="0"/>
        <v>1.1082662801520629</v>
      </c>
      <c r="D28" s="32">
        <f t="shared" si="1"/>
        <v>7.785883726830566</v>
      </c>
      <c r="E28" s="32"/>
      <c r="F28" s="72">
        <v>8785.161000000002</v>
      </c>
      <c r="G28" s="32">
        <f t="shared" si="2"/>
        <v>1.075953582363748</v>
      </c>
      <c r="H28" s="32">
        <f t="shared" si="3"/>
        <v>7.148069075942132</v>
      </c>
      <c r="I28" s="32"/>
      <c r="J28" s="98">
        <v>9220.20209129</v>
      </c>
      <c r="K28" s="32">
        <f t="shared" si="8"/>
        <v>1.1292347937893448</v>
      </c>
      <c r="L28" s="32">
        <f t="shared" si="9"/>
        <v>7.865210159787041</v>
      </c>
      <c r="M28" s="33"/>
      <c r="N28" s="53">
        <f t="shared" si="6"/>
        <v>1.0925503723032515</v>
      </c>
      <c r="O28" s="53">
        <f t="shared" si="7"/>
        <v>1.049519990730961</v>
      </c>
      <c r="P28" s="34"/>
    </row>
    <row r="29" spans="1:16" s="35" customFormat="1" ht="19.5" customHeight="1">
      <c r="A29" s="73" t="s">
        <v>23</v>
      </c>
      <c r="B29" s="72">
        <v>347.024879</v>
      </c>
      <c r="C29" s="32">
        <f t="shared" si="0"/>
        <v>0.04557280501911031</v>
      </c>
      <c r="D29" s="32">
        <f t="shared" si="1"/>
        <v>0.32016183054457686</v>
      </c>
      <c r="E29" s="32"/>
      <c r="F29" s="72">
        <v>398.27700000000004</v>
      </c>
      <c r="G29" s="32">
        <f t="shared" si="2"/>
        <v>0.048778567054500926</v>
      </c>
      <c r="H29" s="32">
        <f t="shared" si="3"/>
        <v>0.32405911597510895</v>
      </c>
      <c r="I29" s="32"/>
      <c r="J29" s="98">
        <v>396.381374</v>
      </c>
      <c r="K29" s="32">
        <f t="shared" si="8"/>
        <v>0.04854640220453153</v>
      </c>
      <c r="L29" s="32">
        <f t="shared" si="9"/>
        <v>0.3381295528088539</v>
      </c>
      <c r="M29" s="33"/>
      <c r="N29" s="53">
        <f>J29/B29</f>
        <v>1.1422275404064042</v>
      </c>
      <c r="O29" s="53">
        <f>J29/F29</f>
        <v>0.9952404331658619</v>
      </c>
      <c r="P29" s="34"/>
    </row>
    <row r="30" spans="1:16" s="35" customFormat="1" ht="18" customHeight="1">
      <c r="A30" s="73" t="s">
        <v>24</v>
      </c>
      <c r="B30" s="72">
        <v>0</v>
      </c>
      <c r="C30" s="32">
        <f t="shared" si="0"/>
        <v>0</v>
      </c>
      <c r="D30" s="32">
        <f t="shared" si="1"/>
        <v>0</v>
      </c>
      <c r="E30" s="32"/>
      <c r="F30" s="72">
        <v>10.273</v>
      </c>
      <c r="G30" s="32">
        <f t="shared" si="2"/>
        <v>0.001258175137783221</v>
      </c>
      <c r="H30" s="32">
        <f t="shared" si="3"/>
        <v>0.008358653144450456</v>
      </c>
      <c r="I30" s="32"/>
      <c r="J30" s="98"/>
      <c r="K30" s="32">
        <f t="shared" si="8"/>
        <v>0</v>
      </c>
      <c r="L30" s="32">
        <f t="shared" si="9"/>
        <v>0</v>
      </c>
      <c r="M30" s="33"/>
      <c r="N30" s="53"/>
      <c r="O30" s="53">
        <f>J30/F30</f>
        <v>0</v>
      </c>
      <c r="P30" s="34"/>
    </row>
    <row r="31" spans="1:16" s="35" customFormat="1" ht="30" customHeight="1">
      <c r="A31" s="74" t="s">
        <v>25</v>
      </c>
      <c r="B31" s="72">
        <v>477.08567733333336</v>
      </c>
      <c r="C31" s="32">
        <f t="shared" si="0"/>
        <v>0.0626529504546623</v>
      </c>
      <c r="D31" s="32">
        <f t="shared" si="1"/>
        <v>0.4401546777331759</v>
      </c>
      <c r="E31" s="32"/>
      <c r="F31" s="72">
        <v>156.715</v>
      </c>
      <c r="G31" s="32">
        <f t="shared" si="2"/>
        <v>0.019193508879363136</v>
      </c>
      <c r="H31" s="32">
        <f t="shared" si="3"/>
        <v>0.12751156697484212</v>
      </c>
      <c r="I31" s="32"/>
      <c r="J31" s="98">
        <v>94.446309</v>
      </c>
      <c r="K31" s="32">
        <f t="shared" si="8"/>
        <v>0.011567214819350888</v>
      </c>
      <c r="L31" s="32">
        <f t="shared" si="9"/>
        <v>0.08056657129054916</v>
      </c>
      <c r="M31" s="33"/>
      <c r="N31" s="53">
        <f>J31/B31</f>
        <v>0.19796508989309194</v>
      </c>
      <c r="O31" s="53">
        <f>J31/F31</f>
        <v>0.602662852949622</v>
      </c>
      <c r="P31" s="34"/>
    </row>
    <row r="32" spans="1:16" ht="14.25" customHeight="1">
      <c r="A32" s="73" t="s">
        <v>26</v>
      </c>
      <c r="B32" s="72">
        <v>161.963</v>
      </c>
      <c r="C32" s="32">
        <f t="shared" si="0"/>
        <v>0.0212696802620603</v>
      </c>
      <c r="D32" s="32">
        <f t="shared" si="1"/>
        <v>0.14942551297738885</v>
      </c>
      <c r="E32" s="32"/>
      <c r="F32" s="72"/>
      <c r="G32" s="32">
        <f>F32/$F$10*100</f>
        <v>0</v>
      </c>
      <c r="H32" s="32">
        <f>F32/F$12*100</f>
        <v>0</v>
      </c>
      <c r="I32" s="32"/>
      <c r="J32" s="98">
        <v>-234.848</v>
      </c>
      <c r="K32" s="32">
        <f t="shared" si="8"/>
        <v>-0.02876276791181874</v>
      </c>
      <c r="L32" s="32">
        <f t="shared" si="9"/>
        <v>-0.200334966339901</v>
      </c>
      <c r="M32" s="33"/>
      <c r="N32" s="53">
        <f>J32/B32</f>
        <v>-1.4500101875119626</v>
      </c>
      <c r="O32" s="53"/>
      <c r="P32" s="51"/>
    </row>
    <row r="33" spans="1:16" ht="54.75" customHeight="1">
      <c r="A33" s="73" t="s">
        <v>48</v>
      </c>
      <c r="B33" s="72">
        <v>76.712697</v>
      </c>
      <c r="C33" s="32">
        <f>B33/$B$10*100</f>
        <v>0.010074242495077965</v>
      </c>
      <c r="D33" s="32">
        <f>B33/B$12*100</f>
        <v>0.0707743997153918</v>
      </c>
      <c r="E33" s="32"/>
      <c r="F33" s="72"/>
      <c r="G33" s="32">
        <f>F33/$F$10*100</f>
        <v>0</v>
      </c>
      <c r="H33" s="32">
        <f>F33/F$12*100</f>
        <v>0</v>
      </c>
      <c r="I33" s="32"/>
      <c r="J33" s="98">
        <v>-146.93800000000002</v>
      </c>
      <c r="K33" s="32"/>
      <c r="L33" s="32"/>
      <c r="M33" s="33"/>
      <c r="N33" s="53">
        <f>J33/B33</f>
        <v>-1.9154325912958061</v>
      </c>
      <c r="O33" s="53"/>
      <c r="P33" s="51"/>
    </row>
    <row r="34" spans="1:16" ht="54.75" customHeight="1">
      <c r="A34" s="73" t="s">
        <v>46</v>
      </c>
      <c r="B34" s="72">
        <v>680.0768009999999</v>
      </c>
      <c r="C34" s="32">
        <f>B34/$B$10*100</f>
        <v>0.0893106210116805</v>
      </c>
      <c r="D34" s="32">
        <f>B34/B$12*100</f>
        <v>0.6274323447543365</v>
      </c>
      <c r="E34" s="32"/>
      <c r="F34" s="72">
        <v>8657.132</v>
      </c>
      <c r="G34" s="32">
        <f>F34/$F$10*100</f>
        <v>1.060273361910594</v>
      </c>
      <c r="H34" s="32">
        <f>F34/F$12*100</f>
        <v>7.043897947408026</v>
      </c>
      <c r="I34" s="32"/>
      <c r="J34" s="98">
        <v>5685.7719849999985</v>
      </c>
      <c r="K34" s="32"/>
      <c r="L34" s="32"/>
      <c r="M34" s="33"/>
      <c r="N34" s="53">
        <f>J34/B34</f>
        <v>8.360485134384108</v>
      </c>
      <c r="O34" s="53">
        <f>J34/F34</f>
        <v>0.6567731651775668</v>
      </c>
      <c r="P34" s="51"/>
    </row>
    <row r="35" spans="1:16" s="35" customFormat="1" ht="33" customHeight="1">
      <c r="A35" s="80" t="s">
        <v>27</v>
      </c>
      <c r="B35" s="85">
        <f>B36+B50+B51</f>
        <v>112245.31106178333</v>
      </c>
      <c r="C35" s="82">
        <f aca="true" t="shared" si="10" ref="C35:C47">B35/$B$10*100</f>
        <v>14.740538747736407</v>
      </c>
      <c r="D35" s="82">
        <f aca="true" t="shared" si="11" ref="D35:D47">B35/B$35*100</f>
        <v>100</v>
      </c>
      <c r="E35" s="82"/>
      <c r="F35" s="85">
        <f>F36+F50+F51</f>
        <v>134979.67100000003</v>
      </c>
      <c r="G35" s="82">
        <f t="shared" si="2"/>
        <v>16.531496754439683</v>
      </c>
      <c r="H35" s="82">
        <f aca="true" t="shared" si="12" ref="H35:H52">F35/F$35*100</f>
        <v>100</v>
      </c>
      <c r="I35" s="82"/>
      <c r="J35" s="85">
        <f>J36+J50+J51</f>
        <v>123522.79600465999</v>
      </c>
      <c r="K35" s="82">
        <f aca="true" t="shared" si="13" ref="K35:K50">J35/$J$10*100</f>
        <v>15.1283277409259</v>
      </c>
      <c r="L35" s="82">
        <f aca="true" t="shared" si="14" ref="L35:L50">J35/J$35*100</f>
        <v>100</v>
      </c>
      <c r="M35" s="83"/>
      <c r="N35" s="84">
        <f aca="true" t="shared" si="15" ref="N35:N47">J35/B35</f>
        <v>1.1004717688088475</v>
      </c>
      <c r="O35" s="84">
        <f aca="true" t="shared" si="16" ref="O35:O47">J35/F35</f>
        <v>0.9151214778458007</v>
      </c>
      <c r="P35" s="29"/>
    </row>
    <row r="36" spans="1:18" s="35" customFormat="1" ht="19.5" customHeight="1">
      <c r="A36" s="54" t="s">
        <v>28</v>
      </c>
      <c r="B36" s="52">
        <f>B37+B38+B39+B40+B41+B49+B48</f>
        <v>107211.76337426</v>
      </c>
      <c r="C36" s="32">
        <f t="shared" si="10"/>
        <v>14.079511538451236</v>
      </c>
      <c r="D36" s="32">
        <f t="shared" si="11"/>
        <v>95.51558310996822</v>
      </c>
      <c r="E36" s="32"/>
      <c r="F36" s="52">
        <f>F37+F38+F39+F40+F41+F49+F48</f>
        <v>128619.66100000002</v>
      </c>
      <c r="G36" s="32">
        <f t="shared" si="2"/>
        <v>15.752561053276182</v>
      </c>
      <c r="H36" s="32">
        <f t="shared" si="12"/>
        <v>95.288171949982</v>
      </c>
      <c r="I36" s="32"/>
      <c r="J36" s="99">
        <f>J37+J38+J39+J40+J41+J49+J48</f>
        <v>120091.42705566</v>
      </c>
      <c r="K36" s="32">
        <f t="shared" si="13"/>
        <v>14.70807434851929</v>
      </c>
      <c r="L36" s="32">
        <f t="shared" si="14"/>
        <v>97.2220763616211</v>
      </c>
      <c r="M36" s="33"/>
      <c r="N36" s="53">
        <f t="shared" si="15"/>
        <v>1.1201329338874788</v>
      </c>
      <c r="O36" s="53">
        <f t="shared" si="16"/>
        <v>0.9336941655884163</v>
      </c>
      <c r="P36" s="34"/>
      <c r="Q36" s="78"/>
      <c r="R36" s="79"/>
    </row>
    <row r="37" spans="1:18" ht="19.5" customHeight="1">
      <c r="A37" s="55" t="s">
        <v>29</v>
      </c>
      <c r="B37" s="32">
        <v>27815.91543</v>
      </c>
      <c r="C37" s="32">
        <f t="shared" si="10"/>
        <v>3.652906079738024</v>
      </c>
      <c r="D37" s="32">
        <f t="shared" si="11"/>
        <v>24.781360724003207</v>
      </c>
      <c r="E37" s="32"/>
      <c r="F37" s="32">
        <v>33256.549000000006</v>
      </c>
      <c r="G37" s="32">
        <f t="shared" si="2"/>
        <v>4.073061726883038</v>
      </c>
      <c r="H37" s="32">
        <f t="shared" si="12"/>
        <v>24.638190887278128</v>
      </c>
      <c r="I37" s="32"/>
      <c r="J37" s="99">
        <v>33236.642524999996</v>
      </c>
      <c r="K37" s="32">
        <f t="shared" si="13"/>
        <v>4.070623701775872</v>
      </c>
      <c r="L37" s="32">
        <f t="shared" si="14"/>
        <v>26.907294523794718</v>
      </c>
      <c r="M37" s="33"/>
      <c r="N37" s="53">
        <f t="shared" si="15"/>
        <v>1.194878615756562</v>
      </c>
      <c r="O37" s="53">
        <f t="shared" si="16"/>
        <v>0.9994014269189503</v>
      </c>
      <c r="P37" s="56"/>
      <c r="Q37" s="78"/>
      <c r="R37" s="79"/>
    </row>
    <row r="38" spans="1:18" ht="17.25" customHeight="1">
      <c r="A38" s="55" t="s">
        <v>30</v>
      </c>
      <c r="B38" s="32">
        <v>17390.648693333333</v>
      </c>
      <c r="C38" s="32">
        <f t="shared" si="10"/>
        <v>2.2838150519378915</v>
      </c>
      <c r="D38" s="32">
        <f t="shared" si="11"/>
        <v>15.49342999616347</v>
      </c>
      <c r="E38" s="32"/>
      <c r="F38" s="32">
        <v>18859.093999999997</v>
      </c>
      <c r="G38" s="32">
        <f t="shared" si="2"/>
        <v>2.309748193508879</v>
      </c>
      <c r="H38" s="32">
        <f t="shared" si="12"/>
        <v>13.971803205832375</v>
      </c>
      <c r="I38" s="32"/>
      <c r="J38" s="99">
        <v>17544.393203</v>
      </c>
      <c r="K38" s="32">
        <f t="shared" si="13"/>
        <v>2.1487315619105942</v>
      </c>
      <c r="L38" s="32">
        <f t="shared" si="14"/>
        <v>14.203364699045611</v>
      </c>
      <c r="M38" s="33"/>
      <c r="N38" s="53">
        <f t="shared" si="15"/>
        <v>1.008840642599238</v>
      </c>
      <c r="O38" s="53">
        <f t="shared" si="16"/>
        <v>0.9302882313964819</v>
      </c>
      <c r="P38" s="56"/>
      <c r="Q38" s="78"/>
      <c r="R38" s="79"/>
    </row>
    <row r="39" spans="1:18" ht="19.5" customHeight="1">
      <c r="A39" s="55" t="s">
        <v>31</v>
      </c>
      <c r="B39" s="32">
        <v>6318.087125459999</v>
      </c>
      <c r="C39" s="32">
        <f t="shared" si="10"/>
        <v>0.8297184729004392</v>
      </c>
      <c r="D39" s="32">
        <f t="shared" si="11"/>
        <v>5.628820541093539</v>
      </c>
      <c r="E39" s="32"/>
      <c r="F39" s="32">
        <v>6802.3060000000005</v>
      </c>
      <c r="G39" s="32">
        <f t="shared" si="2"/>
        <v>0.8331054500918555</v>
      </c>
      <c r="H39" s="32">
        <f t="shared" si="12"/>
        <v>5.0395040598372765</v>
      </c>
      <c r="I39" s="32"/>
      <c r="J39" s="99">
        <v>6049.87555166</v>
      </c>
      <c r="K39" s="32">
        <f t="shared" si="13"/>
        <v>0.7409523027140233</v>
      </c>
      <c r="L39" s="32">
        <f t="shared" si="14"/>
        <v>4.89778061001126</v>
      </c>
      <c r="M39" s="33"/>
      <c r="N39" s="53">
        <f t="shared" si="15"/>
        <v>0.9575486110789473</v>
      </c>
      <c r="O39" s="53">
        <f t="shared" si="16"/>
        <v>0.889385974647421</v>
      </c>
      <c r="P39" s="56"/>
      <c r="Q39" s="78"/>
      <c r="R39" s="79"/>
    </row>
    <row r="40" spans="1:18" ht="19.5" customHeight="1">
      <c r="A40" s="55" t="s">
        <v>32</v>
      </c>
      <c r="B40" s="32">
        <v>2671.0081370000003</v>
      </c>
      <c r="C40" s="32">
        <f t="shared" si="10"/>
        <v>0.35076831777227735</v>
      </c>
      <c r="D40" s="32">
        <f t="shared" si="11"/>
        <v>2.3796166732789343</v>
      </c>
      <c r="E40" s="32"/>
      <c r="F40" s="32">
        <v>4296.519</v>
      </c>
      <c r="G40" s="32">
        <f t="shared" si="2"/>
        <v>0.526211757501531</v>
      </c>
      <c r="H40" s="32">
        <f t="shared" si="12"/>
        <v>3.1830859922602714</v>
      </c>
      <c r="I40" s="32"/>
      <c r="J40" s="99">
        <v>3589.382302</v>
      </c>
      <c r="K40" s="32">
        <f t="shared" si="13"/>
        <v>0.4396059157379057</v>
      </c>
      <c r="L40" s="32">
        <f t="shared" si="14"/>
        <v>2.9058460608878933</v>
      </c>
      <c r="M40" s="33"/>
      <c r="N40" s="53">
        <f t="shared" si="15"/>
        <v>1.3438305380946878</v>
      </c>
      <c r="O40" s="53">
        <f t="shared" si="16"/>
        <v>0.8354163689256349</v>
      </c>
      <c r="P40" s="56"/>
      <c r="Q40" s="78"/>
      <c r="R40" s="79"/>
    </row>
    <row r="41" spans="1:18" s="35" customFormat="1" ht="19.5" customHeight="1">
      <c r="A41" s="55" t="s">
        <v>33</v>
      </c>
      <c r="B41" s="52">
        <f>B42+B43+B44+B45+B47+B46</f>
        <v>52879.424428466664</v>
      </c>
      <c r="C41" s="32">
        <f t="shared" si="10"/>
        <v>6.944354266315559</v>
      </c>
      <c r="D41" s="32">
        <f t="shared" si="11"/>
        <v>47.11058656103699</v>
      </c>
      <c r="E41" s="32"/>
      <c r="F41" s="52">
        <f>F42+F43+F44+F45+F47+F46</f>
        <v>65136.52200000001</v>
      </c>
      <c r="G41" s="32">
        <f t="shared" si="2"/>
        <v>7.97752872014697</v>
      </c>
      <c r="H41" s="32">
        <f t="shared" si="12"/>
        <v>48.25654227591057</v>
      </c>
      <c r="I41" s="32"/>
      <c r="J41" s="99">
        <f>J42+J43+J44+J45+J47+J46</f>
        <v>59543.037184</v>
      </c>
      <c r="K41" s="32">
        <f t="shared" si="13"/>
        <v>7.292472404654012</v>
      </c>
      <c r="L41" s="32">
        <f t="shared" si="14"/>
        <v>48.204087917305316</v>
      </c>
      <c r="M41" s="33"/>
      <c r="N41" s="53">
        <f t="shared" si="15"/>
        <v>1.1260152285611131</v>
      </c>
      <c r="O41" s="53">
        <f t="shared" si="16"/>
        <v>0.9141267503352419</v>
      </c>
      <c r="P41" s="57"/>
      <c r="Q41" s="78"/>
      <c r="R41" s="79"/>
    </row>
    <row r="42" spans="1:18" ht="18" customHeight="1">
      <c r="A42" s="58" t="s">
        <v>34</v>
      </c>
      <c r="B42" s="39">
        <v>473.8420479999986</v>
      </c>
      <c r="C42" s="39">
        <f t="shared" si="10"/>
        <v>0.062226983049707654</v>
      </c>
      <c r="D42" s="39">
        <f t="shared" si="11"/>
        <v>0.42214863455559504</v>
      </c>
      <c r="E42" s="39"/>
      <c r="F42" s="39">
        <v>1318.338000000007</v>
      </c>
      <c r="G42" s="39">
        <f t="shared" si="2"/>
        <v>0.16146209430496106</v>
      </c>
      <c r="H42" s="39">
        <f t="shared" si="12"/>
        <v>0.9766937422747212</v>
      </c>
      <c r="I42" s="39"/>
      <c r="J42" s="100">
        <v>468.87951799999973</v>
      </c>
      <c r="K42" s="39">
        <f t="shared" si="13"/>
        <v>0.05742553802816898</v>
      </c>
      <c r="L42" s="39">
        <f t="shared" si="14"/>
        <v>0.37958946297030943</v>
      </c>
      <c r="M42" s="40"/>
      <c r="N42" s="71">
        <f t="shared" si="15"/>
        <v>0.9895270374992156</v>
      </c>
      <c r="O42" s="71">
        <f t="shared" si="16"/>
        <v>0.35565956378409574</v>
      </c>
      <c r="P42" s="56"/>
      <c r="Q42" s="78"/>
      <c r="R42" s="79"/>
    </row>
    <row r="43" spans="1:18" ht="27" customHeight="1">
      <c r="A43" s="60" t="s">
        <v>35</v>
      </c>
      <c r="B43" s="39">
        <v>4724.447993466667</v>
      </c>
      <c r="C43" s="39">
        <f t="shared" si="10"/>
        <v>0.6204349032542517</v>
      </c>
      <c r="D43" s="39">
        <f t="shared" si="11"/>
        <v>4.209038176094664</v>
      </c>
      <c r="E43" s="39"/>
      <c r="F43" s="39">
        <v>6927.305</v>
      </c>
      <c r="G43" s="39">
        <f t="shared" si="2"/>
        <v>0.8484145744029394</v>
      </c>
      <c r="H43" s="39">
        <f t="shared" si="12"/>
        <v>5.132109856750206</v>
      </c>
      <c r="I43" s="39"/>
      <c r="J43" s="100">
        <v>6152.433984999999</v>
      </c>
      <c r="K43" s="39">
        <f t="shared" si="13"/>
        <v>0.7535130416411512</v>
      </c>
      <c r="L43" s="39">
        <f t="shared" si="14"/>
        <v>4.980808550324503</v>
      </c>
      <c r="M43" s="40"/>
      <c r="N43" s="71">
        <f t="shared" si="15"/>
        <v>1.3022545688952576</v>
      </c>
      <c r="O43" s="71">
        <f t="shared" si="16"/>
        <v>0.8881425005828383</v>
      </c>
      <c r="P43" s="56"/>
      <c r="Q43" s="78"/>
      <c r="R43" s="79"/>
    </row>
    <row r="44" spans="1:18" ht="30.75">
      <c r="A44" s="58" t="s">
        <v>36</v>
      </c>
      <c r="B44" s="39">
        <v>4806.038460000001</v>
      </c>
      <c r="C44" s="39">
        <f t="shared" si="10"/>
        <v>0.631149715499001</v>
      </c>
      <c r="D44" s="39">
        <f t="shared" si="11"/>
        <v>4.281727596936862</v>
      </c>
      <c r="E44" s="32"/>
      <c r="F44" s="39">
        <v>698.381</v>
      </c>
      <c r="G44" s="39">
        <f t="shared" si="2"/>
        <v>0.0855334966319657</v>
      </c>
      <c r="H44" s="39">
        <f t="shared" si="12"/>
        <v>0.51739717160816</v>
      </c>
      <c r="I44" s="32"/>
      <c r="J44" s="100">
        <v>473.01568199999997</v>
      </c>
      <c r="K44" s="39">
        <f t="shared" si="13"/>
        <v>0.0579321104715248</v>
      </c>
      <c r="L44" s="39">
        <f t="shared" si="14"/>
        <v>0.3829379655413201</v>
      </c>
      <c r="M44" s="40"/>
      <c r="N44" s="71">
        <f t="shared" si="15"/>
        <v>0.09842111875234555</v>
      </c>
      <c r="O44" s="71">
        <f t="shared" si="16"/>
        <v>0.6773031941017869</v>
      </c>
      <c r="P44" s="56"/>
      <c r="Q44" s="78"/>
      <c r="R44" s="79"/>
    </row>
    <row r="45" spans="1:18" ht="17.25" customHeight="1">
      <c r="A45" s="59" t="s">
        <v>37</v>
      </c>
      <c r="B45" s="39">
        <v>40155.611</v>
      </c>
      <c r="C45" s="39">
        <f t="shared" si="10"/>
        <v>5.273408165430817</v>
      </c>
      <c r="D45" s="39">
        <f t="shared" si="11"/>
        <v>35.77486722621054</v>
      </c>
      <c r="E45" s="39"/>
      <c r="F45" s="39">
        <v>44590.396</v>
      </c>
      <c r="G45" s="39">
        <f t="shared" si="2"/>
        <v>5.4611630128597675</v>
      </c>
      <c r="H45" s="39">
        <f t="shared" si="12"/>
        <v>33.034897529124954</v>
      </c>
      <c r="I45" s="39"/>
      <c r="J45" s="100">
        <v>44106.295469000004</v>
      </c>
      <c r="K45" s="39">
        <f t="shared" si="13"/>
        <v>5.401873296876914</v>
      </c>
      <c r="L45" s="39">
        <f t="shared" si="14"/>
        <v>35.70700866205786</v>
      </c>
      <c r="M45" s="40"/>
      <c r="N45" s="71">
        <f t="shared" si="15"/>
        <v>1.0983843694720523</v>
      </c>
      <c r="O45" s="71">
        <f t="shared" si="16"/>
        <v>0.9891433901820473</v>
      </c>
      <c r="P45" s="56"/>
      <c r="Q45" s="78"/>
      <c r="R45" s="79"/>
    </row>
    <row r="46" spans="1:18" ht="47.25" customHeight="1">
      <c r="A46" s="58" t="s">
        <v>47</v>
      </c>
      <c r="B46" s="39">
        <v>949.2523780000002</v>
      </c>
      <c r="C46" s="39">
        <f>B46/$B$10*100</f>
        <v>0.12465991966103622</v>
      </c>
      <c r="D46" s="39">
        <f>B46/B$35*100</f>
        <v>0.8456944606599219</v>
      </c>
      <c r="E46" s="39"/>
      <c r="F46" s="39">
        <v>9421.734</v>
      </c>
      <c r="G46" s="39">
        <f>F46/$F$10*100</f>
        <v>1.1539172075933863</v>
      </c>
      <c r="H46" s="39">
        <f>F46/F$35*100</f>
        <v>6.980113323879711</v>
      </c>
      <c r="I46" s="39"/>
      <c r="J46" s="100">
        <v>6126.838869</v>
      </c>
      <c r="K46" s="39">
        <f>J46/$J$10*100</f>
        <v>0.7503783060624617</v>
      </c>
      <c r="L46" s="39">
        <f>J46/J$35*100</f>
        <v>4.960087584779785</v>
      </c>
      <c r="M46" s="40"/>
      <c r="N46" s="71">
        <f>J46/B46</f>
        <v>6.454383482197606</v>
      </c>
      <c r="O46" s="71">
        <f>J46/F46</f>
        <v>0.6502878205858922</v>
      </c>
      <c r="P46" s="56"/>
      <c r="Q46" s="78"/>
      <c r="R46" s="79"/>
    </row>
    <row r="47" spans="1:18" ht="19.5" customHeight="1">
      <c r="A47" s="60" t="s">
        <v>38</v>
      </c>
      <c r="B47" s="39">
        <v>1770.2325489999998</v>
      </c>
      <c r="C47" s="39">
        <f t="shared" si="10"/>
        <v>0.2324745794207442</v>
      </c>
      <c r="D47" s="39">
        <f t="shared" si="11"/>
        <v>1.5771104665794087</v>
      </c>
      <c r="E47" s="39"/>
      <c r="F47" s="39">
        <v>2180.368</v>
      </c>
      <c r="G47" s="39">
        <f t="shared" si="2"/>
        <v>0.2670383343539498</v>
      </c>
      <c r="H47" s="39">
        <f t="shared" si="12"/>
        <v>1.6153306522728148</v>
      </c>
      <c r="I47" s="39"/>
      <c r="J47" s="100">
        <v>2215.573661</v>
      </c>
      <c r="K47" s="39">
        <f t="shared" si="13"/>
        <v>0.2713501115737905</v>
      </c>
      <c r="L47" s="39">
        <f t="shared" si="14"/>
        <v>1.7936556916315394</v>
      </c>
      <c r="M47" s="40"/>
      <c r="N47" s="71">
        <f t="shared" si="15"/>
        <v>1.2515720955710437</v>
      </c>
      <c r="O47" s="71">
        <f t="shared" si="16"/>
        <v>1.0161466601050833</v>
      </c>
      <c r="P47" s="56"/>
      <c r="Q47" s="78"/>
      <c r="R47" s="79"/>
    </row>
    <row r="48" spans="1:18" ht="15.75">
      <c r="A48" s="61" t="s">
        <v>39</v>
      </c>
      <c r="B48" s="62"/>
      <c r="C48" s="39"/>
      <c r="D48" s="32"/>
      <c r="E48" s="32"/>
      <c r="F48" s="39">
        <v>49.038</v>
      </c>
      <c r="G48" s="39"/>
      <c r="H48" s="39">
        <f t="shared" si="12"/>
        <v>0.036329915191451304</v>
      </c>
      <c r="I48" s="32"/>
      <c r="J48" s="100"/>
      <c r="K48" s="39">
        <f t="shared" si="13"/>
        <v>0</v>
      </c>
      <c r="L48" s="32">
        <f t="shared" si="14"/>
        <v>0</v>
      </c>
      <c r="M48" s="33"/>
      <c r="N48" s="71"/>
      <c r="O48" s="53"/>
      <c r="P48" s="57"/>
      <c r="Q48" s="78"/>
      <c r="R48" s="79"/>
    </row>
    <row r="49" spans="1:18" ht="31.5">
      <c r="A49" s="63" t="s">
        <v>40</v>
      </c>
      <c r="B49" s="62">
        <v>136.67956</v>
      </c>
      <c r="C49" s="62">
        <f>B49/$B$10*100</f>
        <v>0.01794934978704449</v>
      </c>
      <c r="D49" s="32">
        <f>B49/B$35*100</f>
        <v>0.12176861439206785</v>
      </c>
      <c r="E49" s="32"/>
      <c r="F49" s="62">
        <v>219.633</v>
      </c>
      <c r="G49" s="32">
        <f>F49/$F$10*100</f>
        <v>0.026899326393141458</v>
      </c>
      <c r="H49" s="32">
        <f t="shared" si="12"/>
        <v>0.16271561367192838</v>
      </c>
      <c r="I49" s="32"/>
      <c r="J49" s="99">
        <v>128.09629</v>
      </c>
      <c r="K49" s="32">
        <f t="shared" si="13"/>
        <v>0.015688461726883037</v>
      </c>
      <c r="L49" s="32">
        <f t="shared" si="14"/>
        <v>0.10370255057630616</v>
      </c>
      <c r="M49" s="33"/>
      <c r="N49" s="53">
        <f>J49/B49</f>
        <v>0.937201509867313</v>
      </c>
      <c r="O49" s="53">
        <f>J49/F49</f>
        <v>0.5832287953085374</v>
      </c>
      <c r="P49" s="57"/>
      <c r="Q49" s="78"/>
      <c r="R49" s="79"/>
    </row>
    <row r="50" spans="1:18" s="35" customFormat="1" ht="15.75">
      <c r="A50" s="54" t="s">
        <v>41</v>
      </c>
      <c r="B50" s="62">
        <v>5033.5476875233335</v>
      </c>
      <c r="C50" s="32">
        <f>B50/$B$10*100</f>
        <v>0.6610272092851721</v>
      </c>
      <c r="D50" s="32">
        <f>B50/B$35*100</f>
        <v>4.484416890031791</v>
      </c>
      <c r="E50" s="32"/>
      <c r="F50" s="62">
        <v>6360.010000000001</v>
      </c>
      <c r="G50" s="32">
        <f>F50/$F$10*100</f>
        <v>0.7789357011635029</v>
      </c>
      <c r="H50" s="32">
        <f t="shared" si="12"/>
        <v>4.711828050017991</v>
      </c>
      <c r="I50" s="32"/>
      <c r="J50" s="99">
        <v>4078.2144309999994</v>
      </c>
      <c r="K50" s="32">
        <f t="shared" si="13"/>
        <v>0.49947512933251675</v>
      </c>
      <c r="L50" s="32">
        <f t="shared" si="14"/>
        <v>3.3015885026162666</v>
      </c>
      <c r="M50" s="33"/>
      <c r="N50" s="53">
        <f>J50/B50</f>
        <v>0.8102067734668889</v>
      </c>
      <c r="O50" s="53">
        <f>J50/F50</f>
        <v>0.6412276758998805</v>
      </c>
      <c r="P50" s="57"/>
      <c r="Q50" s="78"/>
      <c r="R50" s="79"/>
    </row>
    <row r="51" spans="1:18" s="35" customFormat="1" ht="31.5">
      <c r="A51" s="64" t="s">
        <v>42</v>
      </c>
      <c r="B51" s="62"/>
      <c r="C51" s="32">
        <f>B51/$B$10*100</f>
        <v>0</v>
      </c>
      <c r="D51" s="32">
        <f>B51/B$35*100</f>
        <v>0</v>
      </c>
      <c r="E51" s="32"/>
      <c r="F51" s="62"/>
      <c r="G51" s="32">
        <f>F51/$F$10*100</f>
        <v>0</v>
      </c>
      <c r="H51" s="32">
        <f t="shared" si="12"/>
        <v>0</v>
      </c>
      <c r="I51" s="32"/>
      <c r="J51" s="99">
        <v>-646.8454820000001</v>
      </c>
      <c r="K51" s="32">
        <f>J51/$J$10*100</f>
        <v>-0.07922173692590326</v>
      </c>
      <c r="L51" s="32">
        <f>J51/J$35*100</f>
        <v>-0.523664864237365</v>
      </c>
      <c r="M51" s="33"/>
      <c r="N51" s="53"/>
      <c r="O51" s="53"/>
      <c r="P51" s="57"/>
      <c r="Q51" s="78"/>
      <c r="R51" s="79"/>
    </row>
    <row r="52" spans="1:16" s="26" customFormat="1" ht="21" customHeight="1" thickBot="1">
      <c r="A52" s="86" t="s">
        <v>43</v>
      </c>
      <c r="B52" s="87">
        <f>B12-B35</f>
        <v>-3854.851646389987</v>
      </c>
      <c r="C52" s="87">
        <f>B52/$B$10*100</f>
        <v>-0.5062357574038007</v>
      </c>
      <c r="D52" s="87">
        <f>B52/B$35*100</f>
        <v>-3.434309736348947</v>
      </c>
      <c r="E52" s="87"/>
      <c r="F52" s="87">
        <f>F12-F35</f>
        <v>-12077.095400000006</v>
      </c>
      <c r="G52" s="87">
        <f>F52/$F$10*100</f>
        <v>-1.4791298714023278</v>
      </c>
      <c r="H52" s="87">
        <f t="shared" si="12"/>
        <v>-8.947343930035215</v>
      </c>
      <c r="I52" s="88"/>
      <c r="J52" s="89">
        <f>J12-J35</f>
        <v>-6295.132611369976</v>
      </c>
      <c r="K52" s="90">
        <f>J52/$J$10*100</f>
        <v>-0.7709899095370455</v>
      </c>
      <c r="L52" s="90">
        <f>J52/J$35*100</f>
        <v>-5.096332672984902</v>
      </c>
      <c r="M52" s="91"/>
      <c r="N52" s="92">
        <f>J52/B52</f>
        <v>1.6330414731434029</v>
      </c>
      <c r="O52" s="92">
        <f>J52/F52</f>
        <v>0.5212455812322202</v>
      </c>
      <c r="P52" s="65"/>
    </row>
    <row r="53" spans="1:14" ht="15.75">
      <c r="A53" s="66"/>
      <c r="B53" s="67"/>
      <c r="C53" s="76"/>
      <c r="D53" s="67"/>
      <c r="E53" s="67"/>
      <c r="F53" s="67"/>
      <c r="G53" s="67"/>
      <c r="H53" s="67"/>
      <c r="I53" s="67"/>
      <c r="J53" s="104"/>
      <c r="K53" s="5"/>
      <c r="L53" s="5"/>
      <c r="M53" s="5"/>
      <c r="N53" s="5"/>
    </row>
    <row r="54" spans="1:15" ht="1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4" ht="19.5" customHeight="1">
      <c r="A55" s="68"/>
      <c r="B55" s="68"/>
      <c r="C55" s="68"/>
      <c r="D55" s="68"/>
      <c r="E55" s="68"/>
      <c r="F55" s="105"/>
      <c r="G55" s="105"/>
      <c r="H55" s="105"/>
      <c r="I55" s="105"/>
      <c r="J55" s="105"/>
      <c r="K55" s="111"/>
      <c r="L55" s="5"/>
      <c r="M55" s="5"/>
      <c r="N55" s="5"/>
    </row>
    <row r="56" spans="1:14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106"/>
      <c r="L56" s="5"/>
      <c r="M56" s="5"/>
      <c r="N56" s="5"/>
    </row>
    <row r="57" spans="4:14" ht="19.5" customHeight="1">
      <c r="D57" s="69"/>
      <c r="E57" s="69"/>
      <c r="F57" s="68"/>
      <c r="G57" s="68"/>
      <c r="H57" s="68"/>
      <c r="I57" s="69"/>
      <c r="J57" s="107"/>
      <c r="L57" s="5"/>
      <c r="M57" s="5"/>
      <c r="N57" s="5"/>
    </row>
    <row r="58" spans="10:16" ht="19.5" customHeight="1">
      <c r="J58" s="1"/>
      <c r="K58" s="1"/>
      <c r="L58" s="1"/>
      <c r="M58" s="1"/>
      <c r="N58" s="1"/>
      <c r="O58" s="70"/>
      <c r="P58" s="70"/>
    </row>
    <row r="59" spans="10:14" ht="19.5" customHeight="1">
      <c r="J59" s="105"/>
      <c r="K59" s="5"/>
      <c r="L59" s="5"/>
      <c r="M59" s="5"/>
      <c r="N59" s="5"/>
    </row>
    <row r="60" spans="10:14" ht="19.5" customHeight="1">
      <c r="J60" s="105"/>
      <c r="K60" s="5"/>
      <c r="L60" s="5"/>
      <c r="M60" s="5"/>
      <c r="N60" s="5"/>
    </row>
    <row r="61" spans="10:16" ht="19.5" customHeight="1">
      <c r="J61" s="1"/>
      <c r="K61" s="1"/>
      <c r="L61" s="1"/>
      <c r="M61" s="1"/>
      <c r="N61" s="1"/>
      <c r="O61" s="1"/>
      <c r="P61" s="1"/>
    </row>
    <row r="62" spans="10:14" ht="19.5" customHeight="1">
      <c r="J62" s="105"/>
      <c r="K62" s="5"/>
      <c r="L62" s="5"/>
      <c r="M62" s="5"/>
      <c r="N62" s="5"/>
    </row>
    <row r="63" spans="10:14" ht="19.5" customHeight="1">
      <c r="J63" s="105"/>
      <c r="K63" s="5"/>
      <c r="L63" s="5"/>
      <c r="M63" s="5"/>
      <c r="N63" s="5"/>
    </row>
    <row r="64" spans="10:14" ht="19.5" customHeight="1">
      <c r="J64" s="105"/>
      <c r="K64" s="5"/>
      <c r="L64" s="5"/>
      <c r="M64" s="5"/>
      <c r="N64" s="5"/>
    </row>
    <row r="65" spans="10:14" ht="19.5" customHeight="1">
      <c r="J65" s="105"/>
      <c r="K65" s="5"/>
      <c r="L65" s="5"/>
      <c r="M65" s="5"/>
      <c r="N65" s="5"/>
    </row>
    <row r="66" spans="10:14" ht="19.5" customHeight="1">
      <c r="J66" s="105"/>
      <c r="K66" s="5"/>
      <c r="L66" s="5"/>
      <c r="M66" s="5"/>
      <c r="N66" s="5"/>
    </row>
    <row r="67" spans="10:14" ht="19.5" customHeight="1">
      <c r="J67" s="105"/>
      <c r="K67" s="5"/>
      <c r="L67" s="5"/>
      <c r="M67" s="5"/>
      <c r="N67" s="5"/>
    </row>
    <row r="68" spans="10:14" ht="19.5" customHeight="1">
      <c r="J68" s="105"/>
      <c r="K68" s="5"/>
      <c r="L68" s="5"/>
      <c r="M68" s="5"/>
      <c r="N68" s="5"/>
    </row>
    <row r="69" spans="10:14" ht="19.5" customHeight="1">
      <c r="J69" s="105"/>
      <c r="K69" s="5"/>
      <c r="L69" s="5"/>
      <c r="M69" s="5"/>
      <c r="N69" s="5"/>
    </row>
    <row r="70" spans="10:14" ht="19.5" customHeight="1">
      <c r="J70" s="105"/>
      <c r="K70" s="5"/>
      <c r="L70" s="5"/>
      <c r="M70" s="5"/>
      <c r="N70" s="5"/>
    </row>
    <row r="71" spans="10:14" ht="19.5" customHeight="1">
      <c r="J71" s="105"/>
      <c r="K71" s="5"/>
      <c r="L71" s="5"/>
      <c r="M71" s="5"/>
      <c r="N71" s="5"/>
    </row>
    <row r="72" spans="10:14" ht="19.5" customHeight="1">
      <c r="J72" s="105"/>
      <c r="K72" s="5"/>
      <c r="L72" s="5"/>
      <c r="M72" s="5"/>
      <c r="N72" s="5"/>
    </row>
    <row r="73" spans="10:14" ht="19.5" customHeight="1">
      <c r="J73" s="105"/>
      <c r="K73" s="5"/>
      <c r="L73" s="5"/>
      <c r="M73" s="5"/>
      <c r="N73" s="5"/>
    </row>
    <row r="74" spans="10:14" ht="19.5" customHeight="1">
      <c r="J74" s="105"/>
      <c r="K74" s="5"/>
      <c r="L74" s="5"/>
      <c r="M74" s="5"/>
      <c r="N74" s="5"/>
    </row>
    <row r="75" spans="10:14" ht="19.5" customHeight="1">
      <c r="J75" s="105"/>
      <c r="K75" s="5"/>
      <c r="L75" s="5"/>
      <c r="M75" s="5"/>
      <c r="N75" s="5"/>
    </row>
    <row r="76" spans="10:14" ht="19.5" customHeight="1">
      <c r="J76" s="105"/>
      <c r="K76" s="5"/>
      <c r="L76" s="5"/>
      <c r="M76" s="5"/>
      <c r="N76" s="5"/>
    </row>
    <row r="77" spans="10:14" ht="19.5" customHeight="1">
      <c r="J77" s="105"/>
      <c r="K77" s="5"/>
      <c r="L77" s="5"/>
      <c r="M77" s="5"/>
      <c r="N77" s="5"/>
    </row>
    <row r="78" spans="10:14" ht="19.5" customHeight="1">
      <c r="J78" s="105"/>
      <c r="K78" s="5"/>
      <c r="L78" s="5"/>
      <c r="M78" s="5"/>
      <c r="N78" s="5"/>
    </row>
    <row r="79" spans="10:14" ht="19.5" customHeight="1">
      <c r="J79" s="105"/>
      <c r="K79" s="5"/>
      <c r="L79" s="5"/>
      <c r="M79" s="5"/>
      <c r="N79" s="5"/>
    </row>
    <row r="80" spans="10:14" ht="19.5" customHeight="1">
      <c r="J80" s="105"/>
      <c r="K80" s="5"/>
      <c r="L80" s="5"/>
      <c r="M80" s="5"/>
      <c r="N80" s="5"/>
    </row>
    <row r="81" spans="10:14" ht="19.5" customHeight="1">
      <c r="J81" s="105"/>
      <c r="K81" s="5"/>
      <c r="L81" s="5"/>
      <c r="M81" s="5"/>
      <c r="N81" s="5"/>
    </row>
    <row r="82" spans="10:14" ht="19.5" customHeight="1">
      <c r="J82" s="105"/>
      <c r="K82" s="5"/>
      <c r="L82" s="5"/>
      <c r="M82" s="5"/>
      <c r="N82" s="5"/>
    </row>
    <row r="83" spans="10:14" ht="19.5" customHeight="1">
      <c r="J83" s="105"/>
      <c r="K83" s="5"/>
      <c r="L83" s="5"/>
      <c r="M83" s="5"/>
      <c r="N83" s="5"/>
    </row>
    <row r="84" spans="10:14" ht="19.5" customHeight="1">
      <c r="J84" s="105"/>
      <c r="K84" s="5"/>
      <c r="L84" s="5"/>
      <c r="M84" s="5"/>
      <c r="N84" s="5"/>
    </row>
    <row r="85" spans="10:14" ht="19.5" customHeight="1">
      <c r="J85" s="105"/>
      <c r="K85" s="5"/>
      <c r="L85" s="5"/>
      <c r="M85" s="5"/>
      <c r="N85" s="5"/>
    </row>
    <row r="86" spans="10:14" ht="19.5" customHeight="1">
      <c r="J86" s="105"/>
      <c r="K86" s="5"/>
      <c r="L86" s="5"/>
      <c r="M86" s="5"/>
      <c r="N86" s="5"/>
    </row>
    <row r="87" spans="10:14" ht="19.5" customHeight="1">
      <c r="J87" s="105"/>
      <c r="K87" s="5"/>
      <c r="L87" s="5"/>
      <c r="M87" s="5"/>
      <c r="N87" s="5"/>
    </row>
    <row r="88" spans="10:14" ht="19.5" customHeight="1">
      <c r="J88" s="105"/>
      <c r="K88" s="5"/>
      <c r="L88" s="5"/>
      <c r="M88" s="5"/>
      <c r="N88" s="5"/>
    </row>
    <row r="89" spans="10:14" ht="19.5" customHeight="1">
      <c r="J89" s="105"/>
      <c r="K89" s="5"/>
      <c r="L89" s="5"/>
      <c r="M89" s="5"/>
      <c r="N89" s="5"/>
    </row>
    <row r="90" spans="10:14" ht="19.5" customHeight="1">
      <c r="J90" s="105"/>
      <c r="K90" s="5"/>
      <c r="L90" s="5"/>
      <c r="M90" s="5"/>
      <c r="N90" s="5"/>
    </row>
    <row r="91" spans="10:14" ht="19.5" customHeight="1">
      <c r="J91" s="105"/>
      <c r="K91" s="5"/>
      <c r="L91" s="5"/>
      <c r="M91" s="5"/>
      <c r="N91" s="5"/>
    </row>
    <row r="92" spans="10:14" ht="19.5" customHeight="1">
      <c r="J92" s="105"/>
      <c r="K92" s="5"/>
      <c r="L92" s="5"/>
      <c r="M92" s="5"/>
      <c r="N92" s="5"/>
    </row>
    <row r="93" spans="10:14" ht="19.5" customHeight="1">
      <c r="J93" s="105"/>
      <c r="K93" s="5"/>
      <c r="L93" s="5"/>
      <c r="M93" s="5"/>
      <c r="N93" s="5"/>
    </row>
    <row r="94" spans="10:14" ht="19.5" customHeight="1">
      <c r="J94" s="105"/>
      <c r="K94" s="5"/>
      <c r="L94" s="5"/>
      <c r="M94" s="5"/>
      <c r="N94" s="5"/>
    </row>
    <row r="95" spans="10:14" ht="19.5" customHeight="1">
      <c r="J95" s="105"/>
      <c r="K95" s="5"/>
      <c r="L95" s="5"/>
      <c r="M95" s="5"/>
      <c r="N95" s="5"/>
    </row>
    <row r="96" spans="10:14" ht="19.5" customHeight="1">
      <c r="J96" s="105"/>
      <c r="K96" s="5"/>
      <c r="L96" s="5"/>
      <c r="M96" s="5"/>
      <c r="N96" s="5"/>
    </row>
    <row r="97" spans="10:14" ht="19.5" customHeight="1">
      <c r="J97" s="105"/>
      <c r="K97" s="5"/>
      <c r="L97" s="5"/>
      <c r="M97" s="5"/>
      <c r="N97" s="5"/>
    </row>
    <row r="98" spans="10:14" ht="19.5" customHeight="1">
      <c r="J98" s="105"/>
      <c r="K98" s="5"/>
      <c r="L98" s="5"/>
      <c r="M98" s="5"/>
      <c r="N98" s="5"/>
    </row>
    <row r="99" spans="10:14" ht="19.5" customHeight="1">
      <c r="J99" s="105"/>
      <c r="K99" s="5"/>
      <c r="L99" s="5"/>
      <c r="M99" s="5"/>
      <c r="N99" s="5"/>
    </row>
    <row r="100" spans="10:14" ht="19.5" customHeight="1">
      <c r="J100" s="105"/>
      <c r="K100" s="5"/>
      <c r="L100" s="5"/>
      <c r="M100" s="5"/>
      <c r="N100" s="5"/>
    </row>
    <row r="101" spans="10:14" ht="19.5" customHeight="1">
      <c r="J101" s="105"/>
      <c r="K101" s="5"/>
      <c r="L101" s="5"/>
      <c r="M101" s="5"/>
      <c r="N101" s="5"/>
    </row>
    <row r="102" spans="10:14" ht="19.5" customHeight="1">
      <c r="J102" s="105"/>
      <c r="K102" s="5"/>
      <c r="L102" s="5"/>
      <c r="M102" s="5"/>
      <c r="N102" s="5"/>
    </row>
    <row r="103" spans="10:14" ht="19.5" customHeight="1">
      <c r="J103" s="105"/>
      <c r="K103" s="5"/>
      <c r="L103" s="5"/>
      <c r="M103" s="5"/>
      <c r="N103" s="5"/>
    </row>
    <row r="104" spans="10:14" ht="19.5" customHeight="1">
      <c r="J104" s="105"/>
      <c r="K104" s="5"/>
      <c r="L104" s="5"/>
      <c r="M104" s="5"/>
      <c r="N104" s="5"/>
    </row>
    <row r="105" spans="10:14" ht="19.5" customHeight="1">
      <c r="J105" s="105"/>
      <c r="K105" s="5"/>
      <c r="L105" s="5"/>
      <c r="M105" s="5"/>
      <c r="N105" s="5"/>
    </row>
    <row r="106" spans="10:14" ht="19.5" customHeight="1">
      <c r="J106" s="105"/>
      <c r="K106" s="5"/>
      <c r="L106" s="5"/>
      <c r="M106" s="5"/>
      <c r="N106" s="5"/>
    </row>
    <row r="107" spans="10:14" ht="19.5" customHeight="1">
      <c r="J107" s="105"/>
      <c r="K107" s="5"/>
      <c r="L107" s="5"/>
      <c r="M107" s="5"/>
      <c r="N107" s="5"/>
    </row>
    <row r="108" spans="10:14" ht="19.5" customHeight="1">
      <c r="J108" s="105"/>
      <c r="K108" s="5"/>
      <c r="L108" s="5"/>
      <c r="M108" s="5"/>
      <c r="N108" s="5"/>
    </row>
    <row r="109" spans="10:14" ht="19.5" customHeight="1">
      <c r="J109" s="105"/>
      <c r="K109" s="5"/>
      <c r="L109" s="5"/>
      <c r="M109" s="5"/>
      <c r="N109" s="5"/>
    </row>
    <row r="110" spans="10:14" ht="19.5" customHeight="1">
      <c r="J110" s="105"/>
      <c r="K110" s="5"/>
      <c r="L110" s="5"/>
      <c r="M110" s="5"/>
      <c r="N110" s="5"/>
    </row>
    <row r="111" spans="10:14" ht="19.5" customHeight="1">
      <c r="J111" s="105"/>
      <c r="K111" s="5"/>
      <c r="L111" s="5"/>
      <c r="M111" s="5"/>
      <c r="N111" s="5"/>
    </row>
    <row r="112" spans="10:14" ht="19.5" customHeight="1">
      <c r="J112" s="105"/>
      <c r="K112" s="5"/>
      <c r="L112" s="5"/>
      <c r="M112" s="5"/>
      <c r="N112" s="5"/>
    </row>
    <row r="113" spans="10:14" ht="19.5" customHeight="1">
      <c r="J113" s="105"/>
      <c r="K113" s="5"/>
      <c r="L113" s="5"/>
      <c r="M113" s="5"/>
      <c r="N113" s="5"/>
    </row>
    <row r="114" spans="10:14" ht="19.5" customHeight="1">
      <c r="J114" s="105"/>
      <c r="K114" s="5"/>
      <c r="L114" s="5"/>
      <c r="M114" s="5"/>
      <c r="N114" s="5"/>
    </row>
    <row r="115" spans="10:14" ht="19.5" customHeight="1">
      <c r="J115" s="105"/>
      <c r="K115" s="5"/>
      <c r="L115" s="5"/>
      <c r="M115" s="5"/>
      <c r="N115" s="5"/>
    </row>
    <row r="116" spans="10:14" ht="19.5" customHeight="1">
      <c r="J116" s="105"/>
      <c r="K116" s="5"/>
      <c r="L116" s="5"/>
      <c r="M116" s="5"/>
      <c r="N116" s="5"/>
    </row>
    <row r="117" spans="10:14" ht="19.5" customHeight="1">
      <c r="J117" s="105"/>
      <c r="K117" s="5"/>
      <c r="L117" s="5"/>
      <c r="M117" s="5"/>
      <c r="N117" s="5"/>
    </row>
    <row r="118" spans="10:14" ht="19.5" customHeight="1">
      <c r="J118" s="105"/>
      <c r="K118" s="5"/>
      <c r="L118" s="5"/>
      <c r="M118" s="5"/>
      <c r="N118" s="5"/>
    </row>
    <row r="119" spans="10:14" ht="19.5" customHeight="1">
      <c r="J119" s="105"/>
      <c r="K119" s="5"/>
      <c r="L119" s="5"/>
      <c r="M119" s="5"/>
      <c r="N119" s="5"/>
    </row>
    <row r="120" spans="10:14" ht="19.5" customHeight="1">
      <c r="J120" s="105"/>
      <c r="K120" s="5"/>
      <c r="L120" s="5"/>
      <c r="M120" s="5"/>
      <c r="N120" s="5"/>
    </row>
    <row r="121" spans="10:14" ht="19.5" customHeight="1">
      <c r="J121" s="105"/>
      <c r="K121" s="5"/>
      <c r="L121" s="5"/>
      <c r="M121" s="5"/>
      <c r="N121" s="5"/>
    </row>
    <row r="122" spans="10:14" ht="19.5" customHeight="1">
      <c r="J122" s="105"/>
      <c r="K122" s="5"/>
      <c r="L122" s="5"/>
      <c r="M122" s="5"/>
      <c r="N122" s="5"/>
    </row>
    <row r="123" spans="10:14" ht="19.5" customHeight="1">
      <c r="J123" s="105"/>
      <c r="K123" s="5"/>
      <c r="L123" s="5"/>
      <c r="M123" s="5"/>
      <c r="N123" s="5"/>
    </row>
    <row r="124" spans="10:14" ht="19.5" customHeight="1">
      <c r="J124" s="105"/>
      <c r="K124" s="5"/>
      <c r="L124" s="5"/>
      <c r="M124" s="5"/>
      <c r="N124" s="5"/>
    </row>
    <row r="125" spans="10:14" ht="19.5" customHeight="1">
      <c r="J125" s="105"/>
      <c r="K125" s="5"/>
      <c r="L125" s="5"/>
      <c r="M125" s="5"/>
      <c r="N125" s="5"/>
    </row>
    <row r="126" spans="10:14" ht="19.5" customHeight="1">
      <c r="J126" s="105"/>
      <c r="K126" s="5"/>
      <c r="L126" s="5"/>
      <c r="M126" s="5"/>
      <c r="N126" s="5"/>
    </row>
    <row r="127" spans="10:14" ht="19.5" customHeight="1">
      <c r="J127" s="105"/>
      <c r="K127" s="5"/>
      <c r="L127" s="5"/>
      <c r="M127" s="5"/>
      <c r="N127" s="5"/>
    </row>
    <row r="128" spans="10:14" ht="19.5" customHeight="1">
      <c r="J128" s="105"/>
      <c r="K128" s="5"/>
      <c r="L128" s="5"/>
      <c r="M128" s="5"/>
      <c r="N128" s="5"/>
    </row>
    <row r="129" spans="10:14" ht="19.5" customHeight="1">
      <c r="J129" s="105"/>
      <c r="K129" s="5"/>
      <c r="L129" s="5"/>
      <c r="M129" s="5"/>
      <c r="N129" s="5"/>
    </row>
    <row r="130" spans="10:14" ht="19.5" customHeight="1">
      <c r="J130" s="105"/>
      <c r="K130" s="5"/>
      <c r="L130" s="5"/>
      <c r="M130" s="5"/>
      <c r="N130" s="5"/>
    </row>
    <row r="131" spans="10:14" ht="19.5" customHeight="1">
      <c r="J131" s="105"/>
      <c r="K131" s="5"/>
      <c r="L131" s="5"/>
      <c r="M131" s="5"/>
      <c r="N131" s="5"/>
    </row>
    <row r="132" spans="10:14" ht="19.5" customHeight="1">
      <c r="J132" s="105"/>
      <c r="K132" s="5"/>
      <c r="L132" s="5"/>
      <c r="M132" s="5"/>
      <c r="N132" s="5"/>
    </row>
    <row r="133" spans="10:14" ht="19.5" customHeight="1">
      <c r="J133" s="105"/>
      <c r="K133" s="5"/>
      <c r="L133" s="5"/>
      <c r="M133" s="5"/>
      <c r="N133" s="5"/>
    </row>
    <row r="134" spans="10:14" ht="19.5" customHeight="1">
      <c r="J134" s="105"/>
      <c r="K134" s="5"/>
      <c r="L134" s="5"/>
      <c r="M134" s="5"/>
      <c r="N134" s="5"/>
    </row>
    <row r="135" spans="10:14" ht="19.5" customHeight="1">
      <c r="J135" s="105"/>
      <c r="K135" s="5"/>
      <c r="L135" s="5"/>
      <c r="M135" s="5"/>
      <c r="N135" s="5"/>
    </row>
    <row r="136" spans="10:14" ht="19.5" customHeight="1">
      <c r="J136" s="105"/>
      <c r="K136" s="5"/>
      <c r="L136" s="5"/>
      <c r="M136" s="5"/>
      <c r="N136" s="5"/>
    </row>
    <row r="137" spans="10:14" ht="19.5" customHeight="1">
      <c r="J137" s="105"/>
      <c r="K137" s="5"/>
      <c r="L137" s="5"/>
      <c r="M137" s="5"/>
      <c r="N137" s="5"/>
    </row>
    <row r="138" spans="10:14" ht="19.5" customHeight="1">
      <c r="J138" s="105"/>
      <c r="K138" s="5"/>
      <c r="L138" s="5"/>
      <c r="M138" s="5"/>
      <c r="N138" s="5"/>
    </row>
    <row r="139" spans="10:14" ht="19.5" customHeight="1">
      <c r="J139" s="105"/>
      <c r="K139" s="5"/>
      <c r="L139" s="5"/>
      <c r="M139" s="5"/>
      <c r="N139" s="5"/>
    </row>
    <row r="140" spans="10:14" ht="19.5" customHeight="1">
      <c r="J140" s="105"/>
      <c r="K140" s="5"/>
      <c r="L140" s="5"/>
      <c r="M140" s="5"/>
      <c r="N140" s="5"/>
    </row>
    <row r="141" spans="10:14" ht="19.5" customHeight="1">
      <c r="J141" s="105"/>
      <c r="K141" s="5"/>
      <c r="L141" s="5"/>
      <c r="M141" s="5"/>
      <c r="N141" s="5"/>
    </row>
    <row r="142" spans="10:14" ht="19.5" customHeight="1">
      <c r="J142" s="105"/>
      <c r="K142" s="5"/>
      <c r="L142" s="5"/>
      <c r="M142" s="5"/>
      <c r="N142" s="5"/>
    </row>
    <row r="143" spans="10:14" ht="19.5" customHeight="1">
      <c r="J143" s="105"/>
      <c r="K143" s="5"/>
      <c r="L143" s="5"/>
      <c r="M143" s="5"/>
      <c r="N143" s="5"/>
    </row>
    <row r="144" spans="10:14" ht="19.5" customHeight="1">
      <c r="J144" s="105"/>
      <c r="K144" s="5"/>
      <c r="L144" s="5"/>
      <c r="M144" s="5"/>
      <c r="N144" s="5"/>
    </row>
    <row r="145" spans="10:14" ht="19.5" customHeight="1">
      <c r="J145" s="105"/>
      <c r="K145" s="5"/>
      <c r="L145" s="5"/>
      <c r="M145" s="5"/>
      <c r="N145" s="5"/>
    </row>
    <row r="146" spans="10:14" ht="19.5" customHeight="1">
      <c r="J146" s="105"/>
      <c r="K146" s="5"/>
      <c r="L146" s="5"/>
      <c r="M146" s="5"/>
      <c r="N146" s="5"/>
    </row>
    <row r="147" spans="10:14" ht="19.5" customHeight="1">
      <c r="J147" s="105"/>
      <c r="K147" s="5"/>
      <c r="L147" s="5"/>
      <c r="M147" s="5"/>
      <c r="N147" s="5"/>
    </row>
    <row r="148" spans="10:14" ht="19.5" customHeight="1">
      <c r="J148" s="105"/>
      <c r="K148" s="5"/>
      <c r="L148" s="5"/>
      <c r="M148" s="5"/>
      <c r="N148" s="5"/>
    </row>
    <row r="149" spans="10:14" ht="19.5" customHeight="1">
      <c r="J149" s="105"/>
      <c r="K149" s="5"/>
      <c r="L149" s="5"/>
      <c r="M149" s="5"/>
      <c r="N149" s="5"/>
    </row>
    <row r="150" spans="10:14" ht="19.5" customHeight="1">
      <c r="J150" s="105"/>
      <c r="K150" s="5"/>
      <c r="L150" s="5"/>
      <c r="M150" s="5"/>
      <c r="N150" s="5"/>
    </row>
    <row r="151" spans="10:14" ht="19.5" customHeight="1">
      <c r="J151" s="105"/>
      <c r="K151" s="5"/>
      <c r="L151" s="5"/>
      <c r="M151" s="5"/>
      <c r="N151" s="5"/>
    </row>
    <row r="152" spans="10:14" ht="19.5" customHeight="1">
      <c r="J152" s="105"/>
      <c r="K152" s="5"/>
      <c r="L152" s="5"/>
      <c r="M152" s="5"/>
      <c r="N152" s="5"/>
    </row>
    <row r="153" spans="10:14" ht="19.5" customHeight="1">
      <c r="J153" s="105"/>
      <c r="K153" s="5"/>
      <c r="L153" s="5"/>
      <c r="M153" s="5"/>
      <c r="N153" s="5"/>
    </row>
    <row r="154" spans="10:14" ht="19.5" customHeight="1">
      <c r="J154" s="105"/>
      <c r="K154" s="5"/>
      <c r="L154" s="5"/>
      <c r="M154" s="5"/>
      <c r="N154" s="5"/>
    </row>
    <row r="155" spans="10:14" ht="19.5" customHeight="1">
      <c r="J155" s="105"/>
      <c r="K155" s="5"/>
      <c r="L155" s="5"/>
      <c r="M155" s="5"/>
      <c r="N155" s="5"/>
    </row>
    <row r="156" spans="10:14" ht="19.5" customHeight="1">
      <c r="J156" s="105"/>
      <c r="K156" s="5"/>
      <c r="L156" s="5"/>
      <c r="M156" s="5"/>
      <c r="N156" s="5"/>
    </row>
    <row r="157" spans="10:14" ht="19.5" customHeight="1">
      <c r="J157" s="105"/>
      <c r="K157" s="5"/>
      <c r="L157" s="5"/>
      <c r="M157" s="5"/>
      <c r="N157" s="5"/>
    </row>
    <row r="158" spans="10:14" ht="19.5" customHeight="1">
      <c r="J158" s="105"/>
      <c r="K158" s="5"/>
      <c r="L158" s="5"/>
      <c r="M158" s="5"/>
      <c r="N158" s="5"/>
    </row>
    <row r="159" spans="10:14" ht="19.5" customHeight="1">
      <c r="J159" s="105"/>
      <c r="K159" s="5"/>
      <c r="L159" s="5"/>
      <c r="M159" s="5"/>
      <c r="N159" s="5"/>
    </row>
    <row r="160" spans="10:14" ht="19.5" customHeight="1">
      <c r="J160" s="105"/>
      <c r="K160" s="5"/>
      <c r="L160" s="5"/>
      <c r="M160" s="5"/>
      <c r="N160" s="5"/>
    </row>
    <row r="161" spans="10:14" ht="19.5" customHeight="1">
      <c r="J161" s="105"/>
      <c r="K161" s="5"/>
      <c r="L161" s="5"/>
      <c r="M161" s="5"/>
      <c r="N161" s="5"/>
    </row>
    <row r="162" spans="10:14" ht="19.5" customHeight="1">
      <c r="J162" s="105"/>
      <c r="K162" s="5"/>
      <c r="L162" s="5"/>
      <c r="M162" s="5"/>
      <c r="N162" s="5"/>
    </row>
    <row r="163" spans="10:14" ht="19.5" customHeight="1">
      <c r="J163" s="105"/>
      <c r="K163" s="5"/>
      <c r="L163" s="5"/>
      <c r="M163" s="5"/>
      <c r="N163" s="5"/>
    </row>
    <row r="164" spans="10:14" ht="19.5" customHeight="1">
      <c r="J164" s="105"/>
      <c r="K164" s="5"/>
      <c r="L164" s="5"/>
      <c r="M164" s="5"/>
      <c r="N164" s="5"/>
    </row>
    <row r="165" spans="10:14" ht="19.5" customHeight="1">
      <c r="J165" s="105"/>
      <c r="K165" s="5"/>
      <c r="L165" s="5"/>
      <c r="M165" s="5"/>
      <c r="N165" s="5"/>
    </row>
    <row r="166" spans="10:14" ht="19.5" customHeight="1">
      <c r="J166" s="105"/>
      <c r="K166" s="5"/>
      <c r="L166" s="5"/>
      <c r="M166" s="5"/>
      <c r="N166" s="5"/>
    </row>
    <row r="167" spans="10:14" ht="19.5" customHeight="1">
      <c r="J167" s="105"/>
      <c r="K167" s="5"/>
      <c r="L167" s="5"/>
      <c r="M167" s="5"/>
      <c r="N167" s="5"/>
    </row>
    <row r="168" spans="10:14" ht="19.5" customHeight="1">
      <c r="J168" s="105"/>
      <c r="K168" s="5"/>
      <c r="L168" s="5"/>
      <c r="M168" s="5"/>
      <c r="N168" s="5"/>
    </row>
    <row r="169" spans="10:14" ht="19.5" customHeight="1">
      <c r="J169" s="105"/>
      <c r="K169" s="5"/>
      <c r="L169" s="5"/>
      <c r="M169" s="5"/>
      <c r="N169" s="5"/>
    </row>
    <row r="170" spans="10:14" ht="19.5" customHeight="1">
      <c r="J170" s="105"/>
      <c r="K170" s="5"/>
      <c r="L170" s="5"/>
      <c r="M170" s="5"/>
      <c r="N170" s="5"/>
    </row>
    <row r="171" spans="10:14" ht="19.5" customHeight="1">
      <c r="J171" s="105"/>
      <c r="K171" s="5"/>
      <c r="L171" s="5"/>
      <c r="M171" s="5"/>
      <c r="N171" s="5"/>
    </row>
    <row r="172" spans="10:14" ht="19.5" customHeight="1">
      <c r="J172" s="105"/>
      <c r="K172" s="5"/>
      <c r="L172" s="5"/>
      <c r="M172" s="5"/>
      <c r="N172" s="5"/>
    </row>
    <row r="173" spans="10:14" ht="19.5" customHeight="1">
      <c r="J173" s="105"/>
      <c r="K173" s="5"/>
      <c r="L173" s="5"/>
      <c r="M173" s="5"/>
      <c r="N173" s="5"/>
    </row>
    <row r="174" spans="10:14" ht="19.5" customHeight="1">
      <c r="J174" s="105"/>
      <c r="K174" s="5"/>
      <c r="L174" s="5"/>
      <c r="M174" s="5"/>
      <c r="N174" s="5"/>
    </row>
    <row r="175" spans="10:14" ht="19.5" customHeight="1">
      <c r="J175" s="105"/>
      <c r="K175" s="5"/>
      <c r="L175" s="5"/>
      <c r="M175" s="5"/>
      <c r="N175" s="5"/>
    </row>
    <row r="176" spans="10:14" ht="19.5" customHeight="1">
      <c r="J176" s="105"/>
      <c r="K176" s="5"/>
      <c r="L176" s="5"/>
      <c r="M176" s="5"/>
      <c r="N176" s="5"/>
    </row>
    <row r="177" spans="10:14" ht="19.5" customHeight="1">
      <c r="J177" s="105"/>
      <c r="K177" s="5"/>
      <c r="L177" s="5"/>
      <c r="M177" s="5"/>
      <c r="N177" s="5"/>
    </row>
    <row r="178" spans="10:14" ht="19.5" customHeight="1">
      <c r="J178" s="105"/>
      <c r="K178" s="5"/>
      <c r="L178" s="5"/>
      <c r="M178" s="5"/>
      <c r="N178" s="5"/>
    </row>
    <row r="179" spans="10:14" ht="19.5" customHeight="1">
      <c r="J179" s="105"/>
      <c r="K179" s="5"/>
      <c r="L179" s="5"/>
      <c r="M179" s="5"/>
      <c r="N179" s="5"/>
    </row>
  </sheetData>
  <sheetProtection/>
  <mergeCells count="8">
    <mergeCell ref="N2:O2"/>
    <mergeCell ref="A54:O54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2017-09-08T11:22:22Z</cp:lastPrinted>
  <dcterms:created xsi:type="dcterms:W3CDTF">2013-07-25T15:51:26Z</dcterms:created>
  <dcterms:modified xsi:type="dcterms:W3CDTF">2017-09-08T11:22:47Z</dcterms:modified>
  <cp:category/>
  <cp:version/>
  <cp:contentType/>
  <cp:contentStatus/>
</cp:coreProperties>
</file>