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05" activeTab="0"/>
  </bookViews>
  <sheets>
    <sheet name="Chelt. BS. OPC mii lei" sheetId="1" r:id="rId1"/>
  </sheets>
  <definedNames>
    <definedName name="_xlnm._FilterDatabase" localSheetId="0" hidden="1">'Chelt. BS. OPC mii lei'!$A$12:$D$542</definedName>
    <definedName name="_xlnm.Print_Area" localSheetId="0">'Chelt. BS. OPC mii lei'!$A$1:$D$542</definedName>
    <definedName name="_xlnm.Print_Titles" localSheetId="0">'Chelt. BS. OPC mii lei'!$8:$11</definedName>
  </definedNames>
  <calcPr fullCalcOnLoad="1"/>
</workbook>
</file>

<file path=xl/sharedStrings.xml><?xml version="1.0" encoding="utf-8"?>
<sst xmlns="http://schemas.openxmlformats.org/spreadsheetml/2006/main" count="539" uniqueCount="79">
  <si>
    <t>DENUMIRE
ORDONATOR</t>
  </si>
  <si>
    <t>Prevederi
anuale
actualizate</t>
  </si>
  <si>
    <t>1</t>
  </si>
  <si>
    <t>Cheltuieli de personal</t>
  </si>
  <si>
    <t>Bunuri și servicii</t>
  </si>
  <si>
    <t>Alte transferuri</t>
  </si>
  <si>
    <t>Alte cheltuieli</t>
  </si>
  <si>
    <t>Cheltuieli de capital</t>
  </si>
  <si>
    <t>MINISTERUL FINANTELOR PUBLICE</t>
  </si>
  <si>
    <t>Anexa nr.3</t>
  </si>
  <si>
    <t>Contul de executie a cheltuielilor bugetului de stat pe ordonatori principali de credite</t>
  </si>
  <si>
    <t>CHELTUIELI CURENTE</t>
  </si>
  <si>
    <t>TOTAL CHELTUIELI BUGET DE STAT</t>
  </si>
  <si>
    <t>ACADEMIA ROMANA</t>
  </si>
  <si>
    <t>ADMINISTRATIA  PREZIDENTIALA</t>
  </si>
  <si>
    <t>AGENTIA NATIONALA DE INTEGRITATE</t>
  </si>
  <si>
    <t>AGENTIA NATIONALA DE PRESA AGERPRES</t>
  </si>
  <si>
    <t>AUTORITATEA ELECTORALA PERMANENTA</t>
  </si>
  <si>
    <t>AUTORITATEA NATIONALA DE SUPRAVEGHERE A PRELUCRARII DATELOR CU CARACTER PERSONAL</t>
  </si>
  <si>
    <t>AUTORITATEA NATIONALA PENTRU RESTITUIREA PROPRIETATILOR</t>
  </si>
  <si>
    <t>AUTORITATEA NATIONALA SANITARA VETERINARA SI PENTRU SIGURANTA ALIMENTELOR</t>
  </si>
  <si>
    <t>AUTORITATEA PENTRU  ADMINISTRAREA ACTIVELOR STATULUI</t>
  </si>
  <si>
    <t>AVOCATUL POPORULUI</t>
  </si>
  <si>
    <t>CAMERA DEPUTATILOR</t>
  </si>
  <si>
    <t>CONSILIUL CONCURENTEI</t>
  </si>
  <si>
    <t>CONSILIUL ECONOMIC SI SOCIAL</t>
  </si>
  <si>
    <t>CONSILIUL LEGISLATIV</t>
  </si>
  <si>
    <t>CONSILIUL NATIONAL AL AUDIOVIZUALULUI</t>
  </si>
  <si>
    <t>CONSILIUL NATIONAL DE SOLUTIONARE A CONTESTATIILOR</t>
  </si>
  <si>
    <t>CONSILIUL NATIONAL PENTRU COMBATEREA DISCRIMINARII</t>
  </si>
  <si>
    <t>CONSILIUL NATIONAL PENTRU STUDIEREA ARHIVELOR SECURITATII</t>
  </si>
  <si>
    <t>CONSILIUL SUPERIOR AL MAGISTRATURII</t>
  </si>
  <si>
    <t>CURTEA CONSTITUTIONALA A ROMANIEI</t>
  </si>
  <si>
    <t>CURTEA DE CONTURI A ROMANIEI</t>
  </si>
  <si>
    <t>INSTITUTUL CULTURAL ROMAN</t>
  </si>
  <si>
    <t>MINISTERUL AFACERILOR EXTERNE</t>
  </si>
  <si>
    <t>MINISTERUL AFACERILOR INTERNE</t>
  </si>
  <si>
    <t>MINISTERUL AGRICULTURII SI DEZVOLTARII RURALE</t>
  </si>
  <si>
    <t>MINISTERUL APARARII NATIONALE</t>
  </si>
  <si>
    <t>MINISTERUL FINANTELOR PUBLICE - ACTIUNI GENERALE</t>
  </si>
  <si>
    <t>MINISTERUL JUSTITIEI</t>
  </si>
  <si>
    <t>MINISTERUL SANATATII</t>
  </si>
  <si>
    <t>MINISTERUL TINERETULUI SI SPORTULUI</t>
  </si>
  <si>
    <t>OFICIUL REGISTRULUI NATIONAL AL INFORMATIILOR SECRETE DE STAT</t>
  </si>
  <si>
    <t>SECRETARIATUL GENERAL AL GUVERNULUI</t>
  </si>
  <si>
    <t>SENATUL ROMANIEI</t>
  </si>
  <si>
    <t>SERVICIUL DE INFORMATII EXTERNE</t>
  </si>
  <si>
    <t>SERVICIUL DE TELECOMUNICATII SPECIALE</t>
  </si>
  <si>
    <t>SERVICIUL ROMAN DE INFORMATII</t>
  </si>
  <si>
    <t>SOCIETATEA ROMANA DE RADIODIFUZIUNE</t>
  </si>
  <si>
    <t>SOCIETATEA ROMANA DE TELEVIZIUNE</t>
  </si>
  <si>
    <t>Plati efectuate in anii precedenti si recuperate in anul curent</t>
  </si>
  <si>
    <t>Operațiuni financiare</t>
  </si>
  <si>
    <t xml:space="preserve"> Cheltuieli aferente programelor cu finanțare rambursabilă</t>
  </si>
  <si>
    <t>Proiecte cu finanțare din fonduri externe nerambursabile aferente cadrului financiar 2014-2020</t>
  </si>
  <si>
    <t>Asistență socială</t>
  </si>
  <si>
    <t>Proiecte cu finanțare din fonduri externe nerambursabile (FEN) postaderare</t>
  </si>
  <si>
    <t>Transferuri între unități ala administrației publice</t>
  </si>
  <si>
    <t>Fonduri de rezervă</t>
  </si>
  <si>
    <t>Subvenții</t>
  </si>
  <si>
    <t>Dobânzi</t>
  </si>
  <si>
    <t>Cheltuieli aferente programelor cu finanțare rambursabilă</t>
  </si>
  <si>
    <t>MINISTERUL PUBLIC</t>
  </si>
  <si>
    <t>SERVICIUL DE PROTECTIE SI PAZA</t>
  </si>
  <si>
    <t>INALTA CURTE DE CASATIE SI JUSTITIE</t>
  </si>
  <si>
    <t>MINISTERUL FONDURILOR EUROPENE</t>
  </si>
  <si>
    <r>
      <t xml:space="preserve">SECRETARIATUL DE STAT PENTRU RECUNOASTEREA MERITELOR LUPTATORILOR IMPOTRIVA REGIMULUI COMUNIST INSTAURAT ÎN ROMÂNIA ÎN PERIOADA </t>
    </r>
    <r>
      <rPr>
        <b/>
        <sz val="12"/>
        <rFont val="Calibri"/>
        <family val="2"/>
      </rPr>
      <t>1945 - 1989</t>
    </r>
  </si>
  <si>
    <t>mii lei</t>
  </si>
  <si>
    <t>INSPECȚIA JUDICIARĂ</t>
  </si>
  <si>
    <t>Estimări anuale 2020</t>
  </si>
  <si>
    <t>Realizari
sem.I 2020</t>
  </si>
  <si>
    <t xml:space="preserve">MINISTERUL CULTURII </t>
  </si>
  <si>
    <t>MINISTERUL EDUCATIEI SI CERCETARII</t>
  </si>
  <si>
    <t>MINISTERUL LUCRARILOR PUBLICE DEZVOLTARII  SI ADMINISTRATIEI</t>
  </si>
  <si>
    <t>MINISTERUL MUNCII SI PROTECTIEI SOCIALE</t>
  </si>
  <si>
    <t>MINISTERUL TRANSPORTURILOR INFRASTRUCTURII SI COMUNICATIILOR</t>
  </si>
  <si>
    <t>MINISTERUL ECONOMIEI, ENERGIEI SI MEDIULUI DE AFACERI</t>
  </si>
  <si>
    <t>MINISTERUL MEDIULUI, APELOR SI PADURILOR</t>
  </si>
  <si>
    <t>CONSILIUL DE MONITORIZARE A IMPLEMENTĂRII CONVENȚIEI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</si>
</sst>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name val="Calibri"/>
      <family val="0"/>
    </font>
    <font>
      <b/>
      <sz val="10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173" fontId="17" fillId="0" borderId="0" xfId="0" applyNumberFormat="1" applyFont="1" applyAlignment="1">
      <alignment horizontal="center" inden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172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1" fillId="24" borderId="11" xfId="0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vertical="center" wrapText="1"/>
    </xf>
    <xf numFmtId="173" fontId="21" fillId="24" borderId="0" xfId="0" applyNumberFormat="1" applyFont="1" applyFill="1" applyAlignment="1">
      <alignment vertical="center"/>
    </xf>
    <xf numFmtId="173" fontId="23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 wrapText="1"/>
    </xf>
    <xf numFmtId="173" fontId="23" fillId="0" borderId="0" xfId="0" applyNumberFormat="1" applyFont="1" applyAlignment="1">
      <alignment vertical="center"/>
    </xf>
    <xf numFmtId="173" fontId="23" fillId="0" borderId="0" xfId="0" applyNumberFormat="1" applyFont="1" applyAlignment="1">
      <alignment vertical="center"/>
    </xf>
    <xf numFmtId="0" fontId="23" fillId="25" borderId="0" xfId="0" applyFont="1" applyFill="1" applyBorder="1" applyAlignment="1">
      <alignment horizontal="left" vertical="center" wrapText="1"/>
    </xf>
    <xf numFmtId="3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 vertical="center" wrapText="1"/>
    </xf>
    <xf numFmtId="173" fontId="2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73" fontId="23" fillId="25" borderId="0" xfId="0" applyNumberFormat="1" applyFont="1" applyFill="1" applyAlignment="1">
      <alignment vertical="center"/>
    </xf>
    <xf numFmtId="173" fontId="0" fillId="0" borderId="0" xfId="0" applyNumberFormat="1" applyBorder="1" applyAlignment="1">
      <alignment/>
    </xf>
    <xf numFmtId="173" fontId="2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73" fontId="24" fillId="24" borderId="12" xfId="0" applyNumberFormat="1" applyFont="1" applyFill="1" applyBorder="1" applyAlignment="1">
      <alignment horizontal="center" vertical="center" wrapText="1"/>
    </xf>
    <xf numFmtId="173" fontId="24" fillId="24" borderId="0" xfId="0" applyNumberFormat="1" applyFont="1" applyFill="1" applyBorder="1" applyAlignment="1">
      <alignment horizontal="center" vertical="center" wrapText="1"/>
    </xf>
    <xf numFmtId="173" fontId="24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4" fillId="24" borderId="12" xfId="0" applyNumberFormat="1" applyFont="1" applyFill="1" applyBorder="1" applyAlignment="1">
      <alignment horizontal="center" vertical="center" wrapText="1"/>
    </xf>
    <xf numFmtId="172" fontId="24" fillId="24" borderId="0" xfId="0" applyNumberFormat="1" applyFont="1" applyFill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73" fontId="23" fillId="0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1"/>
  <sheetViews>
    <sheetView showGridLines="0" tabSelected="1" zoomScale="70" zoomScaleNormal="70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8" sqref="D18"/>
    </sheetView>
  </sheetViews>
  <sheetFormatPr defaultColWidth="9.140625" defaultRowHeight="15"/>
  <cols>
    <col min="1" max="1" width="58.00390625" style="6" customWidth="1"/>
    <col min="2" max="2" width="16.421875" style="1" bestFit="1" customWidth="1"/>
    <col min="3" max="3" width="14.57421875" style="1" customWidth="1"/>
    <col min="4" max="4" width="21.421875" style="1" customWidth="1"/>
    <col min="5" max="5" width="17.8515625" style="0" customWidth="1"/>
    <col min="6" max="6" width="22.28125" style="0" customWidth="1"/>
    <col min="7" max="7" width="19.7109375" style="0" customWidth="1"/>
    <col min="8" max="8" width="9.7109375" style="0" bestFit="1" customWidth="1"/>
  </cols>
  <sheetData>
    <row r="2" spans="1:4" ht="15.75">
      <c r="A2" s="5" t="s">
        <v>8</v>
      </c>
      <c r="B2" s="4"/>
      <c r="C2" s="4"/>
      <c r="D2" s="4"/>
    </row>
    <row r="3" ht="15">
      <c r="D3" s="3" t="s">
        <v>9</v>
      </c>
    </row>
    <row r="5" spans="1:5" ht="15.75">
      <c r="A5" s="29" t="s">
        <v>10</v>
      </c>
      <c r="B5" s="29"/>
      <c r="C5" s="29"/>
      <c r="D5" s="29"/>
      <c r="E5" s="1"/>
    </row>
    <row r="6" spans="1:5" ht="15">
      <c r="A6" s="7"/>
      <c r="B6" s="7"/>
      <c r="C6" s="8"/>
      <c r="D6" s="7"/>
      <c r="E6" s="1"/>
    </row>
    <row r="7" spans="1:6" ht="13.5" customHeight="1" thickBot="1">
      <c r="A7" s="9"/>
      <c r="B7" s="9"/>
      <c r="C7" s="10"/>
      <c r="D7" s="11" t="s">
        <v>67</v>
      </c>
      <c r="E7" s="17"/>
      <c r="F7" s="1"/>
    </row>
    <row r="8" spans="1:6" ht="14.25" customHeight="1" thickTop="1">
      <c r="A8" s="33" t="s">
        <v>0</v>
      </c>
      <c r="B8" s="30" t="s">
        <v>1</v>
      </c>
      <c r="C8" s="36" t="s">
        <v>69</v>
      </c>
      <c r="D8" s="30" t="s">
        <v>70</v>
      </c>
      <c r="E8" s="17"/>
      <c r="F8" s="1"/>
    </row>
    <row r="9" spans="1:5" ht="15">
      <c r="A9" s="34"/>
      <c r="B9" s="31"/>
      <c r="C9" s="37"/>
      <c r="D9" s="31"/>
      <c r="E9" s="12"/>
    </row>
    <row r="10" spans="1:5" ht="24.75" customHeight="1" thickBot="1">
      <c r="A10" s="35"/>
      <c r="B10" s="32"/>
      <c r="C10" s="38"/>
      <c r="D10" s="32"/>
      <c r="E10" s="12"/>
    </row>
    <row r="11" spans="1:7" ht="16.5" thickBot="1" thickTop="1">
      <c r="A11" s="13"/>
      <c r="B11" s="14" t="s">
        <v>2</v>
      </c>
      <c r="C11" s="14">
        <v>2</v>
      </c>
      <c r="D11" s="14">
        <v>3</v>
      </c>
      <c r="E11" s="12"/>
      <c r="G11" s="1"/>
    </row>
    <row r="12" spans="1:7" ht="15.75" thickTop="1">
      <c r="A12" s="15" t="s">
        <v>12</v>
      </c>
      <c r="B12" s="16">
        <f>SUM(B14:B28)</f>
        <v>232385731</v>
      </c>
      <c r="C12" s="16">
        <f>SUM(C14:C28)</f>
        <v>257094380</v>
      </c>
      <c r="D12" s="16">
        <f>SUM(D14:D28)</f>
        <v>104739559.34064999</v>
      </c>
      <c r="E12" s="17"/>
      <c r="F12" s="1"/>
      <c r="G12" s="1"/>
    </row>
    <row r="13" spans="1:7" ht="15">
      <c r="A13" s="18" t="s">
        <v>11</v>
      </c>
      <c r="B13" s="19">
        <f>B14+B15+B16+B17+B18+B19+B20+B21+B22+B23+B24+B25</f>
        <v>220932839</v>
      </c>
      <c r="C13" s="19">
        <f>C14+C15+C16+C17+C18+C19+C20+C21+C22+C23+C24+C25</f>
        <v>240398301</v>
      </c>
      <c r="D13" s="19">
        <f>D14+D15+D16+D17+D18+D19+D20+D21+D22+D23+D24+D25</f>
        <v>102627120.50215998</v>
      </c>
      <c r="E13" s="17"/>
      <c r="F13" s="2"/>
      <c r="G13" s="1"/>
    </row>
    <row r="14" spans="1:7" ht="15">
      <c r="A14" s="18" t="s">
        <v>3</v>
      </c>
      <c r="B14" s="26">
        <f>B31+B42+B51+B59+B67+B76+B82+B88+B97+B104+B112+B122+B131+B137+B144+B152+B160+B168+B177+B184+B195+B204+B213+B230+B238+B253+B263+B276+B289+B300+B312+B323+B336+B361+B371+B384+B398+B410+B422+B432+B448+B456+B466+B474+B489+B499+B508+B516+B525+B222</f>
        <v>56408397</v>
      </c>
      <c r="C14" s="26">
        <f>C31+C42+C51+C59+C67+C76+C82+C88+C97+C104+C112+C122+C131+C137+C144+C152+C160+C168+C177+C184+C195+C204+C213+C230+C238+C253+C263+C276+C289+C300+C312+C323+C336+C361+C371+C384+C398+C410+C422+C432+C448+C456+C466+C474+C489+C499+C508+C516+C525+C222</f>
        <v>57436447</v>
      </c>
      <c r="D14" s="26">
        <f>D31+D42+D51+D59+D67+D76+D82+D88+D97+D104+D112+D122+D131+D137+D144+D152+D160+D168+D177+D184+D195+D204+D213+D230+D238+D253+D263+D276+D289+D300+D312+D323+D336+D361+D371+D384+D398+D410+D422+D432+D448+D456+D466+D474+D489+D499+D508+D516+D525+D222</f>
        <v>27196718.793859996</v>
      </c>
      <c r="E14" s="17"/>
      <c r="F14" s="1"/>
      <c r="G14" s="1"/>
    </row>
    <row r="15" spans="1:7" ht="15">
      <c r="A15" s="18" t="s">
        <v>4</v>
      </c>
      <c r="B15" s="26">
        <f>B32+B43+B52+B60+B68+B77+B83+B89+B98+B105+B113+B123+B132+B138+B145+B153+B161+B169+B178+B185+B196+B205+B214+B231+B239+B254+B264+B277+B290+B301+B313+B324+B337+B348+B362+B372+B385+B399+B411+B423+B433+B449+B457+B467+B475+B490+B500+B509+B517+B526+B223</f>
        <v>10217651</v>
      </c>
      <c r="C15" s="26">
        <f>C32+C43+C52+C60+C68+C77+C83+C89+C98+C105+C113+C123+C132+C138+C145+C153+C161+C169+C178+C185+C196+C205+C214+C231+C239+C254+C264+C277+C290+C301+C313+C324+C337+C348+C362+C372+C385+C399+C411+C423+C433+C449+C457+C467+C475+C490+C500+C509+C517+C526+C223</f>
        <v>10562281</v>
      </c>
      <c r="D15" s="26">
        <f>D32+D43+D52+D60+D68+D77+D83+D89+D98+D105+D113+D123+D132+D138+D145+D153+D161+D169+D178+D185+D196+D205+D214+D231+D239+D254+D264+D277+D290+D301+D313+D324+D337+D348+D362+D372+D385+D399+D411+D423+D433+D449+D457+D467+D475+D490+D500+D509+D517+D526+D223</f>
        <v>3828618.52233</v>
      </c>
      <c r="E15" s="17"/>
      <c r="G15" s="1"/>
    </row>
    <row r="16" spans="1:7" ht="15">
      <c r="A16" s="18" t="s">
        <v>60</v>
      </c>
      <c r="B16" s="26">
        <f>B349+B386+B434+B476+B240</f>
        <v>13031499</v>
      </c>
      <c r="C16" s="26">
        <f>C349+C386+C434+C476+C240</f>
        <v>14729032</v>
      </c>
      <c r="D16" s="26">
        <f>D349+D386+D434+D476+D240</f>
        <v>8212681.47025</v>
      </c>
      <c r="E16" s="17"/>
      <c r="G16" s="1"/>
    </row>
    <row r="17" spans="1:7" ht="15">
      <c r="A17" s="18" t="s">
        <v>59</v>
      </c>
      <c r="B17" s="26">
        <f>B241+B278+B314+B435+B477+B350</f>
        <v>4574666</v>
      </c>
      <c r="C17" s="26">
        <f>C241+C278+C314+C435+C477+C350</f>
        <v>4677896</v>
      </c>
      <c r="D17" s="26">
        <f>D241+D278+D314+D435+D477+D350</f>
        <v>2698289.53282</v>
      </c>
      <c r="E17" s="17"/>
      <c r="F17" s="1"/>
      <c r="G17" s="1"/>
    </row>
    <row r="18" spans="1:7" ht="15">
      <c r="A18" s="18" t="s">
        <v>58</v>
      </c>
      <c r="B18" s="26">
        <f>B351</f>
        <v>1582034</v>
      </c>
      <c r="C18" s="26">
        <f>C351</f>
        <v>2130956</v>
      </c>
      <c r="D18" s="26">
        <f>D351</f>
        <v>0</v>
      </c>
      <c r="E18" s="17"/>
      <c r="G18" s="1"/>
    </row>
    <row r="19" spans="1:7" ht="15">
      <c r="A19" s="18" t="s">
        <v>57</v>
      </c>
      <c r="B19" s="26">
        <f>B33+B44+B90+B186+B242+B255+B265+B279+B291+B302+B315+B325+B338+B352+B373+B387+B400+B412+B424+B436+B478+B491+B527</f>
        <v>45159587</v>
      </c>
      <c r="C19" s="26">
        <f>C33+C44+C90+C186+C242+C255+C265+C279+C291+C302+C315+C325+C338+C352+C373+C387+C400+C412+C424+C436+C478+C491+C527</f>
        <v>48196638</v>
      </c>
      <c r="D19" s="26">
        <f>D33+D44+D90+D186+D242+D255+D265+D279+D291+D302+D315+D325+D338+D352+D373+D387+D400+D412+D424+D436+D478+D491+D527</f>
        <v>20672940.63508</v>
      </c>
      <c r="E19" s="17"/>
      <c r="F19" s="25"/>
      <c r="G19" s="1"/>
    </row>
    <row r="20" spans="1:7" ht="15">
      <c r="A20" s="18" t="s">
        <v>5</v>
      </c>
      <c r="B20" s="26">
        <f>B34+B61+B69+B106+B114+B124+B139+B146+B154+B170+B187+B197+B206+B215+B232+B243+B256+B266+B280+B292+B303+B316+B326+B339+B353+B363+B374+B388+B401+B413+B425+B437+B450+B458+B479+B492+B501+B528+B536+B540</f>
        <v>15978815</v>
      </c>
      <c r="C20" s="26">
        <f>C34+C61+C69+C106+C114+C124+C139+C146+C154+C170+C187+C197+C206+C215+C232+C243+C256+C266+C280+C292+C303+C316+C326+C339+C353+C363+C374+C388+C401+C413+C425+C437+C450+C458+C479+C492+C501+C528+C536+C540</f>
        <v>16955596</v>
      </c>
      <c r="D20" s="26">
        <f>D34+D61+D69+D106+D114+D124+D139+D146+D154+D170+D187+D197+D206+D215+D232+D243+D256+D266+D280+D292+D303+D316+D326+D339+D353+D363+D374+D388+D401+D413+D425+D437+D450+D458+D479+D492+D501+D528+D536+D540</f>
        <v>8355359.455499999</v>
      </c>
      <c r="E20" s="17"/>
      <c r="G20" s="1"/>
    </row>
    <row r="21" spans="1:8" ht="27.75" customHeight="1">
      <c r="A21" s="18" t="s">
        <v>56</v>
      </c>
      <c r="B21" s="26">
        <f>B188+B244+B267+B281+B304+B327+B340+B354+B364+B375+B389+B402+B414+B438+B480</f>
        <v>383281</v>
      </c>
      <c r="C21" s="26">
        <f>C188+C244+C267+C281+C304+C327+C340+C354+C364+C375+C389+C402+C414+C438+C480</f>
        <v>632822</v>
      </c>
      <c r="D21" s="26">
        <f>D188+D244+D267+D281+D304+D327+D340+D354+D364+D375+D389+D402+D414+D438+D480</f>
        <v>205212.22046</v>
      </c>
      <c r="E21" s="17"/>
      <c r="F21" s="1"/>
      <c r="G21" s="1"/>
      <c r="H21" s="1"/>
    </row>
    <row r="22" spans="1:7" ht="15">
      <c r="A22" s="18" t="s">
        <v>55</v>
      </c>
      <c r="B22" s="26">
        <f>B35+B45+B115+B216+B268+B293+B328+B376+B403+B426+B439+B459+B468+B493+B502+B510+B518+B529+B198</f>
        <v>40778157</v>
      </c>
      <c r="C22" s="26">
        <f>C35+C45+C115+C216+C268+C293+C328+C376+C403+C426+C439+C459+C468+C493+C502+C510+C518+C529+C198+C481</f>
        <v>42683734</v>
      </c>
      <c r="D22" s="26">
        <f>D35+D45+D115+D216+D268+D293+D328+D376+D403+D426+D439+D459+D468+D493+D502+D510+D518+D529+D198</f>
        <v>21093337.294519998</v>
      </c>
      <c r="E22" s="17"/>
      <c r="G22" s="1"/>
    </row>
    <row r="23" spans="1:7" ht="30">
      <c r="A23" s="18" t="s">
        <v>54</v>
      </c>
      <c r="B23" s="26">
        <f>B36+B53+B70+B91+B125+B171+B207+B245+B257+B269+B282+B294+B305+B317+B329+B341+B355+B365+B377+B390+B404+B415+B440+B460+B482+B511+B519+B530+B189+B224+B116+B162</f>
        <v>27591682</v>
      </c>
      <c r="C23" s="26">
        <f>C36+C53+C70+C91+C125+C171+C207+C245+C257+C269+C282+C294+C305+C317+C329+C341+C355+C365+C377+C390+C404+C415+C440+C460+C482+C511+C519+C530+C189+C224+C116+C162</f>
        <v>35804792</v>
      </c>
      <c r="D23" s="26">
        <f>D36+D53+D70+D91+D125+D171+D207+D245+D257+D269+D282+D294+D305+D317+D329+D341+D355+D365+D377+D390+D404+D415+D440+D460+D482+D511+D519+D530+D189+D224+D116+D162</f>
        <v>8096478.398980002</v>
      </c>
      <c r="E23" s="17"/>
      <c r="F23" s="1"/>
      <c r="G23" s="1"/>
    </row>
    <row r="24" spans="1:7" ht="15">
      <c r="A24" s="18" t="s">
        <v>6</v>
      </c>
      <c r="B24" s="19">
        <f>B37+B46+B54+B71+B84+B92+B99+B107+B117+B126+B147+B155+B163+B172+B179+B190+B199+B208+B217+B233+B246+B258+B270+B283+B295+B306+B318+B330++B342+B356+B366+B378+B391+B405+B416+B427+B441+B451+B461+B469+B483+B494+B503+B531+B225+B520+B62</f>
        <v>4428310</v>
      </c>
      <c r="C24" s="19">
        <f>C37+C46+C54+C71+C84+C92+C99+C107+C117+C126+C147+C155+C163+C172+C179+C190+C199+C208+C217+C233+C246+C258+C270+C283+C295+C306+C318+C330++C342+C356+C366+C378+C391+C405+C416+C427+C441+C451+C461+C469+C483+C494+C503+C531+C225+C520+C62</f>
        <v>5458352</v>
      </c>
      <c r="D24" s="19">
        <f>D37+D46+D54+D71+D84+D92+D99+D107+D117+D126+D147+D155+D163+D172+D179+D190+D199+D208+D217+D233+D246+D258+D270+D283+D295+D306+D318+D330++D342+D356+D366+D378+D391+D405+D416+D427+D441+D451+D461+D469+D483+D494+D503+D531+D225+D520+D62</f>
        <v>2048653.8738400002</v>
      </c>
      <c r="E24" s="17"/>
      <c r="F24" s="1"/>
      <c r="G24" s="1"/>
    </row>
    <row r="25" spans="1:7" ht="15">
      <c r="A25" s="21" t="s">
        <v>61</v>
      </c>
      <c r="B25" s="26">
        <f>B247+B307+B331+B343+B379+B417+B442+B271+B392</f>
        <v>798760</v>
      </c>
      <c r="C25" s="26">
        <f>C247+C307+C331+C343+C379+C417+C442+C271+C392</f>
        <v>1129755</v>
      </c>
      <c r="D25" s="26">
        <f>D247+D307+D331+D343+D379+D417+D442+D271+D392</f>
        <v>218830.30452</v>
      </c>
      <c r="E25" s="17"/>
      <c r="G25" s="1"/>
    </row>
    <row r="26" spans="1:7" ht="15">
      <c r="A26" s="18" t="s">
        <v>7</v>
      </c>
      <c r="B26" s="19">
        <f>B38+B47+B55+B63+B72+B78+B93+B100+B108+B118+B127+B133+B140+B148+B156+B164+B173+B180+B191+B200+B209+B218+B234+B248+B259+B272+B284+B296+B308+B319+B332+B344+B367+B380+B393+B406+B418+B428+B443+B452+B462+B470+B484+B495+B504+B512+B521+B532+B226</f>
        <v>9231884</v>
      </c>
      <c r="C26" s="19">
        <f>C38+C47+C55+C63+C72+C78+C93+C100+C108+C118+C127+C133+C140+C148+C156+C164+C173+C180+C191+C200+C209+C218+C234+C248+C259+C272+C284+C296+C308+C319+C332+C344+C367+C380+C393+C406+C418+C428+C443+C452+C462+C470+C484+C495+C504+C512+C521+C532+C226</f>
        <v>9718742</v>
      </c>
      <c r="D26" s="19">
        <f>D38+D47+D55+D63+D72+D78+D93+D100+D108+D118+D127+D133+D140+D148+D156+D164+D173+D180+D191+D200+D209+D218+D234+D248+D259+D272+D284+D296+D308+D319+D332+D344+D367+D380+D393+D406+D418+D428+D443+D452+D462+D470+D484+D495+D504+D512+D521+D532+D226</f>
        <v>1884571.543290001</v>
      </c>
      <c r="E26" s="17"/>
      <c r="G26" s="1"/>
    </row>
    <row r="27" spans="1:7" ht="15">
      <c r="A27" s="18" t="s">
        <v>52</v>
      </c>
      <c r="B27" s="19">
        <f>B249+B285+B357+B394+B444+B485</f>
        <v>2221008</v>
      </c>
      <c r="C27" s="19">
        <f>C249+C285+C357+C394+C444+C485</f>
        <v>6977337</v>
      </c>
      <c r="D27" s="19">
        <f>D249+D285+D357+D394+D444+D485</f>
        <v>868057.25179</v>
      </c>
      <c r="E27" s="17"/>
      <c r="G27" s="1"/>
    </row>
    <row r="28" spans="1:8" ht="15">
      <c r="A28" s="18" t="s">
        <v>51</v>
      </c>
      <c r="B28" s="19">
        <f>B39+B48+B64+B73+B79+B85+B94+B101+B109+B119+B128+B141+B149+B157+B165+B174+B181+B192+B201+B210+B219+B235+B250+B260+B273+B286+B297+B309+B320+B333+B345+B358+B368+B381+B395+B407+B419+B429+B445+B453+B463+B471+B486+B496+B505+B513+B522+B533+B537+B541+B56+B227+B134</f>
        <v>0</v>
      </c>
      <c r="C28" s="19">
        <f>C39+C48+C64+C73+C79+C85+C94+C101+C109+C119+C128+C141+C149+C157+C165+C174+C181+C192+C201+C210+C219+C235+C250+C260+C273+C286+C297+C309+C320+C333+C345+C358+C368+C381+C395+C407+C419+C429+C445+C453+C463+C471+C486+C496+C505+C513+C522+C533+C537+C541+C56+C227+C134</f>
        <v>0</v>
      </c>
      <c r="D28" s="19">
        <f>D39+D48+D64+D73+D79+D85+D94+D101+D109+D119+D128+D141+D149+D157+D165+D174+D181+D192+D201+D210+D219+D235+D250+D260+D273+D286+D297+D309+D320+D333+D345+D358+D368+D381+D395+D407+D419+D429+D445+D453+D463+D471+D486+D496+D505+D513+D522+D533+D537+D541+D56+D227+D134</f>
        <v>-640189.9565899998</v>
      </c>
      <c r="E28" s="17"/>
      <c r="F28" s="1"/>
      <c r="H28" s="1"/>
    </row>
    <row r="29" spans="1:5" ht="15">
      <c r="A29" s="15" t="s">
        <v>13</v>
      </c>
      <c r="B29" s="16">
        <f>SUM(B31:B39)</f>
        <v>419932</v>
      </c>
      <c r="C29" s="16">
        <f>SUM(C31:C39)</f>
        <v>439982</v>
      </c>
      <c r="D29" s="16">
        <f>SUM(D31:D39)</f>
        <v>190336.01137000002</v>
      </c>
      <c r="E29" s="12"/>
    </row>
    <row r="30" spans="1:5" ht="15">
      <c r="A30" s="18" t="s">
        <v>11</v>
      </c>
      <c r="B30" s="19">
        <v>418022</v>
      </c>
      <c r="C30" s="19">
        <v>436072</v>
      </c>
      <c r="D30" s="19">
        <v>193352.85698</v>
      </c>
      <c r="E30" s="12"/>
    </row>
    <row r="31" spans="1:5" ht="15">
      <c r="A31" s="18" t="s">
        <v>3</v>
      </c>
      <c r="B31" s="19">
        <v>247824</v>
      </c>
      <c r="C31" s="19">
        <v>250412</v>
      </c>
      <c r="D31" s="19">
        <v>120310.13764</v>
      </c>
      <c r="E31" s="12"/>
    </row>
    <row r="32" spans="1:5" ht="15">
      <c r="A32" s="18" t="s">
        <v>4</v>
      </c>
      <c r="B32" s="19">
        <v>14781</v>
      </c>
      <c r="C32" s="19">
        <v>15281</v>
      </c>
      <c r="D32" s="19">
        <v>6887.733270000001</v>
      </c>
      <c r="E32" s="12"/>
    </row>
    <row r="33" spans="1:5" ht="15">
      <c r="A33" s="18" t="s">
        <v>57</v>
      </c>
      <c r="B33" s="19">
        <v>56900</v>
      </c>
      <c r="C33" s="19">
        <v>71900</v>
      </c>
      <c r="D33" s="19">
        <v>29610.313</v>
      </c>
      <c r="E33" s="12"/>
    </row>
    <row r="34" spans="1:5" ht="15">
      <c r="A34" s="18" t="s">
        <v>5</v>
      </c>
      <c r="B34" s="19">
        <v>160</v>
      </c>
      <c r="C34" s="19">
        <v>206</v>
      </c>
      <c r="D34" s="19">
        <v>160</v>
      </c>
      <c r="E34" s="12"/>
    </row>
    <row r="35" spans="1:5" ht="15">
      <c r="A35" s="18" t="s">
        <v>55</v>
      </c>
      <c r="B35" s="19">
        <v>753</v>
      </c>
      <c r="C35" s="19">
        <v>669</v>
      </c>
      <c r="D35" s="19">
        <v>302.82</v>
      </c>
      <c r="E35" s="12"/>
    </row>
    <row r="36" spans="1:5" ht="30">
      <c r="A36" s="18" t="s">
        <v>54</v>
      </c>
      <c r="B36" s="19">
        <v>61560</v>
      </c>
      <c r="C36" s="19">
        <v>61560</v>
      </c>
      <c r="D36" s="19">
        <v>17879.75607</v>
      </c>
      <c r="E36" s="12"/>
    </row>
    <row r="37" spans="1:5" ht="15">
      <c r="A37" s="18" t="s">
        <v>6</v>
      </c>
      <c r="B37" s="19">
        <v>36044</v>
      </c>
      <c r="C37" s="19">
        <v>36044</v>
      </c>
      <c r="D37" s="19">
        <v>18202.097</v>
      </c>
      <c r="E37" s="12"/>
    </row>
    <row r="38" spans="1:5" ht="15">
      <c r="A38" s="18" t="s">
        <v>7</v>
      </c>
      <c r="B38" s="19">
        <v>1910</v>
      </c>
      <c r="C38" s="19">
        <v>3910</v>
      </c>
      <c r="D38" s="19">
        <v>80.13028999999999</v>
      </c>
      <c r="E38" s="12"/>
    </row>
    <row r="39" spans="1:5" ht="15">
      <c r="A39" s="18" t="s">
        <v>51</v>
      </c>
      <c r="B39" s="19">
        <v>0</v>
      </c>
      <c r="C39" s="19">
        <v>0</v>
      </c>
      <c r="D39" s="19">
        <v>-3096.9759</v>
      </c>
      <c r="E39" s="19"/>
    </row>
    <row r="40" spans="1:5" ht="15">
      <c r="A40" s="15" t="s">
        <v>14</v>
      </c>
      <c r="B40" s="16">
        <f>SUM(B42:B48)</f>
        <v>63836</v>
      </c>
      <c r="C40" s="16">
        <f>SUM(C42:C48)</f>
        <v>63836</v>
      </c>
      <c r="D40" s="16">
        <f>SUM(D42:D48)</f>
        <v>26493.398409999998</v>
      </c>
      <c r="E40" s="12"/>
    </row>
    <row r="41" spans="1:5" ht="15">
      <c r="A41" s="18" t="s">
        <v>11</v>
      </c>
      <c r="B41" s="19">
        <v>59736</v>
      </c>
      <c r="C41" s="19">
        <v>59736</v>
      </c>
      <c r="D41" s="19">
        <v>26303.44097</v>
      </c>
      <c r="E41" s="12"/>
    </row>
    <row r="42" spans="1:5" ht="15">
      <c r="A42" s="18" t="s">
        <v>3</v>
      </c>
      <c r="B42" s="19">
        <v>31400</v>
      </c>
      <c r="C42" s="19">
        <v>31400</v>
      </c>
      <c r="D42" s="19">
        <v>15467.29324</v>
      </c>
      <c r="E42" s="12"/>
    </row>
    <row r="43" spans="1:5" ht="15">
      <c r="A43" s="18" t="s">
        <v>4</v>
      </c>
      <c r="B43" s="19">
        <v>20652</v>
      </c>
      <c r="C43" s="19">
        <v>20064</v>
      </c>
      <c r="D43" s="19">
        <v>7061.65873</v>
      </c>
      <c r="E43" s="12"/>
    </row>
    <row r="44" spans="1:5" ht="15">
      <c r="A44" s="18" t="s">
        <v>57</v>
      </c>
      <c r="B44" s="19">
        <v>6674</v>
      </c>
      <c r="C44" s="19">
        <v>7262</v>
      </c>
      <c r="D44" s="19">
        <v>3320</v>
      </c>
      <c r="E44" s="12"/>
    </row>
    <row r="45" spans="1:5" ht="15">
      <c r="A45" s="18" t="s">
        <v>55</v>
      </c>
      <c r="B45" s="19">
        <v>730</v>
      </c>
      <c r="C45" s="19">
        <v>730</v>
      </c>
      <c r="D45" s="19">
        <v>336.96</v>
      </c>
      <c r="E45" s="12"/>
    </row>
    <row r="46" spans="1:5" ht="15">
      <c r="A46" s="18" t="s">
        <v>6</v>
      </c>
      <c r="B46" s="19">
        <v>280</v>
      </c>
      <c r="C46" s="19">
        <v>280</v>
      </c>
      <c r="D46" s="19">
        <v>117.529</v>
      </c>
      <c r="E46" s="12"/>
    </row>
    <row r="47" spans="1:5" ht="15">
      <c r="A47" s="18" t="s">
        <v>7</v>
      </c>
      <c r="B47" s="19">
        <v>4100</v>
      </c>
      <c r="C47" s="19">
        <v>4100</v>
      </c>
      <c r="D47" s="19">
        <v>328.5</v>
      </c>
      <c r="E47" s="12"/>
    </row>
    <row r="48" spans="1:5" ht="15">
      <c r="A48" s="18" t="s">
        <v>51</v>
      </c>
      <c r="B48" s="19">
        <v>0</v>
      </c>
      <c r="C48" s="19">
        <v>0</v>
      </c>
      <c r="D48" s="19">
        <v>-138.54256</v>
      </c>
      <c r="E48" s="12"/>
    </row>
    <row r="49" spans="1:5" ht="15">
      <c r="A49" s="15" t="s">
        <v>15</v>
      </c>
      <c r="B49" s="16">
        <f>SUM(B51:B56)</f>
        <v>34402</v>
      </c>
      <c r="C49" s="16">
        <f>SUM(C51:C55)</f>
        <v>30387</v>
      </c>
      <c r="D49" s="16">
        <f>SUM(D51:D56)</f>
        <v>9678.459019999998</v>
      </c>
      <c r="E49" s="12"/>
    </row>
    <row r="50" spans="1:5" ht="15">
      <c r="A50" s="18" t="s">
        <v>11</v>
      </c>
      <c r="B50" s="19">
        <v>34342</v>
      </c>
      <c r="C50" s="19">
        <v>25962</v>
      </c>
      <c r="D50" s="19">
        <v>9651.11502</v>
      </c>
      <c r="E50" s="12"/>
    </row>
    <row r="51" spans="1:5" ht="15">
      <c r="A51" s="18" t="s">
        <v>3</v>
      </c>
      <c r="B51" s="19">
        <v>12700</v>
      </c>
      <c r="C51" s="19">
        <v>12700</v>
      </c>
      <c r="D51" s="19">
        <v>6237.048</v>
      </c>
      <c r="E51" s="12"/>
    </row>
    <row r="52" spans="1:5" ht="15">
      <c r="A52" s="18" t="s">
        <v>4</v>
      </c>
      <c r="B52" s="19">
        <v>6500</v>
      </c>
      <c r="C52" s="19">
        <v>11120</v>
      </c>
      <c r="D52" s="19">
        <v>2850.37975</v>
      </c>
      <c r="E52" s="12"/>
    </row>
    <row r="53" spans="1:5" ht="30">
      <c r="A53" s="18" t="s">
        <v>54</v>
      </c>
      <c r="B53" s="19">
        <v>15102</v>
      </c>
      <c r="C53" s="19">
        <v>2102</v>
      </c>
      <c r="D53" s="19">
        <v>554.45227</v>
      </c>
      <c r="E53" s="12"/>
    </row>
    <row r="54" spans="1:5" ht="15">
      <c r="A54" s="18" t="s">
        <v>6</v>
      </c>
      <c r="B54" s="19">
        <v>40</v>
      </c>
      <c r="C54" s="19">
        <v>40</v>
      </c>
      <c r="D54" s="19">
        <v>9.235</v>
      </c>
      <c r="E54" s="12"/>
    </row>
    <row r="55" spans="1:5" ht="15">
      <c r="A55" s="18" t="s">
        <v>7</v>
      </c>
      <c r="B55" s="19">
        <v>60</v>
      </c>
      <c r="C55" s="19">
        <v>4425</v>
      </c>
      <c r="D55" s="19">
        <v>27.444</v>
      </c>
      <c r="E55" s="12"/>
    </row>
    <row r="56" spans="1:5" ht="15">
      <c r="A56" s="18" t="s">
        <v>51</v>
      </c>
      <c r="B56" s="19">
        <v>0</v>
      </c>
      <c r="C56" s="19">
        <v>0</v>
      </c>
      <c r="D56" s="19">
        <v>-0.1</v>
      </c>
      <c r="E56" s="12"/>
    </row>
    <row r="57" spans="1:5" ht="15">
      <c r="A57" s="15" t="s">
        <v>16</v>
      </c>
      <c r="B57" s="16">
        <f>SUM(B59:B64)</f>
        <v>26853</v>
      </c>
      <c r="C57" s="16">
        <f>SUM(C59:C64)</f>
        <v>26353</v>
      </c>
      <c r="D57" s="16">
        <f>SUM(D59:D64)</f>
        <v>12145.249050000002</v>
      </c>
      <c r="E57" s="12"/>
    </row>
    <row r="58" spans="1:5" ht="15">
      <c r="A58" s="18" t="s">
        <v>11</v>
      </c>
      <c r="B58" s="19">
        <v>26828</v>
      </c>
      <c r="C58" s="27">
        <v>26328</v>
      </c>
      <c r="D58" s="19">
        <v>12382.54832</v>
      </c>
      <c r="E58" s="12"/>
    </row>
    <row r="59" spans="1:5" ht="15">
      <c r="A59" s="18" t="s">
        <v>3</v>
      </c>
      <c r="B59" s="19">
        <v>23700</v>
      </c>
      <c r="C59" s="27">
        <v>23400</v>
      </c>
      <c r="D59" s="19">
        <v>11163.10525</v>
      </c>
      <c r="E59" s="12"/>
    </row>
    <row r="60" spans="1:5" ht="15">
      <c r="A60" s="18" t="s">
        <v>4</v>
      </c>
      <c r="B60" s="19">
        <v>2905</v>
      </c>
      <c r="C60" s="27">
        <v>2650</v>
      </c>
      <c r="D60" s="19">
        <v>1081.7260700000002</v>
      </c>
      <c r="E60" s="12"/>
    </row>
    <row r="61" spans="1:5" ht="15">
      <c r="A61" s="18" t="s">
        <v>5</v>
      </c>
      <c r="B61" s="19">
        <v>18</v>
      </c>
      <c r="C61" s="27">
        <v>18</v>
      </c>
      <c r="D61" s="19">
        <v>18</v>
      </c>
      <c r="E61" s="12"/>
    </row>
    <row r="62" spans="1:5" ht="15">
      <c r="A62" s="18" t="s">
        <v>6</v>
      </c>
      <c r="B62" s="19">
        <v>205</v>
      </c>
      <c r="C62" s="27">
        <v>260</v>
      </c>
      <c r="D62" s="19">
        <v>119.717</v>
      </c>
      <c r="E62" s="12"/>
    </row>
    <row r="63" spans="1:5" ht="15">
      <c r="A63" s="18" t="s">
        <v>7</v>
      </c>
      <c r="B63" s="19">
        <v>25</v>
      </c>
      <c r="C63" s="27">
        <v>25</v>
      </c>
      <c r="D63" s="19">
        <v>6.90438</v>
      </c>
      <c r="E63" s="12"/>
    </row>
    <row r="64" spans="1:5" ht="15">
      <c r="A64" s="18" t="s">
        <v>51</v>
      </c>
      <c r="B64" s="19">
        <v>0</v>
      </c>
      <c r="C64" s="19">
        <v>0</v>
      </c>
      <c r="D64" s="19">
        <v>-244.20364999999998</v>
      </c>
      <c r="E64" s="12"/>
    </row>
    <row r="65" spans="1:5" ht="15">
      <c r="A65" s="15" t="s">
        <v>17</v>
      </c>
      <c r="B65" s="16">
        <f>SUM(B67:B73)</f>
        <v>272639</v>
      </c>
      <c r="C65" s="16">
        <f>SUM(C67:C73)</f>
        <v>490436</v>
      </c>
      <c r="D65" s="16">
        <f>SUM(D67:D73)</f>
        <v>175799.22348000002</v>
      </c>
      <c r="E65" s="12"/>
    </row>
    <row r="66" spans="1:5" ht="15">
      <c r="A66" s="18" t="s">
        <v>11</v>
      </c>
      <c r="B66" s="19">
        <v>271639</v>
      </c>
      <c r="C66" s="27">
        <v>488391</v>
      </c>
      <c r="D66" s="19">
        <v>175520.18623000002</v>
      </c>
      <c r="E66" s="12"/>
    </row>
    <row r="67" spans="1:5" ht="15">
      <c r="A67" s="18" t="s">
        <v>3</v>
      </c>
      <c r="B67" s="19">
        <v>42500</v>
      </c>
      <c r="C67" s="27">
        <v>56787</v>
      </c>
      <c r="D67" s="19">
        <v>24010.94829</v>
      </c>
      <c r="E67" s="12"/>
    </row>
    <row r="68" spans="1:5" ht="15">
      <c r="A68" s="18" t="s">
        <v>4</v>
      </c>
      <c r="B68" s="19">
        <v>11989</v>
      </c>
      <c r="C68" s="27">
        <v>16944</v>
      </c>
      <c r="D68" s="19">
        <v>3793.3700299999996</v>
      </c>
      <c r="E68" s="12"/>
    </row>
    <row r="69" spans="1:5" ht="15">
      <c r="A69" s="18" t="s">
        <v>5</v>
      </c>
      <c r="B69" s="19">
        <v>11</v>
      </c>
      <c r="C69" s="27">
        <v>11</v>
      </c>
      <c r="D69" s="19">
        <v>0</v>
      </c>
      <c r="E69" s="12"/>
    </row>
    <row r="70" spans="1:5" ht="30">
      <c r="A70" s="18" t="s">
        <v>54</v>
      </c>
      <c r="B70" s="19">
        <v>278</v>
      </c>
      <c r="C70" s="19">
        <v>229</v>
      </c>
      <c r="D70" s="19">
        <v>228.82307999999998</v>
      </c>
      <c r="E70" s="12"/>
    </row>
    <row r="71" spans="1:5" ht="15">
      <c r="A71" s="18" t="s">
        <v>6</v>
      </c>
      <c r="B71" s="19">
        <v>216861</v>
      </c>
      <c r="C71" s="27">
        <v>414420</v>
      </c>
      <c r="D71" s="19">
        <v>147487.04483</v>
      </c>
      <c r="E71" s="12"/>
    </row>
    <row r="72" spans="1:5" ht="15">
      <c r="A72" s="18" t="s">
        <v>7</v>
      </c>
      <c r="B72" s="19">
        <v>1000</v>
      </c>
      <c r="C72" s="27">
        <v>2045</v>
      </c>
      <c r="D72" s="19">
        <v>280.68212</v>
      </c>
      <c r="E72" s="12"/>
    </row>
    <row r="73" spans="1:5" ht="15">
      <c r="A73" s="18" t="s">
        <v>51</v>
      </c>
      <c r="B73" s="19">
        <v>0</v>
      </c>
      <c r="C73" s="19">
        <v>0</v>
      </c>
      <c r="D73" s="19">
        <v>-1.6448699999999998</v>
      </c>
      <c r="E73" s="12"/>
    </row>
    <row r="74" spans="1:5" ht="30">
      <c r="A74" s="15" t="s">
        <v>18</v>
      </c>
      <c r="B74" s="16">
        <f>SUM(B76:B79)</f>
        <v>6073</v>
      </c>
      <c r="C74" s="16">
        <f>SUM(C76:C79)</f>
        <v>5513</v>
      </c>
      <c r="D74" s="16">
        <f>SUM(D76:D79)</f>
        <v>2406.6720499999997</v>
      </c>
      <c r="E74" s="12"/>
    </row>
    <row r="75" spans="1:5" ht="15">
      <c r="A75" s="18" t="s">
        <v>11</v>
      </c>
      <c r="B75" s="19">
        <v>5973</v>
      </c>
      <c r="C75" s="27">
        <v>5413</v>
      </c>
      <c r="D75" s="19">
        <v>2382.57338</v>
      </c>
      <c r="E75" s="12"/>
    </row>
    <row r="76" spans="1:5" ht="15">
      <c r="A76" s="18" t="s">
        <v>3</v>
      </c>
      <c r="B76" s="19">
        <v>5093</v>
      </c>
      <c r="C76" s="27">
        <v>4533</v>
      </c>
      <c r="D76" s="19">
        <v>2022.608</v>
      </c>
      <c r="E76" s="12"/>
    </row>
    <row r="77" spans="1:5" ht="15">
      <c r="A77" s="18" t="s">
        <v>4</v>
      </c>
      <c r="B77" s="19">
        <v>880</v>
      </c>
      <c r="C77" s="27">
        <v>880</v>
      </c>
      <c r="D77" s="19">
        <v>359.96538</v>
      </c>
      <c r="E77" s="12"/>
    </row>
    <row r="78" spans="1:5" ht="15">
      <c r="A78" s="18" t="s">
        <v>7</v>
      </c>
      <c r="B78" s="19">
        <v>100</v>
      </c>
      <c r="C78" s="27">
        <v>100</v>
      </c>
      <c r="D78" s="19">
        <v>24.53197</v>
      </c>
      <c r="E78" s="12"/>
    </row>
    <row r="79" spans="1:5" ht="15">
      <c r="A79" s="18" t="s">
        <v>51</v>
      </c>
      <c r="B79" s="19">
        <v>0</v>
      </c>
      <c r="C79" s="19">
        <v>0</v>
      </c>
      <c r="D79" s="19">
        <v>-0.4333</v>
      </c>
      <c r="E79" s="12"/>
    </row>
    <row r="80" spans="1:5" ht="30">
      <c r="A80" s="15" t="s">
        <v>19</v>
      </c>
      <c r="B80" s="16">
        <f>SUM(B82:B85)</f>
        <v>23567</v>
      </c>
      <c r="C80" s="16">
        <f>SUM(C82:C85)</f>
        <v>23352</v>
      </c>
      <c r="D80" s="16">
        <f>SUM(D82:D85)</f>
        <v>10535.5406</v>
      </c>
      <c r="E80" s="12"/>
    </row>
    <row r="81" spans="1:5" ht="15">
      <c r="A81" s="18" t="s">
        <v>11</v>
      </c>
      <c r="B81" s="19">
        <v>23567</v>
      </c>
      <c r="C81" s="27">
        <v>23352</v>
      </c>
      <c r="D81" s="19">
        <v>10964.05036</v>
      </c>
      <c r="E81" s="12"/>
    </row>
    <row r="82" spans="1:5" ht="15">
      <c r="A82" s="18" t="s">
        <v>3</v>
      </c>
      <c r="B82" s="19">
        <v>18751</v>
      </c>
      <c r="C82" s="27">
        <v>18751</v>
      </c>
      <c r="D82" s="19">
        <v>8982.44431</v>
      </c>
      <c r="E82" s="12"/>
    </row>
    <row r="83" spans="1:5" ht="15">
      <c r="A83" s="18" t="s">
        <v>4</v>
      </c>
      <c r="B83" s="19">
        <v>4306</v>
      </c>
      <c r="C83" s="27">
        <v>4091</v>
      </c>
      <c r="D83" s="19">
        <v>1675.9821200000001</v>
      </c>
      <c r="E83" s="12"/>
    </row>
    <row r="84" spans="1:5" ht="15">
      <c r="A84" s="18" t="s">
        <v>6</v>
      </c>
      <c r="B84" s="19">
        <v>510</v>
      </c>
      <c r="C84" s="27">
        <v>510</v>
      </c>
      <c r="D84" s="19">
        <v>305.62393</v>
      </c>
      <c r="E84" s="12"/>
    </row>
    <row r="85" spans="1:5" ht="15">
      <c r="A85" s="18" t="s">
        <v>51</v>
      </c>
      <c r="B85" s="19">
        <v>0</v>
      </c>
      <c r="C85" s="19">
        <v>0</v>
      </c>
      <c r="D85" s="19">
        <v>-428.50976</v>
      </c>
      <c r="E85" s="12"/>
    </row>
    <row r="86" spans="1:5" ht="30">
      <c r="A86" s="15" t="s">
        <v>20</v>
      </c>
      <c r="B86" s="16">
        <f>SUM(B88:B94)</f>
        <v>952347</v>
      </c>
      <c r="C86" s="16">
        <f>SUM(C88:C94)</f>
        <v>1099752</v>
      </c>
      <c r="D86" s="16">
        <f>SUM(D88:D94)</f>
        <v>388708.10978</v>
      </c>
      <c r="E86" s="12"/>
    </row>
    <row r="87" spans="1:5" ht="15">
      <c r="A87" s="18" t="s">
        <v>11</v>
      </c>
      <c r="B87" s="19">
        <v>951347</v>
      </c>
      <c r="C87" s="19">
        <v>1099568</v>
      </c>
      <c r="D87" s="19">
        <v>398968.96268</v>
      </c>
      <c r="E87" s="12"/>
    </row>
    <row r="88" spans="1:5" ht="15">
      <c r="A88" s="18" t="s">
        <v>3</v>
      </c>
      <c r="B88" s="19">
        <v>32000</v>
      </c>
      <c r="C88" s="19">
        <v>33000</v>
      </c>
      <c r="D88" s="19">
        <v>16054.603</v>
      </c>
      <c r="E88" s="12"/>
    </row>
    <row r="89" spans="1:5" ht="15">
      <c r="A89" s="18" t="s">
        <v>4</v>
      </c>
      <c r="B89" s="19">
        <v>3654</v>
      </c>
      <c r="C89" s="19">
        <v>3654</v>
      </c>
      <c r="D89" s="19">
        <v>1281.48868</v>
      </c>
      <c r="E89" s="12"/>
    </row>
    <row r="90" spans="1:5" ht="15">
      <c r="A90" s="18" t="s">
        <v>57</v>
      </c>
      <c r="B90" s="19">
        <v>881163</v>
      </c>
      <c r="C90" s="19">
        <v>1028414</v>
      </c>
      <c r="D90" s="19">
        <v>381519.793</v>
      </c>
      <c r="E90" s="12"/>
    </row>
    <row r="91" spans="1:5" ht="30">
      <c r="A91" s="18" t="s">
        <v>54</v>
      </c>
      <c r="B91" s="19">
        <v>34250</v>
      </c>
      <c r="C91" s="19">
        <v>34250</v>
      </c>
      <c r="D91" s="19">
        <v>0</v>
      </c>
      <c r="E91" s="12"/>
    </row>
    <row r="92" spans="1:5" ht="15">
      <c r="A92" s="18" t="s">
        <v>6</v>
      </c>
      <c r="B92" s="19">
        <v>280</v>
      </c>
      <c r="C92" s="19">
        <v>250</v>
      </c>
      <c r="D92" s="19">
        <v>113.078</v>
      </c>
      <c r="E92" s="12"/>
    </row>
    <row r="93" spans="1:5" ht="15">
      <c r="A93" s="18" t="s">
        <v>7</v>
      </c>
      <c r="B93" s="19">
        <v>1000</v>
      </c>
      <c r="C93" s="19">
        <v>184</v>
      </c>
      <c r="D93" s="19">
        <v>7.4006099999999995</v>
      </c>
      <c r="E93" s="12"/>
    </row>
    <row r="94" spans="1:5" ht="15">
      <c r="A94" s="18" t="s">
        <v>51</v>
      </c>
      <c r="B94" s="19">
        <v>0</v>
      </c>
      <c r="C94" s="19">
        <v>0</v>
      </c>
      <c r="D94" s="19">
        <v>-10268.25351</v>
      </c>
      <c r="E94" s="12"/>
    </row>
    <row r="95" spans="1:5" ht="15">
      <c r="A95" s="15" t="s">
        <v>21</v>
      </c>
      <c r="B95" s="16">
        <f>SUM(B97:B101)</f>
        <v>21751</v>
      </c>
      <c r="C95" s="16">
        <f>SUM(C97:C101)</f>
        <v>19558</v>
      </c>
      <c r="D95" s="16">
        <f>SUM(D97:D101)</f>
        <v>7977.999</v>
      </c>
      <c r="E95" s="12"/>
    </row>
    <row r="96" spans="1:5" ht="15">
      <c r="A96" s="18" t="s">
        <v>11</v>
      </c>
      <c r="B96" s="19">
        <v>21586</v>
      </c>
      <c r="C96" s="27">
        <v>19395</v>
      </c>
      <c r="D96" s="19">
        <v>8013.82485</v>
      </c>
      <c r="E96" s="12"/>
    </row>
    <row r="97" spans="1:5" ht="15">
      <c r="A97" s="18" t="s">
        <v>3</v>
      </c>
      <c r="B97" s="19">
        <v>19021</v>
      </c>
      <c r="C97" s="27">
        <v>16937</v>
      </c>
      <c r="D97" s="19">
        <v>7171.62176</v>
      </c>
      <c r="E97" s="12"/>
    </row>
    <row r="98" spans="1:5" ht="15">
      <c r="A98" s="18" t="s">
        <v>4</v>
      </c>
      <c r="B98" s="19">
        <v>2465</v>
      </c>
      <c r="C98" s="27">
        <v>2390</v>
      </c>
      <c r="D98" s="19">
        <v>816.04309</v>
      </c>
      <c r="E98" s="12"/>
    </row>
    <row r="99" spans="1:5" ht="15">
      <c r="A99" s="18" t="s">
        <v>6</v>
      </c>
      <c r="B99" s="19">
        <v>100</v>
      </c>
      <c r="C99" s="27">
        <v>68</v>
      </c>
      <c r="D99" s="19">
        <v>26.16</v>
      </c>
      <c r="E99" s="12"/>
    </row>
    <row r="100" spans="1:5" ht="15">
      <c r="A100" s="18" t="s">
        <v>7</v>
      </c>
      <c r="B100" s="19">
        <v>165</v>
      </c>
      <c r="C100" s="27">
        <v>163</v>
      </c>
      <c r="D100" s="19">
        <v>0</v>
      </c>
      <c r="E100" s="12"/>
    </row>
    <row r="101" spans="1:5" ht="15">
      <c r="A101" s="18" t="s">
        <v>51</v>
      </c>
      <c r="B101" s="19">
        <v>0</v>
      </c>
      <c r="C101" s="19">
        <v>0</v>
      </c>
      <c r="D101" s="19">
        <v>-35.825849999999996</v>
      </c>
      <c r="E101" s="12"/>
    </row>
    <row r="102" spans="1:5" ht="15">
      <c r="A102" s="15" t="s">
        <v>22</v>
      </c>
      <c r="B102" s="16">
        <f>SUM(B104:B109)</f>
        <v>24045</v>
      </c>
      <c r="C102" s="16">
        <f>SUM(C104:C109)</f>
        <v>23150</v>
      </c>
      <c r="D102" s="16">
        <f>SUM(D104:D109)</f>
        <v>10751.813339999999</v>
      </c>
      <c r="E102" s="12"/>
    </row>
    <row r="103" spans="1:5" ht="15">
      <c r="A103" s="18" t="s">
        <v>11</v>
      </c>
      <c r="B103" s="19">
        <v>23895</v>
      </c>
      <c r="C103" s="19">
        <v>23000</v>
      </c>
      <c r="D103" s="19">
        <v>10754.376400000001</v>
      </c>
      <c r="E103" s="12"/>
    </row>
    <row r="104" spans="1:5" ht="15">
      <c r="A104" s="18" t="s">
        <v>3</v>
      </c>
      <c r="B104" s="19">
        <v>19570</v>
      </c>
      <c r="C104" s="19">
        <v>18870</v>
      </c>
      <c r="D104" s="19">
        <v>8964.305</v>
      </c>
      <c r="E104" s="12"/>
    </row>
    <row r="105" spans="1:5" ht="15">
      <c r="A105" s="18" t="s">
        <v>4</v>
      </c>
      <c r="B105" s="19">
        <v>4174</v>
      </c>
      <c r="C105" s="19">
        <v>3960</v>
      </c>
      <c r="D105" s="19">
        <v>1704.6183999999998</v>
      </c>
      <c r="E105" s="12"/>
    </row>
    <row r="106" spans="1:5" ht="15">
      <c r="A106" s="18" t="s">
        <v>5</v>
      </c>
      <c r="B106" s="19">
        <v>15</v>
      </c>
      <c r="C106" s="19">
        <v>15</v>
      </c>
      <c r="D106" s="19">
        <v>8</v>
      </c>
      <c r="E106" s="12"/>
    </row>
    <row r="107" spans="1:5" ht="15">
      <c r="A107" s="18" t="s">
        <v>6</v>
      </c>
      <c r="B107" s="19">
        <v>136</v>
      </c>
      <c r="C107" s="19">
        <v>155</v>
      </c>
      <c r="D107" s="19">
        <v>77.453</v>
      </c>
      <c r="E107" s="12"/>
    </row>
    <row r="108" spans="1:5" ht="15">
      <c r="A108" s="18" t="s">
        <v>7</v>
      </c>
      <c r="B108" s="19">
        <v>150</v>
      </c>
      <c r="C108" s="19">
        <v>150</v>
      </c>
      <c r="D108" s="19">
        <v>0</v>
      </c>
      <c r="E108" s="12"/>
    </row>
    <row r="109" spans="1:5" ht="15">
      <c r="A109" s="18" t="s">
        <v>51</v>
      </c>
      <c r="B109" s="19">
        <v>0</v>
      </c>
      <c r="C109" s="19">
        <v>0</v>
      </c>
      <c r="D109" s="19">
        <v>-2.56306</v>
      </c>
      <c r="E109" s="19"/>
    </row>
    <row r="110" spans="1:5" ht="15">
      <c r="A110" s="15" t="s">
        <v>23</v>
      </c>
      <c r="B110" s="16">
        <f>SUM(B112:B119)</f>
        <v>444503</v>
      </c>
      <c r="C110" s="16">
        <f>SUM(C112:C119)</f>
        <v>436503</v>
      </c>
      <c r="D110" s="16">
        <f>SUM(D112:D119)</f>
        <v>212585.84183999998</v>
      </c>
      <c r="E110" s="12"/>
    </row>
    <row r="111" spans="1:5" ht="15">
      <c r="A111" s="18" t="s">
        <v>11</v>
      </c>
      <c r="B111" s="19">
        <v>439503</v>
      </c>
      <c r="C111" s="19">
        <v>431503</v>
      </c>
      <c r="D111" s="19">
        <v>213150.14247</v>
      </c>
      <c r="E111" s="12"/>
    </row>
    <row r="112" spans="1:5" ht="15">
      <c r="A112" s="18" t="s">
        <v>3</v>
      </c>
      <c r="B112" s="19">
        <v>340000</v>
      </c>
      <c r="C112" s="19">
        <v>330000</v>
      </c>
      <c r="D112" s="19">
        <v>173040.05</v>
      </c>
      <c r="E112" s="12"/>
    </row>
    <row r="113" spans="1:5" ht="15">
      <c r="A113" s="18" t="s">
        <v>4</v>
      </c>
      <c r="B113" s="19">
        <v>55604</v>
      </c>
      <c r="C113" s="19">
        <v>55604</v>
      </c>
      <c r="D113" s="19">
        <v>22175.454449999997</v>
      </c>
      <c r="E113" s="12"/>
    </row>
    <row r="114" spans="1:5" ht="15">
      <c r="A114" s="18" t="s">
        <v>5</v>
      </c>
      <c r="B114" s="19">
        <v>93</v>
      </c>
      <c r="C114" s="19">
        <v>93</v>
      </c>
      <c r="D114" s="19">
        <v>79.10352</v>
      </c>
      <c r="E114" s="12"/>
    </row>
    <row r="115" spans="1:5" ht="15">
      <c r="A115" s="18" t="s">
        <v>55</v>
      </c>
      <c r="B115" s="19">
        <v>33100</v>
      </c>
      <c r="C115" s="19">
        <v>35100</v>
      </c>
      <c r="D115" s="19">
        <v>17124.023</v>
      </c>
      <c r="E115" s="12"/>
    </row>
    <row r="116" spans="1:5" ht="30">
      <c r="A116" s="18" t="s">
        <v>54</v>
      </c>
      <c r="B116" s="19">
        <v>9128</v>
      </c>
      <c r="C116" s="19">
        <v>9128</v>
      </c>
      <c r="D116" s="19">
        <v>214.7505</v>
      </c>
      <c r="E116" s="12"/>
    </row>
    <row r="117" spans="1:5" ht="15">
      <c r="A117" s="18" t="s">
        <v>6</v>
      </c>
      <c r="B117" s="19">
        <v>1578</v>
      </c>
      <c r="C117" s="19">
        <v>1578</v>
      </c>
      <c r="D117" s="19">
        <v>516.761</v>
      </c>
      <c r="E117" s="12"/>
    </row>
    <row r="118" spans="1:5" ht="15">
      <c r="A118" s="18" t="s">
        <v>7</v>
      </c>
      <c r="B118" s="19">
        <v>5000</v>
      </c>
      <c r="C118" s="19">
        <v>5000</v>
      </c>
      <c r="D118" s="19">
        <v>753.12143</v>
      </c>
      <c r="E118" s="12"/>
    </row>
    <row r="119" spans="1:5" ht="15">
      <c r="A119" s="18" t="s">
        <v>51</v>
      </c>
      <c r="B119" s="19">
        <v>0</v>
      </c>
      <c r="C119" s="19">
        <v>0</v>
      </c>
      <c r="D119" s="19">
        <v>-1317.42206</v>
      </c>
      <c r="E119" s="12"/>
    </row>
    <row r="120" spans="1:5" ht="15">
      <c r="A120" s="15" t="s">
        <v>24</v>
      </c>
      <c r="B120" s="16">
        <f>SUM(B122:B128)</f>
        <v>104704</v>
      </c>
      <c r="C120" s="16">
        <f>SUM(C122:C128)</f>
        <v>76465</v>
      </c>
      <c r="D120" s="16">
        <f>SUM(D122:D128)</f>
        <v>30595.245100000004</v>
      </c>
      <c r="E120" s="12"/>
    </row>
    <row r="121" spans="1:5" ht="15">
      <c r="A121" s="18" t="s">
        <v>11</v>
      </c>
      <c r="B121" s="19">
        <v>104335</v>
      </c>
      <c r="C121" s="20">
        <v>76096</v>
      </c>
      <c r="D121" s="19">
        <v>30243.122890000002</v>
      </c>
      <c r="E121" s="12"/>
    </row>
    <row r="122" spans="1:5" ht="15">
      <c r="A122" s="18" t="s">
        <v>3</v>
      </c>
      <c r="B122" s="19">
        <v>52400</v>
      </c>
      <c r="C122" s="19">
        <v>52400</v>
      </c>
      <c r="D122" s="19">
        <v>25511.429</v>
      </c>
      <c r="E122" s="12"/>
    </row>
    <row r="123" spans="1:5" ht="15">
      <c r="A123" s="18" t="s">
        <v>4</v>
      </c>
      <c r="B123" s="19">
        <v>7351</v>
      </c>
      <c r="C123" s="20">
        <v>7351</v>
      </c>
      <c r="D123" s="19">
        <v>3236.72377</v>
      </c>
      <c r="E123" s="12"/>
    </row>
    <row r="124" spans="1:5" ht="15">
      <c r="A124" s="18" t="s">
        <v>5</v>
      </c>
      <c r="B124" s="19">
        <v>270</v>
      </c>
      <c r="C124" s="19">
        <v>270</v>
      </c>
      <c r="D124" s="19">
        <v>270</v>
      </c>
      <c r="E124" s="12"/>
    </row>
    <row r="125" spans="1:5" ht="30">
      <c r="A125" s="18" t="s">
        <v>54</v>
      </c>
      <c r="B125" s="19">
        <v>44044</v>
      </c>
      <c r="C125" s="19">
        <v>15805</v>
      </c>
      <c r="D125" s="19">
        <v>1065.2471200000002</v>
      </c>
      <c r="E125" s="12"/>
    </row>
    <row r="126" spans="1:5" ht="15">
      <c r="A126" s="18" t="s">
        <v>6</v>
      </c>
      <c r="B126" s="19">
        <v>270</v>
      </c>
      <c r="C126" s="19">
        <v>270</v>
      </c>
      <c r="D126" s="19">
        <v>159.723</v>
      </c>
      <c r="E126" s="12"/>
    </row>
    <row r="127" spans="1:5" ht="15">
      <c r="A127" s="18" t="s">
        <v>7</v>
      </c>
      <c r="B127" s="19">
        <v>369</v>
      </c>
      <c r="C127" s="20">
        <v>369</v>
      </c>
      <c r="D127" s="19">
        <v>368.03684999999996</v>
      </c>
      <c r="E127" s="12"/>
    </row>
    <row r="128" spans="1:5" ht="15">
      <c r="A128" s="18" t="s">
        <v>51</v>
      </c>
      <c r="B128" s="19">
        <v>0</v>
      </c>
      <c r="C128" s="19">
        <v>0</v>
      </c>
      <c r="D128" s="19">
        <v>-15.914639999999999</v>
      </c>
      <c r="E128" s="12"/>
    </row>
    <row r="129" spans="1:5" ht="15">
      <c r="A129" s="15" t="s">
        <v>78</v>
      </c>
      <c r="B129" s="16">
        <f>SUM(B131:B133)</f>
        <v>3458</v>
      </c>
      <c r="C129" s="16">
        <f>SUM(C131:C133)</f>
        <v>3458</v>
      </c>
      <c r="D129" s="16">
        <f>SUM(D131:D133)</f>
        <v>1352.66949</v>
      </c>
      <c r="E129" s="12"/>
    </row>
    <row r="130" spans="1:5" ht="15">
      <c r="A130" s="18" t="s">
        <v>11</v>
      </c>
      <c r="B130" s="19">
        <v>3458</v>
      </c>
      <c r="C130" s="27">
        <v>3458</v>
      </c>
      <c r="D130" s="19">
        <v>1352.66949</v>
      </c>
      <c r="E130" s="12"/>
    </row>
    <row r="131" spans="1:5" ht="15">
      <c r="A131" s="18" t="s">
        <v>3</v>
      </c>
      <c r="B131" s="19">
        <v>2708</v>
      </c>
      <c r="C131" s="27">
        <v>2708</v>
      </c>
      <c r="D131" s="19">
        <v>1140.54798</v>
      </c>
      <c r="E131" s="12"/>
    </row>
    <row r="132" spans="1:5" ht="15">
      <c r="A132" s="18" t="s">
        <v>4</v>
      </c>
      <c r="B132" s="19">
        <v>750</v>
      </c>
      <c r="C132" s="27">
        <v>750</v>
      </c>
      <c r="D132" s="19">
        <v>212.12151</v>
      </c>
      <c r="E132" s="12"/>
    </row>
    <row r="133" spans="1:5" ht="15">
      <c r="A133" s="18" t="s">
        <v>7</v>
      </c>
      <c r="B133" s="19">
        <v>0</v>
      </c>
      <c r="C133" s="27">
        <v>0</v>
      </c>
      <c r="D133" s="19">
        <v>0</v>
      </c>
      <c r="E133" s="12"/>
    </row>
    <row r="134" spans="1:5" ht="15">
      <c r="A134" s="18" t="s">
        <v>51</v>
      </c>
      <c r="B134" s="19">
        <v>0</v>
      </c>
      <c r="C134" s="19">
        <v>0</v>
      </c>
      <c r="D134" s="19">
        <v>0</v>
      </c>
      <c r="E134" s="12"/>
    </row>
    <row r="135" spans="1:5" ht="15">
      <c r="A135" s="15" t="s">
        <v>25</v>
      </c>
      <c r="B135" s="16">
        <f>SUM(B137:B141)</f>
        <v>11430</v>
      </c>
      <c r="C135" s="16">
        <f>SUM(C137:C141)</f>
        <v>10397</v>
      </c>
      <c r="D135" s="16">
        <f>SUM(D137:D141)</f>
        <v>4237.04542</v>
      </c>
      <c r="E135" s="12"/>
    </row>
    <row r="136" spans="1:5" ht="19.5" customHeight="1">
      <c r="A136" s="18" t="s">
        <v>11</v>
      </c>
      <c r="B136" s="19">
        <v>11330</v>
      </c>
      <c r="C136" s="27">
        <v>10297</v>
      </c>
      <c r="D136" s="19">
        <v>4234.22988</v>
      </c>
      <c r="E136" s="12"/>
    </row>
    <row r="137" spans="1:5" ht="15">
      <c r="A137" s="18" t="s">
        <v>3</v>
      </c>
      <c r="B137" s="19">
        <v>9533</v>
      </c>
      <c r="C137" s="27">
        <v>8533</v>
      </c>
      <c r="D137" s="19">
        <v>3586.76</v>
      </c>
      <c r="E137" s="12"/>
    </row>
    <row r="138" spans="1:5" ht="15">
      <c r="A138" s="18" t="s">
        <v>4</v>
      </c>
      <c r="B138" s="19">
        <v>1741</v>
      </c>
      <c r="C138" s="27">
        <v>1741</v>
      </c>
      <c r="D138" s="19">
        <v>634.60188</v>
      </c>
      <c r="E138" s="12"/>
    </row>
    <row r="139" spans="1:5" ht="15">
      <c r="A139" s="18" t="s">
        <v>5</v>
      </c>
      <c r="B139" s="19">
        <v>56</v>
      </c>
      <c r="C139" s="27">
        <v>23</v>
      </c>
      <c r="D139" s="19">
        <v>12.868</v>
      </c>
      <c r="E139" s="12"/>
    </row>
    <row r="140" spans="1:5" ht="15">
      <c r="A140" s="18" t="s">
        <v>7</v>
      </c>
      <c r="B140" s="19">
        <v>100</v>
      </c>
      <c r="C140" s="27">
        <v>100</v>
      </c>
      <c r="D140" s="19">
        <v>2.99404</v>
      </c>
      <c r="E140" s="12"/>
    </row>
    <row r="141" spans="1:5" ht="15">
      <c r="A141" s="18" t="s">
        <v>51</v>
      </c>
      <c r="B141" s="19">
        <v>0</v>
      </c>
      <c r="C141" s="19">
        <v>0</v>
      </c>
      <c r="D141" s="19">
        <v>-0.1785</v>
      </c>
      <c r="E141" s="12"/>
    </row>
    <row r="142" spans="1:5" ht="15">
      <c r="A142" s="15" t="s">
        <v>26</v>
      </c>
      <c r="B142" s="16">
        <f>SUM(B144:B148)</f>
        <v>11392</v>
      </c>
      <c r="C142" s="16">
        <f>SUM(C144:C149)</f>
        <v>12025</v>
      </c>
      <c r="D142" s="16">
        <f>SUM(D144:D149)</f>
        <v>5239.09598</v>
      </c>
      <c r="E142" s="12"/>
    </row>
    <row r="143" spans="1:5" ht="15">
      <c r="A143" s="18" t="s">
        <v>11</v>
      </c>
      <c r="B143" s="19">
        <v>11335</v>
      </c>
      <c r="C143" s="19">
        <v>11453</v>
      </c>
      <c r="D143" s="19">
        <v>5239.09598</v>
      </c>
      <c r="E143" s="12"/>
    </row>
    <row r="144" spans="1:5" ht="15">
      <c r="A144" s="18" t="s">
        <v>3</v>
      </c>
      <c r="B144" s="19">
        <v>10691</v>
      </c>
      <c r="C144" s="19">
        <v>10691</v>
      </c>
      <c r="D144" s="19">
        <v>4937.054</v>
      </c>
      <c r="E144" s="12"/>
    </row>
    <row r="145" spans="1:5" ht="15">
      <c r="A145" s="18" t="s">
        <v>4</v>
      </c>
      <c r="B145" s="19">
        <v>582</v>
      </c>
      <c r="C145" s="19">
        <v>690</v>
      </c>
      <c r="D145" s="19">
        <v>265.53371999999996</v>
      </c>
      <c r="E145" s="12"/>
    </row>
    <row r="146" spans="1:5" ht="15">
      <c r="A146" s="18" t="s">
        <v>5</v>
      </c>
      <c r="B146" s="19">
        <v>10</v>
      </c>
      <c r="C146" s="19">
        <v>10</v>
      </c>
      <c r="D146" s="19">
        <v>8.50026</v>
      </c>
      <c r="E146" s="12"/>
    </row>
    <row r="147" spans="1:5" ht="15">
      <c r="A147" s="21" t="s">
        <v>6</v>
      </c>
      <c r="B147" s="19">
        <v>52</v>
      </c>
      <c r="C147" s="19">
        <v>52</v>
      </c>
      <c r="D147" s="19">
        <v>28.008</v>
      </c>
      <c r="E147" s="12"/>
    </row>
    <row r="148" spans="1:5" ht="15">
      <c r="A148" s="18" t="s">
        <v>7</v>
      </c>
      <c r="B148" s="19">
        <v>57</v>
      </c>
      <c r="C148" s="19">
        <v>582</v>
      </c>
      <c r="D148" s="19">
        <v>0</v>
      </c>
      <c r="E148" s="12"/>
    </row>
    <row r="149" spans="1:5" ht="15">
      <c r="A149" s="18" t="s">
        <v>51</v>
      </c>
      <c r="B149" s="19">
        <v>0</v>
      </c>
      <c r="C149" s="19">
        <v>0</v>
      </c>
      <c r="D149" s="19">
        <v>0</v>
      </c>
      <c r="E149" s="12"/>
    </row>
    <row r="150" spans="1:5" ht="15">
      <c r="A150" s="15" t="s">
        <v>27</v>
      </c>
      <c r="B150" s="16">
        <f>SUM(B152:B157)</f>
        <v>14132</v>
      </c>
      <c r="C150" s="16">
        <f>SUM(C152:C157)</f>
        <v>14132</v>
      </c>
      <c r="D150" s="16">
        <f>SUM(D152:D157)</f>
        <v>6885.55732</v>
      </c>
      <c r="E150" s="12"/>
    </row>
    <row r="151" spans="1:5" ht="15">
      <c r="A151" s="18" t="s">
        <v>11</v>
      </c>
      <c r="B151" s="19">
        <v>14012</v>
      </c>
      <c r="C151" s="19">
        <v>14123</v>
      </c>
      <c r="D151" s="19">
        <v>6985.68095</v>
      </c>
      <c r="E151" s="12"/>
    </row>
    <row r="152" spans="1:5" ht="15">
      <c r="A152" s="18" t="s">
        <v>3</v>
      </c>
      <c r="B152" s="19">
        <v>12792</v>
      </c>
      <c r="C152" s="19">
        <v>12903</v>
      </c>
      <c r="D152" s="19">
        <v>6456.553</v>
      </c>
      <c r="E152" s="12"/>
    </row>
    <row r="153" spans="1:5" ht="15">
      <c r="A153" s="18" t="s">
        <v>4</v>
      </c>
      <c r="B153" s="19">
        <v>1104</v>
      </c>
      <c r="C153" s="19">
        <v>1117</v>
      </c>
      <c r="D153" s="19">
        <v>470.35695</v>
      </c>
      <c r="E153" s="12"/>
    </row>
    <row r="154" spans="1:5" ht="15">
      <c r="A154" s="18" t="s">
        <v>5</v>
      </c>
      <c r="B154" s="19">
        <v>19</v>
      </c>
      <c r="C154" s="19">
        <v>19</v>
      </c>
      <c r="D154" s="19">
        <v>19</v>
      </c>
      <c r="E154" s="12"/>
    </row>
    <row r="155" spans="1:5" ht="15">
      <c r="A155" s="18" t="s">
        <v>6</v>
      </c>
      <c r="B155" s="19">
        <v>97</v>
      </c>
      <c r="C155" s="19">
        <v>84</v>
      </c>
      <c r="D155" s="19">
        <v>39.771</v>
      </c>
      <c r="E155" s="12"/>
    </row>
    <row r="156" spans="1:5" ht="15">
      <c r="A156" s="18" t="s">
        <v>7</v>
      </c>
      <c r="B156" s="19">
        <v>120</v>
      </c>
      <c r="C156" s="19">
        <v>9</v>
      </c>
      <c r="D156" s="19">
        <v>0</v>
      </c>
      <c r="E156" s="12"/>
    </row>
    <row r="157" spans="1:5" ht="15">
      <c r="A157" s="18" t="s">
        <v>51</v>
      </c>
      <c r="B157" s="19">
        <v>0</v>
      </c>
      <c r="C157" s="19">
        <v>0</v>
      </c>
      <c r="D157" s="19">
        <v>-100.12363</v>
      </c>
      <c r="E157" s="12"/>
    </row>
    <row r="158" spans="1:5" ht="15">
      <c r="A158" s="15" t="s">
        <v>28</v>
      </c>
      <c r="B158" s="16">
        <f>SUM(B160:B164)</f>
        <v>14533</v>
      </c>
      <c r="C158" s="16">
        <f>SUM(C160:C164)</f>
        <v>15550</v>
      </c>
      <c r="D158" s="16">
        <f>SUM(D160:D164)</f>
        <v>7117.24479</v>
      </c>
      <c r="E158" s="12"/>
    </row>
    <row r="159" spans="1:5" ht="15">
      <c r="A159" s="18" t="s">
        <v>11</v>
      </c>
      <c r="B159" s="19">
        <v>14533</v>
      </c>
      <c r="C159" s="27">
        <v>15550</v>
      </c>
      <c r="D159" s="19">
        <v>7117.24479</v>
      </c>
      <c r="E159" s="12"/>
    </row>
    <row r="160" spans="1:5" ht="15">
      <c r="A160" s="18" t="s">
        <v>3</v>
      </c>
      <c r="B160" s="19">
        <v>11766</v>
      </c>
      <c r="C160" s="27">
        <v>12766</v>
      </c>
      <c r="D160" s="19">
        <v>6139.492</v>
      </c>
      <c r="E160" s="12"/>
    </row>
    <row r="161" spans="1:5" ht="15">
      <c r="A161" s="18" t="s">
        <v>4</v>
      </c>
      <c r="B161" s="19">
        <v>1723</v>
      </c>
      <c r="C161" s="27">
        <v>1723</v>
      </c>
      <c r="D161" s="19">
        <v>940.70879</v>
      </c>
      <c r="E161" s="12"/>
    </row>
    <row r="162" spans="1:5" ht="30">
      <c r="A162" s="18" t="s">
        <v>54</v>
      </c>
      <c r="B162" s="19">
        <v>974</v>
      </c>
      <c r="C162" s="27">
        <v>974</v>
      </c>
      <c r="D162" s="19">
        <v>0</v>
      </c>
      <c r="E162" s="12"/>
    </row>
    <row r="163" spans="1:5" ht="15">
      <c r="A163" s="18" t="s">
        <v>6</v>
      </c>
      <c r="B163" s="19">
        <v>70</v>
      </c>
      <c r="C163" s="27">
        <v>87</v>
      </c>
      <c r="D163" s="19">
        <v>37.044</v>
      </c>
      <c r="E163" s="12"/>
    </row>
    <row r="164" spans="1:5" ht="15">
      <c r="A164" s="18" t="s">
        <v>7</v>
      </c>
      <c r="B164" s="19">
        <v>0</v>
      </c>
      <c r="C164" s="27">
        <v>0</v>
      </c>
      <c r="D164" s="19">
        <v>0</v>
      </c>
      <c r="E164" s="12"/>
    </row>
    <row r="165" spans="1:5" ht="15">
      <c r="A165" s="18" t="s">
        <v>51</v>
      </c>
      <c r="B165" s="19">
        <v>0</v>
      </c>
      <c r="C165" s="19">
        <v>0</v>
      </c>
      <c r="D165" s="19">
        <v>0</v>
      </c>
      <c r="E165" s="12"/>
    </row>
    <row r="166" spans="1:5" ht="15">
      <c r="A166" s="15" t="s">
        <v>29</v>
      </c>
      <c r="B166" s="16">
        <f>SUM(B168:B174)</f>
        <v>8554</v>
      </c>
      <c r="C166" s="16">
        <f>SUM(C168:C174)</f>
        <v>8559</v>
      </c>
      <c r="D166" s="16">
        <f>SUM(D168:D174)</f>
        <v>3737.08091</v>
      </c>
      <c r="E166" s="12"/>
    </row>
    <row r="167" spans="1:5" ht="15">
      <c r="A167" s="18" t="s">
        <v>11</v>
      </c>
      <c r="B167" s="19">
        <v>8534</v>
      </c>
      <c r="C167" s="27">
        <v>8539</v>
      </c>
      <c r="D167" s="19">
        <v>3975.1773900000003</v>
      </c>
      <c r="E167" s="12"/>
    </row>
    <row r="168" spans="1:5" ht="15">
      <c r="A168" s="18" t="s">
        <v>3</v>
      </c>
      <c r="B168" s="19">
        <v>7335</v>
      </c>
      <c r="C168" s="27">
        <v>7430</v>
      </c>
      <c r="D168" s="19">
        <v>3475.21161</v>
      </c>
      <c r="E168" s="12"/>
    </row>
    <row r="169" spans="1:5" ht="15">
      <c r="A169" s="18" t="s">
        <v>4</v>
      </c>
      <c r="B169" s="19">
        <v>905</v>
      </c>
      <c r="C169" s="27">
        <v>815</v>
      </c>
      <c r="D169" s="19">
        <v>385.82620000000003</v>
      </c>
      <c r="E169" s="12"/>
    </row>
    <row r="170" spans="1:5" ht="15">
      <c r="A170" s="18" t="s">
        <v>5</v>
      </c>
      <c r="B170" s="19">
        <v>5</v>
      </c>
      <c r="C170" s="27">
        <v>5</v>
      </c>
      <c r="D170" s="19">
        <v>4.91249</v>
      </c>
      <c r="E170" s="12"/>
    </row>
    <row r="171" spans="1:5" ht="30">
      <c r="A171" s="18" t="s">
        <v>54</v>
      </c>
      <c r="B171" s="19">
        <v>139</v>
      </c>
      <c r="C171" s="27">
        <v>139</v>
      </c>
      <c r="D171" s="19">
        <v>80.45035</v>
      </c>
      <c r="E171" s="12"/>
    </row>
    <row r="172" spans="1:5" ht="15">
      <c r="A172" s="18" t="s">
        <v>6</v>
      </c>
      <c r="B172" s="19">
        <v>150</v>
      </c>
      <c r="C172" s="27">
        <v>150</v>
      </c>
      <c r="D172" s="19">
        <v>28.77674</v>
      </c>
      <c r="E172" s="12"/>
    </row>
    <row r="173" spans="1:5" ht="15">
      <c r="A173" s="18" t="s">
        <v>7</v>
      </c>
      <c r="B173" s="19">
        <v>20</v>
      </c>
      <c r="C173" s="27">
        <v>20</v>
      </c>
      <c r="D173" s="19">
        <v>0.4403</v>
      </c>
      <c r="E173" s="12"/>
    </row>
    <row r="174" spans="1:5" ht="15">
      <c r="A174" s="18" t="s">
        <v>51</v>
      </c>
      <c r="B174" s="19">
        <v>0</v>
      </c>
      <c r="C174" s="19">
        <v>0</v>
      </c>
      <c r="D174" s="19">
        <v>-238.53678</v>
      </c>
      <c r="E174" s="12"/>
    </row>
    <row r="175" spans="1:5" ht="30">
      <c r="A175" s="15" t="s">
        <v>30</v>
      </c>
      <c r="B175" s="16">
        <f>SUM(B177:B180)</f>
        <v>23024</v>
      </c>
      <c r="C175" s="16">
        <f>SUM(C177:C181)</f>
        <v>23184</v>
      </c>
      <c r="D175" s="16">
        <f>SUM(D177:D181)</f>
        <v>11161.50251</v>
      </c>
      <c r="E175" s="12"/>
    </row>
    <row r="176" spans="1:5" ht="15">
      <c r="A176" s="18" t="s">
        <v>11</v>
      </c>
      <c r="B176" s="19">
        <v>22924</v>
      </c>
      <c r="C176" s="19">
        <v>22984</v>
      </c>
      <c r="D176" s="19">
        <v>11161.50251</v>
      </c>
      <c r="E176" s="12"/>
    </row>
    <row r="177" spans="1:5" ht="15">
      <c r="A177" s="18" t="s">
        <v>3</v>
      </c>
      <c r="B177" s="19">
        <v>21240</v>
      </c>
      <c r="C177" s="19">
        <v>21240</v>
      </c>
      <c r="D177" s="19">
        <v>10519.0894</v>
      </c>
      <c r="E177" s="12"/>
    </row>
    <row r="178" spans="1:5" ht="15">
      <c r="A178" s="18" t="s">
        <v>4</v>
      </c>
      <c r="B178" s="19">
        <v>1540</v>
      </c>
      <c r="C178" s="19">
        <v>1600</v>
      </c>
      <c r="D178" s="19">
        <v>578.91511</v>
      </c>
      <c r="E178" s="12"/>
    </row>
    <row r="179" spans="1:5" ht="15">
      <c r="A179" s="18" t="s">
        <v>6</v>
      </c>
      <c r="B179" s="19">
        <v>144</v>
      </c>
      <c r="C179" s="19">
        <v>144</v>
      </c>
      <c r="D179" s="19">
        <v>63.498</v>
      </c>
      <c r="E179" s="12"/>
    </row>
    <row r="180" spans="1:5" ht="15">
      <c r="A180" s="18" t="s">
        <v>7</v>
      </c>
      <c r="B180" s="19">
        <v>100</v>
      </c>
      <c r="C180" s="19">
        <v>200</v>
      </c>
      <c r="D180" s="19">
        <v>0</v>
      </c>
      <c r="E180" s="12"/>
    </row>
    <row r="181" spans="1:5" ht="15">
      <c r="A181" s="18" t="s">
        <v>51</v>
      </c>
      <c r="B181" s="19">
        <v>0</v>
      </c>
      <c r="C181" s="19">
        <v>0</v>
      </c>
      <c r="D181" s="19">
        <v>0</v>
      </c>
      <c r="E181" s="12"/>
    </row>
    <row r="182" spans="1:5" ht="15">
      <c r="A182" s="15" t="s">
        <v>31</v>
      </c>
      <c r="B182" s="16">
        <f>SUM(B184:B192)</f>
        <v>173893</v>
      </c>
      <c r="C182" s="16">
        <f>SUM(C184:C192)</f>
        <v>170179</v>
      </c>
      <c r="D182" s="16">
        <f>SUM(D184:D192)</f>
        <v>57096.701610000004</v>
      </c>
      <c r="E182" s="22"/>
    </row>
    <row r="183" spans="1:5" ht="15">
      <c r="A183" s="18" t="s">
        <v>11</v>
      </c>
      <c r="B183" s="19">
        <v>173765</v>
      </c>
      <c r="C183" s="27">
        <v>170051</v>
      </c>
      <c r="D183" s="19">
        <v>57226.3951</v>
      </c>
      <c r="E183" s="12"/>
    </row>
    <row r="184" spans="1:5" ht="15">
      <c r="A184" s="18" t="s">
        <v>3</v>
      </c>
      <c r="B184" s="19">
        <v>90304</v>
      </c>
      <c r="C184" s="27">
        <v>93304</v>
      </c>
      <c r="D184" s="19">
        <v>40954.24968</v>
      </c>
      <c r="E184" s="12"/>
    </row>
    <row r="185" spans="1:5" ht="15">
      <c r="A185" s="18" t="s">
        <v>4</v>
      </c>
      <c r="B185" s="19">
        <v>8805</v>
      </c>
      <c r="C185" s="27">
        <v>8805</v>
      </c>
      <c r="D185" s="19">
        <v>3575.8504900000003</v>
      </c>
      <c r="E185" s="12"/>
    </row>
    <row r="186" spans="1:5" ht="15">
      <c r="A186" s="18" t="s">
        <v>57</v>
      </c>
      <c r="B186" s="19">
        <v>82</v>
      </c>
      <c r="C186" s="27">
        <v>83</v>
      </c>
      <c r="D186" s="19">
        <v>0</v>
      </c>
      <c r="E186" s="12"/>
    </row>
    <row r="187" spans="1:5" ht="15">
      <c r="A187" s="18" t="s">
        <v>5</v>
      </c>
      <c r="B187" s="19">
        <v>98</v>
      </c>
      <c r="C187" s="27">
        <v>97</v>
      </c>
      <c r="D187" s="19">
        <v>95.63597</v>
      </c>
      <c r="E187" s="12"/>
    </row>
    <row r="188" spans="1:5" ht="30">
      <c r="A188" s="18" t="s">
        <v>56</v>
      </c>
      <c r="B188" s="19">
        <v>220</v>
      </c>
      <c r="C188" s="27">
        <v>220</v>
      </c>
      <c r="D188" s="19">
        <v>0</v>
      </c>
      <c r="E188" s="12"/>
    </row>
    <row r="189" spans="1:5" ht="30">
      <c r="A189" s="18" t="s">
        <v>54</v>
      </c>
      <c r="B189" s="19">
        <v>48055</v>
      </c>
      <c r="C189" s="27">
        <v>41341</v>
      </c>
      <c r="D189" s="19">
        <v>3593.62796</v>
      </c>
      <c r="E189" s="12"/>
    </row>
    <row r="190" spans="1:5" ht="15">
      <c r="A190" s="18" t="s">
        <v>6</v>
      </c>
      <c r="B190" s="19">
        <v>26201</v>
      </c>
      <c r="C190" s="27">
        <v>26201</v>
      </c>
      <c r="D190" s="19">
        <v>9007.031</v>
      </c>
      <c r="E190" s="12"/>
    </row>
    <row r="191" spans="1:5" ht="15">
      <c r="A191" s="18" t="s">
        <v>7</v>
      </c>
      <c r="B191" s="19">
        <v>128</v>
      </c>
      <c r="C191" s="27">
        <v>128</v>
      </c>
      <c r="D191" s="19">
        <v>0</v>
      </c>
      <c r="E191" s="12"/>
    </row>
    <row r="192" spans="1:5" ht="15">
      <c r="A192" s="18" t="s">
        <v>51</v>
      </c>
      <c r="B192" s="19">
        <v>0</v>
      </c>
      <c r="C192" s="19">
        <v>0</v>
      </c>
      <c r="D192" s="19">
        <v>-129.69349</v>
      </c>
      <c r="E192" s="12"/>
    </row>
    <row r="193" spans="1:5" ht="15">
      <c r="A193" s="15" t="s">
        <v>32</v>
      </c>
      <c r="B193" s="16">
        <f>SUM(B195:B201)</f>
        <v>30722</v>
      </c>
      <c r="C193" s="16">
        <f>SUM(C195:C201)</f>
        <v>30722</v>
      </c>
      <c r="D193" s="16">
        <f>SUM(D195:D201)</f>
        <v>11670.274320000002</v>
      </c>
      <c r="E193" s="17"/>
    </row>
    <row r="194" spans="1:5" ht="15">
      <c r="A194" s="18" t="s">
        <v>11</v>
      </c>
      <c r="B194" s="19">
        <v>30336</v>
      </c>
      <c r="C194" s="20">
        <v>30336</v>
      </c>
      <c r="D194" s="19">
        <v>11788.05624</v>
      </c>
      <c r="E194" s="12"/>
    </row>
    <row r="195" spans="1:5" ht="15">
      <c r="A195" s="18" t="s">
        <v>3</v>
      </c>
      <c r="B195" s="19">
        <v>25500</v>
      </c>
      <c r="C195" s="19">
        <v>25500</v>
      </c>
      <c r="D195" s="19">
        <v>9966.31989</v>
      </c>
      <c r="E195" s="12"/>
    </row>
    <row r="196" spans="1:5" ht="15">
      <c r="A196" s="18" t="s">
        <v>4</v>
      </c>
      <c r="B196" s="19">
        <v>4305</v>
      </c>
      <c r="C196" s="19">
        <v>4305</v>
      </c>
      <c r="D196" s="19">
        <v>1404.85747</v>
      </c>
      <c r="E196" s="12"/>
    </row>
    <row r="197" spans="1:5" ht="15">
      <c r="A197" s="18" t="s">
        <v>5</v>
      </c>
      <c r="B197" s="19">
        <v>17</v>
      </c>
      <c r="C197" s="19">
        <v>17</v>
      </c>
      <c r="D197" s="19">
        <v>13</v>
      </c>
      <c r="E197" s="12"/>
    </row>
    <row r="198" spans="1:5" ht="15">
      <c r="A198" s="18" t="s">
        <v>55</v>
      </c>
      <c r="B198" s="28">
        <v>80</v>
      </c>
      <c r="C198" s="28">
        <v>80</v>
      </c>
      <c r="D198" s="28">
        <v>19.92888</v>
      </c>
      <c r="E198" s="12"/>
    </row>
    <row r="199" spans="1:5" ht="15">
      <c r="A199" s="18" t="s">
        <v>6</v>
      </c>
      <c r="B199" s="19">
        <v>434</v>
      </c>
      <c r="C199" s="19">
        <v>434</v>
      </c>
      <c r="D199" s="19">
        <v>383.95</v>
      </c>
      <c r="E199" s="12"/>
    </row>
    <row r="200" spans="1:5" ht="15">
      <c r="A200" s="18" t="s">
        <v>7</v>
      </c>
      <c r="B200" s="19">
        <v>386</v>
      </c>
      <c r="C200" s="19">
        <v>386</v>
      </c>
      <c r="D200" s="19">
        <v>44.85015</v>
      </c>
      <c r="E200" s="12"/>
    </row>
    <row r="201" spans="1:5" ht="15">
      <c r="A201" s="18" t="s">
        <v>51</v>
      </c>
      <c r="B201" s="19">
        <v>0</v>
      </c>
      <c r="C201" s="19">
        <v>0</v>
      </c>
      <c r="D201" s="19">
        <v>-162.63207</v>
      </c>
      <c r="E201" s="12"/>
    </row>
    <row r="202" spans="1:5" ht="15">
      <c r="A202" s="15" t="s">
        <v>33</v>
      </c>
      <c r="B202" s="16">
        <f>SUM(B204:B210)</f>
        <v>400805</v>
      </c>
      <c r="C202" s="16">
        <f>SUM(C204:C210)</f>
        <v>378440</v>
      </c>
      <c r="D202" s="16">
        <f>SUM(D204:D210)</f>
        <v>158182.00912000003</v>
      </c>
      <c r="E202" s="12"/>
    </row>
    <row r="203" spans="1:5" ht="15">
      <c r="A203" s="18" t="s">
        <v>11</v>
      </c>
      <c r="B203" s="19">
        <v>385110</v>
      </c>
      <c r="C203" s="19">
        <v>367119</v>
      </c>
      <c r="D203" s="19">
        <v>160307.80631</v>
      </c>
      <c r="E203" s="12"/>
    </row>
    <row r="204" spans="1:5" ht="15">
      <c r="A204" s="18" t="s">
        <v>3</v>
      </c>
      <c r="B204" s="19">
        <v>267867</v>
      </c>
      <c r="C204" s="19">
        <v>253332</v>
      </c>
      <c r="D204" s="19">
        <v>122237.02573000001</v>
      </c>
      <c r="E204" s="12"/>
    </row>
    <row r="205" spans="1:5" ht="15">
      <c r="A205" s="18" t="s">
        <v>4</v>
      </c>
      <c r="B205" s="19">
        <v>19000</v>
      </c>
      <c r="C205" s="19">
        <v>21490</v>
      </c>
      <c r="D205" s="19">
        <v>8115.5747599999995</v>
      </c>
      <c r="E205" s="12"/>
    </row>
    <row r="206" spans="1:5" ht="15">
      <c r="A206" s="18" t="s">
        <v>5</v>
      </c>
      <c r="B206" s="19">
        <v>30</v>
      </c>
      <c r="C206" s="19">
        <v>27</v>
      </c>
      <c r="D206" s="19">
        <v>22</v>
      </c>
      <c r="E206" s="12"/>
    </row>
    <row r="207" spans="1:5" ht="30">
      <c r="A207" s="18" t="s">
        <v>54</v>
      </c>
      <c r="B207" s="19">
        <v>95905</v>
      </c>
      <c r="C207" s="19">
        <v>89479</v>
      </c>
      <c r="D207" s="19">
        <v>28745.03982</v>
      </c>
      <c r="E207" s="12"/>
    </row>
    <row r="208" spans="1:5" ht="15">
      <c r="A208" s="18" t="s">
        <v>6</v>
      </c>
      <c r="B208" s="19">
        <v>2308</v>
      </c>
      <c r="C208" s="19">
        <v>2791</v>
      </c>
      <c r="D208" s="19">
        <v>1188.166</v>
      </c>
      <c r="E208" s="12"/>
    </row>
    <row r="209" spans="1:5" ht="15">
      <c r="A209" s="18" t="s">
        <v>7</v>
      </c>
      <c r="B209" s="19">
        <v>15695</v>
      </c>
      <c r="C209" s="19">
        <v>11321</v>
      </c>
      <c r="D209" s="19">
        <v>1379.22171</v>
      </c>
      <c r="E209" s="12"/>
    </row>
    <row r="210" spans="1:5" ht="15">
      <c r="A210" s="18" t="s">
        <v>51</v>
      </c>
      <c r="B210" s="19">
        <v>0</v>
      </c>
      <c r="C210" s="19">
        <v>0</v>
      </c>
      <c r="D210" s="19">
        <v>-3505.0189</v>
      </c>
      <c r="E210" s="12"/>
    </row>
    <row r="211" spans="1:5" ht="15">
      <c r="A211" s="15" t="s">
        <v>64</v>
      </c>
      <c r="B211" s="16">
        <f>SUM(B213:B219)</f>
        <v>147580</v>
      </c>
      <c r="C211" s="16">
        <f>SUM(C213:C219)</f>
        <v>193646</v>
      </c>
      <c r="D211" s="16">
        <f>SUM(D213:D219)</f>
        <v>74652.18353</v>
      </c>
      <c r="E211" s="17"/>
    </row>
    <row r="212" spans="1:5" ht="15">
      <c r="A212" s="18" t="s">
        <v>11</v>
      </c>
      <c r="B212" s="19">
        <v>146580</v>
      </c>
      <c r="C212" s="19">
        <v>190646</v>
      </c>
      <c r="D212" s="19">
        <v>74273.16268000001</v>
      </c>
      <c r="E212" s="12"/>
    </row>
    <row r="213" spans="1:5" ht="15">
      <c r="A213" s="18" t="s">
        <v>3</v>
      </c>
      <c r="B213" s="19">
        <v>137000</v>
      </c>
      <c r="C213" s="19">
        <v>173000</v>
      </c>
      <c r="D213" s="19">
        <v>69349.99869</v>
      </c>
      <c r="E213" s="12"/>
    </row>
    <row r="214" spans="1:5" ht="15">
      <c r="A214" s="18" t="s">
        <v>4</v>
      </c>
      <c r="B214" s="19">
        <v>9050</v>
      </c>
      <c r="C214" s="19">
        <v>10600</v>
      </c>
      <c r="D214" s="19">
        <v>4638.349990000001</v>
      </c>
      <c r="E214" s="12"/>
    </row>
    <row r="215" spans="1:5" ht="15">
      <c r="A215" s="18" t="s">
        <v>5</v>
      </c>
      <c r="B215" s="19">
        <v>50</v>
      </c>
      <c r="C215" s="19">
        <v>50</v>
      </c>
      <c r="D215" s="19">
        <v>34.25</v>
      </c>
      <c r="E215" s="12"/>
    </row>
    <row r="216" spans="1:5" ht="15">
      <c r="A216" s="18" t="s">
        <v>55</v>
      </c>
      <c r="B216" s="19">
        <v>0</v>
      </c>
      <c r="C216" s="19">
        <v>0</v>
      </c>
      <c r="D216" s="19">
        <v>0</v>
      </c>
      <c r="E216" s="12"/>
    </row>
    <row r="217" spans="1:5" ht="15">
      <c r="A217" s="18" t="s">
        <v>6</v>
      </c>
      <c r="B217" s="19">
        <v>480</v>
      </c>
      <c r="C217" s="19">
        <v>6996</v>
      </c>
      <c r="D217" s="19">
        <v>250.564</v>
      </c>
      <c r="E217" s="12"/>
    </row>
    <row r="218" spans="1:5" ht="15">
      <c r="A218" s="18" t="s">
        <v>7</v>
      </c>
      <c r="B218" s="19">
        <v>1000</v>
      </c>
      <c r="C218" s="19">
        <v>3000</v>
      </c>
      <c r="D218" s="19">
        <v>390.72909999999996</v>
      </c>
      <c r="E218" s="12"/>
    </row>
    <row r="219" spans="1:5" ht="15">
      <c r="A219" s="18" t="s">
        <v>51</v>
      </c>
      <c r="B219" s="19">
        <v>0</v>
      </c>
      <c r="C219" s="19">
        <v>0</v>
      </c>
      <c r="D219" s="19">
        <v>-11.70825</v>
      </c>
      <c r="E219" s="12"/>
    </row>
    <row r="220" spans="1:5" ht="15">
      <c r="A220" s="15" t="s">
        <v>68</v>
      </c>
      <c r="B220" s="16">
        <f>SUM(B222:B227)</f>
        <v>45935</v>
      </c>
      <c r="C220" s="16">
        <f>SUM(C222:C227)</f>
        <v>39997</v>
      </c>
      <c r="D220" s="16">
        <f>SUM(D222:D227)</f>
        <v>17724.417009999997</v>
      </c>
      <c r="E220" s="12"/>
    </row>
    <row r="221" spans="1:5" ht="15">
      <c r="A221" s="18" t="s">
        <v>11</v>
      </c>
      <c r="B221" s="19">
        <v>45862</v>
      </c>
      <c r="C221" s="27">
        <v>39924</v>
      </c>
      <c r="D221" s="19">
        <v>17707.449989999997</v>
      </c>
      <c r="E221" s="12"/>
    </row>
    <row r="222" spans="1:5" ht="15">
      <c r="A222" s="18" t="s">
        <v>3</v>
      </c>
      <c r="B222" s="19">
        <v>42652</v>
      </c>
      <c r="C222" s="27">
        <v>37112</v>
      </c>
      <c r="D222" s="19">
        <v>16506.390789999998</v>
      </c>
      <c r="E222" s="12"/>
    </row>
    <row r="223" spans="1:5" ht="15">
      <c r="A223" s="18" t="s">
        <v>4</v>
      </c>
      <c r="B223" s="19">
        <v>3018</v>
      </c>
      <c r="C223" s="27">
        <v>2569</v>
      </c>
      <c r="D223" s="19">
        <v>1125.8772</v>
      </c>
      <c r="E223" s="12"/>
    </row>
    <row r="224" spans="1:5" ht="30">
      <c r="A224" s="18" t="s">
        <v>54</v>
      </c>
      <c r="B224" s="19">
        <v>79</v>
      </c>
      <c r="C224" s="27">
        <v>130</v>
      </c>
      <c r="D224" s="19">
        <v>25.187</v>
      </c>
      <c r="E224" s="12"/>
    </row>
    <row r="225" spans="1:5" ht="15">
      <c r="A225" s="18" t="s">
        <v>6</v>
      </c>
      <c r="B225" s="19">
        <v>113</v>
      </c>
      <c r="C225" s="27">
        <v>113</v>
      </c>
      <c r="D225" s="19">
        <v>49.995</v>
      </c>
      <c r="E225" s="12"/>
    </row>
    <row r="226" spans="1:5" ht="15">
      <c r="A226" s="18" t="s">
        <v>7</v>
      </c>
      <c r="B226" s="19">
        <v>73</v>
      </c>
      <c r="C226" s="27">
        <v>73</v>
      </c>
      <c r="D226" s="19">
        <v>16.96702</v>
      </c>
      <c r="E226" s="12"/>
    </row>
    <row r="227" spans="1:5" ht="15">
      <c r="A227" s="18" t="s">
        <v>51</v>
      </c>
      <c r="B227" s="19">
        <v>0</v>
      </c>
      <c r="C227" s="19">
        <v>0</v>
      </c>
      <c r="D227" s="19">
        <v>0</v>
      </c>
      <c r="E227" s="12"/>
    </row>
    <row r="228" spans="1:5" ht="15">
      <c r="A228" s="15" t="s">
        <v>34</v>
      </c>
      <c r="B228" s="16">
        <f>SUM(B230:B235)</f>
        <v>44127</v>
      </c>
      <c r="C228" s="16">
        <f>SUM(C230:C235)</f>
        <v>32627</v>
      </c>
      <c r="D228" s="16">
        <f>SUM(D230:D235)</f>
        <v>14158.230099999999</v>
      </c>
      <c r="E228" s="12"/>
    </row>
    <row r="229" spans="1:5" ht="15">
      <c r="A229" s="18" t="s">
        <v>11</v>
      </c>
      <c r="B229" s="19">
        <v>43957</v>
      </c>
      <c r="C229" s="27">
        <v>32457</v>
      </c>
      <c r="D229" s="19">
        <v>14168.68913</v>
      </c>
      <c r="E229" s="12"/>
    </row>
    <row r="230" spans="1:5" ht="15">
      <c r="A230" s="18" t="s">
        <v>3</v>
      </c>
      <c r="B230" s="19">
        <v>17505</v>
      </c>
      <c r="C230" s="27">
        <v>16005</v>
      </c>
      <c r="D230" s="19">
        <v>7577.527</v>
      </c>
      <c r="E230" s="12"/>
    </row>
    <row r="231" spans="1:5" ht="15">
      <c r="A231" s="18" t="s">
        <v>4</v>
      </c>
      <c r="B231" s="19">
        <v>23304</v>
      </c>
      <c r="C231" s="27">
        <v>13304</v>
      </c>
      <c r="D231" s="19">
        <v>5288.1539299999995</v>
      </c>
      <c r="E231" s="12"/>
    </row>
    <row r="232" spans="1:5" ht="15">
      <c r="A232" s="18" t="s">
        <v>5</v>
      </c>
      <c r="B232" s="19">
        <v>0</v>
      </c>
      <c r="C232" s="27">
        <v>0</v>
      </c>
      <c r="D232" s="19">
        <v>0</v>
      </c>
      <c r="E232" s="12"/>
    </row>
    <row r="233" spans="1:5" ht="15">
      <c r="A233" s="18" t="s">
        <v>6</v>
      </c>
      <c r="B233" s="19">
        <v>3148</v>
      </c>
      <c r="C233" s="27">
        <v>3148</v>
      </c>
      <c r="D233" s="19">
        <v>1303.0082</v>
      </c>
      <c r="E233" s="12"/>
    </row>
    <row r="234" spans="1:5" ht="15">
      <c r="A234" s="18" t="s">
        <v>7</v>
      </c>
      <c r="B234" s="19">
        <v>170</v>
      </c>
      <c r="C234" s="27">
        <v>170</v>
      </c>
      <c r="D234" s="19">
        <v>0</v>
      </c>
      <c r="E234" s="12"/>
    </row>
    <row r="235" spans="1:5" ht="15">
      <c r="A235" s="18" t="s">
        <v>51</v>
      </c>
      <c r="B235" s="19">
        <v>0</v>
      </c>
      <c r="C235" s="19">
        <v>0</v>
      </c>
      <c r="D235" s="19">
        <v>-10.45903</v>
      </c>
      <c r="E235" s="12"/>
    </row>
    <row r="236" spans="1:5" ht="30">
      <c r="A236" s="15" t="s">
        <v>73</v>
      </c>
      <c r="B236" s="16">
        <f>SUM(B238:B250)</f>
        <v>6281710</v>
      </c>
      <c r="C236" s="16">
        <f>SUM(C238:C250)</f>
        <v>8056338</v>
      </c>
      <c r="D236" s="16">
        <f>SUM(D238:D250)</f>
        <v>3490339.2910899995</v>
      </c>
      <c r="E236" s="12"/>
    </row>
    <row r="237" spans="1:5" ht="15">
      <c r="A237" s="18" t="s">
        <v>11</v>
      </c>
      <c r="B237" s="19">
        <v>6004472</v>
      </c>
      <c r="C237" s="19">
        <v>7779100</v>
      </c>
      <c r="D237" s="19">
        <v>3488298.9105100003</v>
      </c>
      <c r="E237" s="12"/>
    </row>
    <row r="238" spans="1:5" ht="15">
      <c r="A238" s="18" t="s">
        <v>3</v>
      </c>
      <c r="B238" s="19">
        <v>77999</v>
      </c>
      <c r="C238" s="20">
        <v>81999</v>
      </c>
      <c r="D238" s="19">
        <v>41146.255600000004</v>
      </c>
      <c r="E238" s="12"/>
    </row>
    <row r="239" spans="1:5" ht="15">
      <c r="A239" s="18" t="s">
        <v>4</v>
      </c>
      <c r="B239" s="19">
        <v>10248</v>
      </c>
      <c r="C239" s="19">
        <v>10248</v>
      </c>
      <c r="D239" s="19">
        <v>3283.71134</v>
      </c>
      <c r="E239" s="12"/>
    </row>
    <row r="240" spans="1:5" ht="15">
      <c r="A240" s="18" t="s">
        <v>60</v>
      </c>
      <c r="B240" s="19">
        <v>48975</v>
      </c>
      <c r="C240" s="19">
        <v>48975</v>
      </c>
      <c r="D240" s="19">
        <v>0</v>
      </c>
      <c r="E240" s="12"/>
    </row>
    <row r="241" spans="1:5" ht="15">
      <c r="A241" s="18" t="s">
        <v>59</v>
      </c>
      <c r="B241" s="19">
        <v>200000</v>
      </c>
      <c r="C241" s="19">
        <v>179000</v>
      </c>
      <c r="D241" s="19">
        <v>0.82016</v>
      </c>
      <c r="E241" s="12"/>
    </row>
    <row r="242" spans="1:5" ht="15">
      <c r="A242" s="18" t="s">
        <v>57</v>
      </c>
      <c r="B242" s="19">
        <v>3504737</v>
      </c>
      <c r="C242" s="20">
        <v>5281737</v>
      </c>
      <c r="D242" s="19">
        <v>2578737.11111</v>
      </c>
      <c r="E242" s="12"/>
    </row>
    <row r="243" spans="1:5" ht="15">
      <c r="A243" s="18" t="s">
        <v>5</v>
      </c>
      <c r="B243" s="19">
        <v>1004180</v>
      </c>
      <c r="C243" s="19">
        <v>1004180</v>
      </c>
      <c r="D243" s="19">
        <v>550255.7561799999</v>
      </c>
      <c r="E243" s="12"/>
    </row>
    <row r="244" spans="1:5" ht="30">
      <c r="A244" s="18" t="s">
        <v>56</v>
      </c>
      <c r="B244" s="19">
        <v>22282</v>
      </c>
      <c r="C244" s="19">
        <v>31782</v>
      </c>
      <c r="D244" s="19">
        <v>7005</v>
      </c>
      <c r="E244" s="12"/>
    </row>
    <row r="245" spans="1:5" ht="30">
      <c r="A245" s="18" t="s">
        <v>54</v>
      </c>
      <c r="B245" s="19">
        <v>1094301</v>
      </c>
      <c r="C245" s="19">
        <v>1084801</v>
      </c>
      <c r="D245" s="19">
        <v>279075.9058</v>
      </c>
      <c r="E245" s="12"/>
    </row>
    <row r="246" spans="1:5" ht="15">
      <c r="A246" s="18" t="s">
        <v>6</v>
      </c>
      <c r="B246" s="19">
        <v>1750</v>
      </c>
      <c r="C246" s="19">
        <v>6378</v>
      </c>
      <c r="D246" s="19">
        <v>1295.23542</v>
      </c>
      <c r="E246" s="12"/>
    </row>
    <row r="247" spans="1:5" ht="15">
      <c r="A247" s="18" t="s">
        <v>53</v>
      </c>
      <c r="B247" s="19">
        <v>40000</v>
      </c>
      <c r="C247" s="19">
        <v>50000</v>
      </c>
      <c r="D247" s="19">
        <v>27499.114899999997</v>
      </c>
      <c r="E247" s="12"/>
    </row>
    <row r="248" spans="1:5" ht="15">
      <c r="A248" s="18" t="s">
        <v>7</v>
      </c>
      <c r="B248" s="19">
        <v>77238</v>
      </c>
      <c r="C248" s="19">
        <v>77238</v>
      </c>
      <c r="D248" s="19">
        <v>18994.17556</v>
      </c>
      <c r="E248" s="12"/>
    </row>
    <row r="249" spans="1:5" ht="15">
      <c r="A249" s="18" t="s">
        <v>52</v>
      </c>
      <c r="B249" s="19">
        <v>200000</v>
      </c>
      <c r="C249" s="19">
        <v>200000</v>
      </c>
      <c r="D249" s="19">
        <v>0</v>
      </c>
      <c r="E249" s="12"/>
    </row>
    <row r="250" spans="1:5" ht="15">
      <c r="A250" s="18" t="s">
        <v>51</v>
      </c>
      <c r="B250" s="19">
        <v>0</v>
      </c>
      <c r="C250" s="19">
        <v>0</v>
      </c>
      <c r="D250" s="19">
        <v>-16953.79498</v>
      </c>
      <c r="E250" s="12"/>
    </row>
    <row r="251" spans="1:5" ht="15">
      <c r="A251" s="15" t="s">
        <v>35</v>
      </c>
      <c r="B251" s="16">
        <f>SUM(B253:B260)</f>
        <v>1078752</v>
      </c>
      <c r="C251" s="16">
        <f>SUM(C253:C260)</f>
        <v>1099792</v>
      </c>
      <c r="D251" s="16">
        <f>SUM(D253:D260)</f>
        <v>526635.15912</v>
      </c>
      <c r="E251" s="12"/>
    </row>
    <row r="252" spans="1:5" ht="15">
      <c r="A252" s="18" t="s">
        <v>11</v>
      </c>
      <c r="B252" s="19">
        <v>1057952</v>
      </c>
      <c r="C252" s="19">
        <v>993992</v>
      </c>
      <c r="D252" s="19">
        <v>544157.78316</v>
      </c>
      <c r="E252" s="12"/>
    </row>
    <row r="253" spans="1:5" ht="15">
      <c r="A253" s="18" t="s">
        <v>3</v>
      </c>
      <c r="B253" s="19">
        <v>530000</v>
      </c>
      <c r="C253" s="19">
        <v>530000</v>
      </c>
      <c r="D253" s="19">
        <v>264597.66338</v>
      </c>
      <c r="E253" s="12"/>
    </row>
    <row r="254" spans="1:5" ht="15">
      <c r="A254" s="18" t="s">
        <v>4</v>
      </c>
      <c r="B254" s="19">
        <v>285786</v>
      </c>
      <c r="C254" s="19">
        <v>285786</v>
      </c>
      <c r="D254" s="19">
        <v>167281.34920000003</v>
      </c>
      <c r="E254" s="12"/>
    </row>
    <row r="255" spans="1:5" ht="15">
      <c r="A255" s="18" t="s">
        <v>57</v>
      </c>
      <c r="B255" s="19">
        <v>18733</v>
      </c>
      <c r="C255" s="19">
        <v>18733</v>
      </c>
      <c r="D255" s="19">
        <v>8047.992</v>
      </c>
      <c r="E255" s="12"/>
    </row>
    <row r="256" spans="1:5" ht="15">
      <c r="A256" s="18" t="s">
        <v>5</v>
      </c>
      <c r="B256" s="19">
        <v>145000</v>
      </c>
      <c r="C256" s="19">
        <v>145000</v>
      </c>
      <c r="D256" s="19">
        <v>100911.36873999999</v>
      </c>
      <c r="E256" s="12"/>
    </row>
    <row r="257" spans="1:5" ht="30">
      <c r="A257" s="18" t="s">
        <v>54</v>
      </c>
      <c r="B257" s="19">
        <v>75633</v>
      </c>
      <c r="C257" s="19">
        <v>10783</v>
      </c>
      <c r="D257" s="19">
        <v>955.9048399999999</v>
      </c>
      <c r="E257" s="12"/>
    </row>
    <row r="258" spans="1:5" ht="15">
      <c r="A258" s="18" t="s">
        <v>6</v>
      </c>
      <c r="B258" s="19">
        <v>2800</v>
      </c>
      <c r="C258" s="19">
        <v>3690</v>
      </c>
      <c r="D258" s="19">
        <v>2363.505</v>
      </c>
      <c r="E258" s="12"/>
    </row>
    <row r="259" spans="1:5" ht="15">
      <c r="A259" s="18" t="s">
        <v>7</v>
      </c>
      <c r="B259" s="19">
        <v>20800</v>
      </c>
      <c r="C259" s="19">
        <v>105800</v>
      </c>
      <c r="D259" s="19">
        <v>3114.6472400000002</v>
      </c>
      <c r="E259" s="12"/>
    </row>
    <row r="260" spans="1:5" ht="15">
      <c r="A260" s="18" t="s">
        <v>51</v>
      </c>
      <c r="B260" s="19">
        <v>0</v>
      </c>
      <c r="C260" s="19">
        <v>0</v>
      </c>
      <c r="D260" s="19">
        <v>-20637.271279999997</v>
      </c>
      <c r="E260" s="12"/>
    </row>
    <row r="261" spans="1:5" ht="15">
      <c r="A261" s="15" t="s">
        <v>36</v>
      </c>
      <c r="B261" s="16">
        <f>SUM(B263:B273)</f>
        <v>20695086</v>
      </c>
      <c r="C261" s="16">
        <f>SUM(C263:C273)</f>
        <v>21835612</v>
      </c>
      <c r="D261" s="16">
        <f>SUM(D263:D273)</f>
        <v>9398549.295680001</v>
      </c>
      <c r="E261" s="12"/>
    </row>
    <row r="262" spans="1:5" ht="15">
      <c r="A262" s="18" t="s">
        <v>11</v>
      </c>
      <c r="B262" s="19">
        <v>19376880</v>
      </c>
      <c r="C262" s="19">
        <v>20548165</v>
      </c>
      <c r="D262" s="19">
        <v>9118242.161789998</v>
      </c>
      <c r="E262" s="12"/>
    </row>
    <row r="263" spans="1:5" ht="15">
      <c r="A263" s="18" t="s">
        <v>3</v>
      </c>
      <c r="B263" s="19">
        <v>12262000</v>
      </c>
      <c r="C263" s="19">
        <v>13321146</v>
      </c>
      <c r="D263" s="19">
        <v>6204798.674930001</v>
      </c>
      <c r="E263" s="12"/>
    </row>
    <row r="264" spans="1:5" ht="15">
      <c r="A264" s="18" t="s">
        <v>4</v>
      </c>
      <c r="B264" s="19">
        <v>870690</v>
      </c>
      <c r="C264" s="19">
        <v>1082886</v>
      </c>
      <c r="D264" s="19">
        <v>418606.71634000004</v>
      </c>
      <c r="E264" s="12"/>
    </row>
    <row r="265" spans="1:5" ht="15">
      <c r="A265" s="18" t="s">
        <v>57</v>
      </c>
      <c r="B265" s="19">
        <v>245029</v>
      </c>
      <c r="C265" s="19">
        <v>245029</v>
      </c>
      <c r="D265" s="19">
        <v>110780.769</v>
      </c>
      <c r="E265" s="12"/>
    </row>
    <row r="266" spans="1:5" ht="15">
      <c r="A266" s="18" t="s">
        <v>5</v>
      </c>
      <c r="B266" s="19">
        <v>4800</v>
      </c>
      <c r="C266" s="19">
        <v>4800</v>
      </c>
      <c r="D266" s="19">
        <v>1838.13912</v>
      </c>
      <c r="E266" s="12"/>
    </row>
    <row r="267" spans="1:5" ht="30">
      <c r="A267" s="18" t="s">
        <v>56</v>
      </c>
      <c r="B267" s="19">
        <v>1000</v>
      </c>
      <c r="C267" s="19">
        <v>1000</v>
      </c>
      <c r="D267" s="19">
        <v>28.36366</v>
      </c>
      <c r="E267" s="12"/>
    </row>
    <row r="268" spans="1:5" ht="15">
      <c r="A268" s="18" t="s">
        <v>55</v>
      </c>
      <c r="B268" s="19">
        <v>4190872</v>
      </c>
      <c r="C268" s="19">
        <v>4490820</v>
      </c>
      <c r="D268" s="19">
        <v>2230071.17602</v>
      </c>
      <c r="E268" s="12"/>
    </row>
    <row r="269" spans="1:5" ht="30">
      <c r="A269" s="18" t="s">
        <v>54</v>
      </c>
      <c r="B269" s="19">
        <v>1783035</v>
      </c>
      <c r="C269" s="19">
        <v>1383035</v>
      </c>
      <c r="D269" s="19">
        <v>149994.84967999998</v>
      </c>
      <c r="E269" s="12"/>
    </row>
    <row r="270" spans="1:5" ht="15">
      <c r="A270" s="18" t="s">
        <v>6</v>
      </c>
      <c r="B270" s="19">
        <v>6694</v>
      </c>
      <c r="C270" s="19">
        <v>6689</v>
      </c>
      <c r="D270" s="19">
        <v>1789.5912500000002</v>
      </c>
      <c r="E270" s="12"/>
    </row>
    <row r="271" spans="1:5" ht="15">
      <c r="A271" s="18" t="s">
        <v>53</v>
      </c>
      <c r="B271" s="19">
        <v>12760</v>
      </c>
      <c r="C271" s="19">
        <v>12760</v>
      </c>
      <c r="D271" s="19">
        <v>333.88178999999997</v>
      </c>
      <c r="E271" s="12"/>
    </row>
    <row r="272" spans="1:5" ht="15">
      <c r="A272" s="18" t="s">
        <v>7</v>
      </c>
      <c r="B272" s="19">
        <v>1318206</v>
      </c>
      <c r="C272" s="19">
        <v>1287447</v>
      </c>
      <c r="D272" s="19">
        <v>286694.53038999997</v>
      </c>
      <c r="E272" s="12"/>
    </row>
    <row r="273" spans="1:5" ht="15">
      <c r="A273" s="18" t="s">
        <v>51</v>
      </c>
      <c r="B273" s="19">
        <v>0</v>
      </c>
      <c r="C273" s="19">
        <v>0</v>
      </c>
      <c r="D273" s="19">
        <v>-6387.396499999999</v>
      </c>
      <c r="E273" s="12"/>
    </row>
    <row r="274" spans="1:5" ht="15">
      <c r="A274" s="15" t="s">
        <v>37</v>
      </c>
      <c r="B274" s="16">
        <f>SUM(B276:B286)</f>
        <v>18395892</v>
      </c>
      <c r="C274" s="16">
        <f>SUM(C276:C286)</f>
        <v>21391290</v>
      </c>
      <c r="D274" s="16">
        <f>SUM(D276:D286)</f>
        <v>7379571.206700002</v>
      </c>
      <c r="E274" s="12"/>
    </row>
    <row r="275" spans="1:5" ht="15">
      <c r="A275" s="18" t="s">
        <v>11</v>
      </c>
      <c r="B275" s="19">
        <v>18264892</v>
      </c>
      <c r="C275" s="20">
        <v>21260290</v>
      </c>
      <c r="D275" s="19">
        <v>7638641.842599999</v>
      </c>
      <c r="E275" s="12"/>
    </row>
    <row r="276" spans="1:5" ht="15">
      <c r="A276" s="18" t="s">
        <v>3</v>
      </c>
      <c r="B276" s="19">
        <v>675000</v>
      </c>
      <c r="C276" s="20">
        <v>678000</v>
      </c>
      <c r="D276" s="19">
        <v>335227.34047000005</v>
      </c>
      <c r="E276" s="12"/>
    </row>
    <row r="277" spans="1:5" ht="15">
      <c r="A277" s="18" t="s">
        <v>4</v>
      </c>
      <c r="B277" s="19">
        <v>90000</v>
      </c>
      <c r="C277" s="19">
        <v>107000</v>
      </c>
      <c r="D277" s="19">
        <v>37942.299119999996</v>
      </c>
      <c r="E277" s="12"/>
    </row>
    <row r="278" spans="1:5" ht="15">
      <c r="A278" s="18" t="s">
        <v>59</v>
      </c>
      <c r="B278" s="19">
        <v>1819054</v>
      </c>
      <c r="C278" s="19">
        <v>1935559</v>
      </c>
      <c r="D278" s="19">
        <v>1704478.0435</v>
      </c>
      <c r="E278" s="12"/>
    </row>
    <row r="279" spans="1:5" ht="15">
      <c r="A279" s="18" t="s">
        <v>57</v>
      </c>
      <c r="B279" s="19">
        <v>1757204</v>
      </c>
      <c r="C279" s="20">
        <v>2428836</v>
      </c>
      <c r="D279" s="19">
        <v>595186.68159</v>
      </c>
      <c r="E279" s="12"/>
    </row>
    <row r="280" spans="1:5" ht="15">
      <c r="A280" s="18" t="s">
        <v>5</v>
      </c>
      <c r="B280" s="19">
        <v>115034</v>
      </c>
      <c r="C280" s="20">
        <v>115034</v>
      </c>
      <c r="D280" s="19">
        <v>52356.871869999995</v>
      </c>
      <c r="E280" s="12"/>
    </row>
    <row r="281" spans="1:5" ht="30">
      <c r="A281" s="18" t="s">
        <v>56</v>
      </c>
      <c r="B281" s="19">
        <v>4000</v>
      </c>
      <c r="C281" s="19">
        <v>4000</v>
      </c>
      <c r="D281" s="19">
        <v>549.2462800000001</v>
      </c>
      <c r="E281" s="12"/>
    </row>
    <row r="282" spans="1:5" ht="30">
      <c r="A282" s="18" t="s">
        <v>54</v>
      </c>
      <c r="B282" s="19">
        <v>13746400</v>
      </c>
      <c r="C282" s="20">
        <v>15933661</v>
      </c>
      <c r="D282" s="19">
        <v>4901417.139760001</v>
      </c>
      <c r="E282" s="12"/>
    </row>
    <row r="283" spans="1:5" ht="15">
      <c r="A283" s="18" t="s">
        <v>6</v>
      </c>
      <c r="B283" s="19">
        <v>58200</v>
      </c>
      <c r="C283" s="19">
        <v>58200</v>
      </c>
      <c r="D283" s="19">
        <v>11484.22001</v>
      </c>
      <c r="E283" s="12"/>
    </row>
    <row r="284" spans="1:5" ht="15">
      <c r="A284" s="18" t="s">
        <v>7</v>
      </c>
      <c r="B284" s="19">
        <v>30000</v>
      </c>
      <c r="C284" s="19">
        <v>30000</v>
      </c>
      <c r="D284" s="19">
        <v>7045.56782</v>
      </c>
      <c r="E284" s="12"/>
    </row>
    <row r="285" spans="1:5" ht="15">
      <c r="A285" s="18" t="s">
        <v>52</v>
      </c>
      <c r="B285" s="19">
        <v>101000</v>
      </c>
      <c r="C285" s="19">
        <v>101000</v>
      </c>
      <c r="D285" s="19">
        <v>0</v>
      </c>
      <c r="E285" s="12"/>
    </row>
    <row r="286" spans="1:5" ht="15">
      <c r="A286" s="18" t="s">
        <v>51</v>
      </c>
      <c r="B286" s="19">
        <v>0</v>
      </c>
      <c r="C286" s="19">
        <v>0</v>
      </c>
      <c r="D286" s="19">
        <v>-266116.20372</v>
      </c>
      <c r="E286" s="12"/>
    </row>
    <row r="287" spans="1:5" ht="15">
      <c r="A287" s="15" t="s">
        <v>38</v>
      </c>
      <c r="B287" s="16">
        <f>SUM(B289:B297)</f>
        <v>21171340</v>
      </c>
      <c r="C287" s="16">
        <f>SUM(C289:C297)</f>
        <v>21171366</v>
      </c>
      <c r="D287" s="16">
        <f>SUM(D289:D297)</f>
        <v>7518345.937270001</v>
      </c>
      <c r="E287" s="22"/>
    </row>
    <row r="288" spans="1:5" ht="15">
      <c r="A288" s="18" t="s">
        <v>11</v>
      </c>
      <c r="B288" s="19">
        <v>14318537</v>
      </c>
      <c r="C288" s="20">
        <v>14369185</v>
      </c>
      <c r="D288" s="19">
        <v>6217459.2613</v>
      </c>
      <c r="E288" s="12"/>
    </row>
    <row r="289" spans="1:5" ht="15">
      <c r="A289" s="18" t="s">
        <v>3</v>
      </c>
      <c r="B289" s="19">
        <v>6852963</v>
      </c>
      <c r="C289" s="20">
        <v>6852963</v>
      </c>
      <c r="D289" s="19">
        <v>3276128.1336800004</v>
      </c>
      <c r="E289" s="12"/>
    </row>
    <row r="290" spans="1:5" ht="15">
      <c r="A290" s="18" t="s">
        <v>4</v>
      </c>
      <c r="B290" s="19">
        <v>2091599</v>
      </c>
      <c r="C290" s="20">
        <v>2153645</v>
      </c>
      <c r="D290" s="19">
        <v>552882.9939300001</v>
      </c>
      <c r="E290" s="12"/>
    </row>
    <row r="291" spans="1:5" ht="15">
      <c r="A291" s="18" t="s">
        <v>57</v>
      </c>
      <c r="B291" s="19">
        <v>1252184</v>
      </c>
      <c r="C291" s="20">
        <v>1254328</v>
      </c>
      <c r="D291" s="19">
        <v>436732.117</v>
      </c>
      <c r="E291" s="12"/>
    </row>
    <row r="292" spans="1:5" ht="15">
      <c r="A292" s="18" t="s">
        <v>5</v>
      </c>
      <c r="B292" s="19">
        <v>239078</v>
      </c>
      <c r="C292" s="20">
        <v>230665</v>
      </c>
      <c r="D292" s="19">
        <v>94460.70662000001</v>
      </c>
      <c r="E292" s="12"/>
    </row>
    <row r="293" spans="1:5" ht="15">
      <c r="A293" s="18" t="s">
        <v>55</v>
      </c>
      <c r="B293" s="19">
        <v>3837172</v>
      </c>
      <c r="C293" s="20">
        <v>3837651</v>
      </c>
      <c r="D293" s="19">
        <v>1853748.2440499999</v>
      </c>
      <c r="E293" s="12"/>
    </row>
    <row r="294" spans="1:5" ht="30">
      <c r="A294" s="18" t="s">
        <v>54</v>
      </c>
      <c r="B294" s="19">
        <v>31866</v>
      </c>
      <c r="C294" s="20">
        <v>26328</v>
      </c>
      <c r="D294" s="19">
        <v>421.04337</v>
      </c>
      <c r="E294" s="12"/>
    </row>
    <row r="295" spans="1:5" ht="15">
      <c r="A295" s="18" t="s">
        <v>6</v>
      </c>
      <c r="B295" s="19">
        <v>13675</v>
      </c>
      <c r="C295" s="20">
        <v>13605</v>
      </c>
      <c r="D295" s="19">
        <v>3086.02265</v>
      </c>
      <c r="E295" s="12"/>
    </row>
    <row r="296" spans="1:5" ht="15">
      <c r="A296" s="18" t="s">
        <v>7</v>
      </c>
      <c r="B296" s="19">
        <v>6852803</v>
      </c>
      <c r="C296" s="20">
        <v>6802181</v>
      </c>
      <c r="D296" s="19">
        <v>1343503.7047500003</v>
      </c>
      <c r="E296" s="12"/>
    </row>
    <row r="297" spans="1:5" ht="15">
      <c r="A297" s="18" t="s">
        <v>51</v>
      </c>
      <c r="B297" s="19">
        <v>0</v>
      </c>
      <c r="C297" s="19">
        <v>0</v>
      </c>
      <c r="D297" s="19">
        <v>-42617.02878</v>
      </c>
      <c r="E297" s="12"/>
    </row>
    <row r="298" spans="1:5" ht="15">
      <c r="A298" s="15" t="s">
        <v>71</v>
      </c>
      <c r="B298" s="16">
        <f>SUM(B300:B309)</f>
        <v>903592</v>
      </c>
      <c r="C298" s="16">
        <f>SUM(C300:C309)</f>
        <v>852009</v>
      </c>
      <c r="D298" s="16">
        <f>SUM(D300:D309)</f>
        <v>374568.35226</v>
      </c>
      <c r="E298" s="12"/>
    </row>
    <row r="299" spans="1:5" ht="15">
      <c r="A299" s="18" t="s">
        <v>11</v>
      </c>
      <c r="B299" s="19">
        <v>902836</v>
      </c>
      <c r="C299" s="20">
        <v>850903</v>
      </c>
      <c r="D299" s="19">
        <v>375608.29952999996</v>
      </c>
      <c r="E299" s="12"/>
    </row>
    <row r="300" spans="1:5" ht="15">
      <c r="A300" s="18" t="s">
        <v>3</v>
      </c>
      <c r="B300" s="19">
        <v>37400</v>
      </c>
      <c r="C300" s="19">
        <v>35900</v>
      </c>
      <c r="D300" s="19">
        <v>15736.233189999999</v>
      </c>
      <c r="E300" s="12"/>
    </row>
    <row r="301" spans="1:5" ht="15">
      <c r="A301" s="18" t="s">
        <v>4</v>
      </c>
      <c r="B301" s="19">
        <v>39200</v>
      </c>
      <c r="C301" s="20">
        <v>37700</v>
      </c>
      <c r="D301" s="19">
        <v>8026.36304</v>
      </c>
      <c r="E301" s="12"/>
    </row>
    <row r="302" spans="1:5" ht="15">
      <c r="A302" s="18" t="s">
        <v>57</v>
      </c>
      <c r="B302" s="19">
        <v>639158</v>
      </c>
      <c r="C302" s="20">
        <v>651003</v>
      </c>
      <c r="D302" s="19">
        <v>304523.86498</v>
      </c>
      <c r="E302" s="12"/>
    </row>
    <row r="303" spans="1:5" ht="15">
      <c r="A303" s="18" t="s">
        <v>5</v>
      </c>
      <c r="B303" s="19">
        <v>8100</v>
      </c>
      <c r="C303" s="19">
        <v>8100</v>
      </c>
      <c r="D303" s="19">
        <v>3198.69193</v>
      </c>
      <c r="E303" s="12"/>
    </row>
    <row r="304" spans="1:5" ht="30">
      <c r="A304" s="18" t="s">
        <v>56</v>
      </c>
      <c r="B304" s="19">
        <v>0</v>
      </c>
      <c r="C304" s="19">
        <v>0</v>
      </c>
      <c r="D304" s="19">
        <v>0</v>
      </c>
      <c r="E304" s="12"/>
    </row>
    <row r="305" spans="1:5" ht="30">
      <c r="A305" s="18" t="s">
        <v>54</v>
      </c>
      <c r="B305" s="19">
        <v>110078</v>
      </c>
      <c r="C305" s="19">
        <v>51300</v>
      </c>
      <c r="D305" s="19">
        <v>14006.31861</v>
      </c>
      <c r="E305" s="12"/>
    </row>
    <row r="306" spans="1:5" ht="15">
      <c r="A306" s="18" t="s">
        <v>6</v>
      </c>
      <c r="B306" s="19">
        <v>58900</v>
      </c>
      <c r="C306" s="19">
        <v>58900</v>
      </c>
      <c r="D306" s="19">
        <v>28931.72498</v>
      </c>
      <c r="E306" s="12"/>
    </row>
    <row r="307" spans="1:5" ht="15">
      <c r="A307" s="18" t="s">
        <v>53</v>
      </c>
      <c r="B307" s="19">
        <v>10000</v>
      </c>
      <c r="C307" s="19">
        <v>8000</v>
      </c>
      <c r="D307" s="19">
        <v>1185.1028000000001</v>
      </c>
      <c r="E307" s="12"/>
    </row>
    <row r="308" spans="1:5" ht="15">
      <c r="A308" s="18" t="s">
        <v>7</v>
      </c>
      <c r="B308" s="19">
        <v>756</v>
      </c>
      <c r="C308" s="19">
        <v>1106</v>
      </c>
      <c r="D308" s="19">
        <v>0</v>
      </c>
      <c r="E308" s="12"/>
    </row>
    <row r="309" spans="1:5" ht="15">
      <c r="A309" s="18" t="s">
        <v>51</v>
      </c>
      <c r="B309" s="19">
        <v>0</v>
      </c>
      <c r="C309" s="19">
        <v>0</v>
      </c>
      <c r="D309" s="19">
        <v>-1039.9472700000001</v>
      </c>
      <c r="E309" s="12"/>
    </row>
    <row r="310" spans="1:5" ht="15">
      <c r="A310" s="15" t="s">
        <v>76</v>
      </c>
      <c r="B310" s="16">
        <f>SUM(B312:B320)</f>
        <v>1387476</v>
      </c>
      <c r="C310" s="16">
        <f>SUM(C312:C320)</f>
        <v>3219150</v>
      </c>
      <c r="D310" s="16">
        <f>SUM(D312:D320)</f>
        <v>551704.5336300001</v>
      </c>
      <c r="E310" s="12"/>
    </row>
    <row r="311" spans="1:5" ht="15">
      <c r="A311" s="18" t="s">
        <v>11</v>
      </c>
      <c r="B311" s="19">
        <v>1382876</v>
      </c>
      <c r="C311" s="19">
        <v>3085450</v>
      </c>
      <c r="D311" s="19">
        <v>554744.7994999998</v>
      </c>
      <c r="E311" s="12"/>
    </row>
    <row r="312" spans="1:5" ht="15">
      <c r="A312" s="18" t="s">
        <v>3</v>
      </c>
      <c r="B312" s="19">
        <v>199934</v>
      </c>
      <c r="C312" s="19">
        <v>174934</v>
      </c>
      <c r="D312" s="19">
        <v>79770.23976000001</v>
      </c>
      <c r="E312" s="12"/>
    </row>
    <row r="313" spans="1:5" ht="15">
      <c r="A313" s="18" t="s">
        <v>4</v>
      </c>
      <c r="B313" s="19">
        <v>50000</v>
      </c>
      <c r="C313" s="19">
        <v>40000</v>
      </c>
      <c r="D313" s="19">
        <v>17464.79108</v>
      </c>
      <c r="E313" s="12"/>
    </row>
    <row r="314" spans="1:5" ht="15">
      <c r="A314" s="18" t="s">
        <v>59</v>
      </c>
      <c r="B314" s="19">
        <v>290781</v>
      </c>
      <c r="C314" s="19">
        <v>290781</v>
      </c>
      <c r="D314" s="19">
        <v>61906.29728</v>
      </c>
      <c r="E314" s="12"/>
    </row>
    <row r="315" spans="1:5" ht="15">
      <c r="A315" s="18" t="s">
        <v>57</v>
      </c>
      <c r="B315" s="19">
        <v>8900</v>
      </c>
      <c r="C315" s="19">
        <v>8900</v>
      </c>
      <c r="D315" s="19">
        <v>3900</v>
      </c>
      <c r="E315" s="12"/>
    </row>
    <row r="316" spans="1:5" ht="15">
      <c r="A316" s="18" t="s">
        <v>5</v>
      </c>
      <c r="B316" s="19">
        <v>757628</v>
      </c>
      <c r="C316" s="19">
        <v>1049260</v>
      </c>
      <c r="D316" s="19">
        <v>381243.84887</v>
      </c>
      <c r="E316" s="12"/>
    </row>
    <row r="317" spans="1:5" ht="30">
      <c r="A317" s="18" t="s">
        <v>54</v>
      </c>
      <c r="B317" s="19">
        <v>72745</v>
      </c>
      <c r="C317" s="19">
        <v>1519471</v>
      </c>
      <c r="D317" s="19">
        <v>9845.02417</v>
      </c>
      <c r="E317" s="12"/>
    </row>
    <row r="318" spans="1:5" ht="15">
      <c r="A318" s="18" t="s">
        <v>6</v>
      </c>
      <c r="B318" s="19">
        <v>2888</v>
      </c>
      <c r="C318" s="19">
        <v>2104</v>
      </c>
      <c r="D318" s="19">
        <v>614.59834</v>
      </c>
      <c r="E318" s="12"/>
    </row>
    <row r="319" spans="1:5" ht="15">
      <c r="A319" s="18" t="s">
        <v>7</v>
      </c>
      <c r="B319" s="19">
        <v>4600</v>
      </c>
      <c r="C319" s="19">
        <v>133700</v>
      </c>
      <c r="D319" s="19">
        <v>53.431</v>
      </c>
      <c r="E319" s="12"/>
    </row>
    <row r="320" spans="1:5" ht="15">
      <c r="A320" s="18" t="s">
        <v>51</v>
      </c>
      <c r="B320" s="19">
        <v>0</v>
      </c>
      <c r="C320" s="19">
        <v>0</v>
      </c>
      <c r="D320" s="19">
        <v>-3093.69687</v>
      </c>
      <c r="E320" s="12"/>
    </row>
    <row r="321" spans="1:5" ht="15">
      <c r="A321" s="15" t="s">
        <v>72</v>
      </c>
      <c r="B321" s="16">
        <f>SUM(B323:B333)</f>
        <v>30724450</v>
      </c>
      <c r="C321" s="16">
        <f>SUM(C323:C333)</f>
        <v>30724450</v>
      </c>
      <c r="D321" s="16">
        <f>SUM(D323:D333)</f>
        <v>13860796.050520001</v>
      </c>
      <c r="E321" s="12"/>
    </row>
    <row r="322" spans="1:5" ht="15">
      <c r="A322" s="18" t="s">
        <v>11</v>
      </c>
      <c r="B322" s="19">
        <v>30539000</v>
      </c>
      <c r="C322" s="19">
        <v>30539000</v>
      </c>
      <c r="D322" s="19">
        <v>13840954.07351</v>
      </c>
      <c r="E322" s="12"/>
    </row>
    <row r="323" spans="1:5" ht="15">
      <c r="A323" s="18" t="s">
        <v>3</v>
      </c>
      <c r="B323" s="19">
        <v>21250000</v>
      </c>
      <c r="C323" s="19">
        <v>20727005</v>
      </c>
      <c r="D323" s="19">
        <v>9871784.53442</v>
      </c>
      <c r="E323" s="12"/>
    </row>
    <row r="324" spans="1:5" ht="15">
      <c r="A324" s="18" t="s">
        <v>4</v>
      </c>
      <c r="B324" s="19">
        <v>272483</v>
      </c>
      <c r="C324" s="19">
        <v>272483</v>
      </c>
      <c r="D324" s="19">
        <v>40138.01379</v>
      </c>
      <c r="E324" s="12"/>
    </row>
    <row r="325" spans="1:5" ht="15">
      <c r="A325" s="18" t="s">
        <v>57</v>
      </c>
      <c r="B325" s="19">
        <v>5631400</v>
      </c>
      <c r="C325" s="19">
        <v>5631400</v>
      </c>
      <c r="D325" s="19">
        <v>2529037.42608</v>
      </c>
      <c r="E325" s="12"/>
    </row>
    <row r="326" spans="1:5" ht="15">
      <c r="A326" s="18" t="s">
        <v>5</v>
      </c>
      <c r="B326" s="19">
        <v>1336800</v>
      </c>
      <c r="C326" s="19">
        <v>1336800</v>
      </c>
      <c r="D326" s="19">
        <v>602903.9929500001</v>
      </c>
      <c r="E326" s="12"/>
    </row>
    <row r="327" spans="1:5" ht="30">
      <c r="A327" s="18" t="s">
        <v>56</v>
      </c>
      <c r="B327" s="19">
        <v>0</v>
      </c>
      <c r="C327" s="19">
        <v>0</v>
      </c>
      <c r="D327" s="19">
        <v>0</v>
      </c>
      <c r="E327" s="12"/>
    </row>
    <row r="328" spans="1:5" ht="15">
      <c r="A328" s="18" t="s">
        <v>55</v>
      </c>
      <c r="B328" s="19">
        <v>197517</v>
      </c>
      <c r="C328" s="19">
        <v>197517</v>
      </c>
      <c r="D328" s="19">
        <v>46854.92076</v>
      </c>
      <c r="E328" s="12"/>
    </row>
    <row r="329" spans="1:5" ht="30">
      <c r="A329" s="18" t="s">
        <v>54</v>
      </c>
      <c r="B329" s="19">
        <v>400000</v>
      </c>
      <c r="C329" s="19">
        <v>600000</v>
      </c>
      <c r="D329" s="19">
        <v>86928.76156999999</v>
      </c>
      <c r="E329" s="12"/>
    </row>
    <row r="330" spans="1:5" ht="15">
      <c r="A330" s="18" t="s">
        <v>6</v>
      </c>
      <c r="B330" s="19">
        <v>1300800</v>
      </c>
      <c r="C330" s="19">
        <v>1300800</v>
      </c>
      <c r="D330" s="19">
        <v>572883.52187</v>
      </c>
      <c r="E330" s="12"/>
    </row>
    <row r="331" spans="1:5" ht="15">
      <c r="A331" s="18" t="s">
        <v>53</v>
      </c>
      <c r="B331" s="19">
        <v>150000</v>
      </c>
      <c r="C331" s="19">
        <v>472995</v>
      </c>
      <c r="D331" s="19">
        <v>90422.90207</v>
      </c>
      <c r="E331" s="12"/>
    </row>
    <row r="332" spans="1:5" ht="15">
      <c r="A332" s="18" t="s">
        <v>7</v>
      </c>
      <c r="B332" s="19">
        <v>185450</v>
      </c>
      <c r="C332" s="19">
        <v>185450</v>
      </c>
      <c r="D332" s="19">
        <v>72903.29679000001</v>
      </c>
      <c r="E332" s="12"/>
    </row>
    <row r="333" spans="1:5" ht="15">
      <c r="A333" s="18" t="s">
        <v>51</v>
      </c>
      <c r="B333" s="19">
        <v>0</v>
      </c>
      <c r="C333" s="19">
        <v>0</v>
      </c>
      <c r="D333" s="19">
        <v>-53061.31978</v>
      </c>
      <c r="E333" s="12"/>
    </row>
    <row r="334" spans="1:5" ht="15">
      <c r="A334" s="15" t="s">
        <v>8</v>
      </c>
      <c r="B334" s="16">
        <f>SUM(B336:B345)</f>
        <v>5251549</v>
      </c>
      <c r="C334" s="16">
        <f>SUM(C336:C345)</f>
        <v>5735229</v>
      </c>
      <c r="D334" s="16">
        <f>SUM(D336:D345)</f>
        <v>2336577.2448200006</v>
      </c>
      <c r="E334" s="12"/>
    </row>
    <row r="335" spans="1:5" ht="15">
      <c r="A335" s="18" t="s">
        <v>11</v>
      </c>
      <c r="B335" s="19">
        <v>5080329</v>
      </c>
      <c r="C335" s="20">
        <v>5508319</v>
      </c>
      <c r="D335" s="19">
        <v>2375597.36423</v>
      </c>
      <c r="E335" s="12"/>
    </row>
    <row r="336" spans="1:5" ht="15">
      <c r="A336" s="18" t="s">
        <v>3</v>
      </c>
      <c r="B336" s="19">
        <v>3246945</v>
      </c>
      <c r="C336" s="19">
        <v>3193270</v>
      </c>
      <c r="D336" s="19">
        <v>1532524.3883800001</v>
      </c>
      <c r="E336" s="12"/>
    </row>
    <row r="337" spans="1:5" ht="15">
      <c r="A337" s="18" t="s">
        <v>4</v>
      </c>
      <c r="B337" s="19">
        <v>270246</v>
      </c>
      <c r="C337" s="19">
        <v>270356</v>
      </c>
      <c r="D337" s="19">
        <v>124014.67001999999</v>
      </c>
      <c r="E337" s="12"/>
    </row>
    <row r="338" spans="1:5" ht="15">
      <c r="A338" s="18" t="s">
        <v>57</v>
      </c>
      <c r="B338" s="19">
        <v>2000</v>
      </c>
      <c r="C338" s="19">
        <v>2350</v>
      </c>
      <c r="D338" s="19">
        <v>1041</v>
      </c>
      <c r="E338" s="12"/>
    </row>
    <row r="339" spans="1:5" ht="15">
      <c r="A339" s="18" t="s">
        <v>5</v>
      </c>
      <c r="B339" s="19">
        <v>3253</v>
      </c>
      <c r="C339" s="19">
        <v>1357</v>
      </c>
      <c r="D339" s="19">
        <v>390.40118</v>
      </c>
      <c r="E339" s="12"/>
    </row>
    <row r="340" spans="1:5" ht="30">
      <c r="A340" s="18" t="s">
        <v>56</v>
      </c>
      <c r="B340" s="19">
        <v>0</v>
      </c>
      <c r="C340" s="19">
        <v>0</v>
      </c>
      <c r="D340" s="19">
        <v>0</v>
      </c>
      <c r="E340" s="12"/>
    </row>
    <row r="341" spans="1:5" ht="30">
      <c r="A341" s="18" t="s">
        <v>54</v>
      </c>
      <c r="B341" s="19">
        <v>71870</v>
      </c>
      <c r="C341" s="19">
        <v>64344</v>
      </c>
      <c r="D341" s="19">
        <v>8167.589059999999</v>
      </c>
      <c r="E341" s="12"/>
    </row>
    <row r="342" spans="1:5" ht="15">
      <c r="A342" s="18" t="s">
        <v>6</v>
      </c>
      <c r="B342" s="19">
        <v>1486015</v>
      </c>
      <c r="C342" s="20">
        <v>1976642</v>
      </c>
      <c r="D342" s="19">
        <v>709459.31559</v>
      </c>
      <c r="E342" s="12"/>
    </row>
    <row r="343" spans="1:5" ht="15">
      <c r="A343" s="18" t="s">
        <v>53</v>
      </c>
      <c r="B343" s="19">
        <v>0</v>
      </c>
      <c r="C343" s="19">
        <v>0</v>
      </c>
      <c r="D343" s="19">
        <v>0</v>
      </c>
      <c r="E343" s="12"/>
    </row>
    <row r="344" spans="1:5" ht="15">
      <c r="A344" s="18" t="s">
        <v>7</v>
      </c>
      <c r="B344" s="19">
        <v>171220</v>
      </c>
      <c r="C344" s="19">
        <v>226910</v>
      </c>
      <c r="D344" s="19">
        <v>15650.835570000001</v>
      </c>
      <c r="E344" s="12"/>
    </row>
    <row r="345" spans="1:5" ht="15">
      <c r="A345" s="18" t="s">
        <v>51</v>
      </c>
      <c r="B345" s="19">
        <v>0</v>
      </c>
      <c r="C345" s="19">
        <v>0</v>
      </c>
      <c r="D345" s="19">
        <v>-54670.95498</v>
      </c>
      <c r="E345" s="12"/>
    </row>
    <row r="346" spans="1:5" ht="15">
      <c r="A346" s="15" t="s">
        <v>39</v>
      </c>
      <c r="B346" s="16">
        <f>SUM(B348:B358)</f>
        <v>27236188</v>
      </c>
      <c r="C346" s="16">
        <f>SUM(C348:C358)</f>
        <v>40511908</v>
      </c>
      <c r="D346" s="16">
        <f>SUM(D348:D358)</f>
        <v>14886545.99678</v>
      </c>
      <c r="E346" s="12"/>
    </row>
    <row r="347" spans="1:5" ht="15">
      <c r="A347" s="18" t="s">
        <v>11</v>
      </c>
      <c r="B347" s="19">
        <v>25505880</v>
      </c>
      <c r="C347" s="27">
        <v>34046471</v>
      </c>
      <c r="D347" s="19">
        <v>14156843.387430001</v>
      </c>
      <c r="E347" s="12"/>
    </row>
    <row r="348" spans="1:5" ht="15">
      <c r="A348" s="18" t="s">
        <v>4</v>
      </c>
      <c r="B348" s="19">
        <v>87337</v>
      </c>
      <c r="C348" s="27">
        <v>87337</v>
      </c>
      <c r="D348" s="19">
        <v>47330.311729999994</v>
      </c>
      <c r="E348" s="12"/>
    </row>
    <row r="349" spans="1:5" ht="15">
      <c r="A349" s="18" t="s">
        <v>60</v>
      </c>
      <c r="B349" s="19">
        <v>12939925</v>
      </c>
      <c r="C349" s="27">
        <v>14639925</v>
      </c>
      <c r="D349" s="19">
        <v>8194161.94922</v>
      </c>
      <c r="E349" s="12"/>
    </row>
    <row r="350" spans="1:5" ht="15">
      <c r="A350" s="18" t="s">
        <v>59</v>
      </c>
      <c r="B350" s="19">
        <v>94635</v>
      </c>
      <c r="C350" s="27">
        <v>94635</v>
      </c>
      <c r="D350" s="19">
        <v>382.80146</v>
      </c>
      <c r="E350" s="12"/>
    </row>
    <row r="351" spans="1:5" ht="15">
      <c r="A351" s="18" t="s">
        <v>58</v>
      </c>
      <c r="B351" s="19">
        <v>1582034</v>
      </c>
      <c r="C351" s="27">
        <v>2130956</v>
      </c>
      <c r="D351" s="19">
        <v>0</v>
      </c>
      <c r="E351" s="12"/>
    </row>
    <row r="352" spans="1:5" ht="15">
      <c r="A352" s="18" t="s">
        <v>57</v>
      </c>
      <c r="B352" s="19">
        <v>63566</v>
      </c>
      <c r="C352" s="27">
        <v>754644</v>
      </c>
      <c r="D352" s="19">
        <v>4497</v>
      </c>
      <c r="E352" s="12"/>
    </row>
    <row r="353" spans="1:5" ht="15">
      <c r="A353" s="18" t="s">
        <v>5</v>
      </c>
      <c r="B353" s="19">
        <v>10530439</v>
      </c>
      <c r="C353" s="27">
        <v>11080439</v>
      </c>
      <c r="D353" s="19">
        <v>5903975.89717</v>
      </c>
      <c r="E353" s="12"/>
    </row>
    <row r="354" spans="1:5" ht="30">
      <c r="A354" s="18" t="s">
        <v>56</v>
      </c>
      <c r="B354" s="19">
        <v>30000</v>
      </c>
      <c r="C354" s="19">
        <v>30000</v>
      </c>
      <c r="D354" s="19">
        <v>9765.24808</v>
      </c>
      <c r="E354" s="12"/>
    </row>
    <row r="355" spans="1:5" ht="30">
      <c r="A355" s="18" t="s">
        <v>54</v>
      </c>
      <c r="B355" s="19">
        <v>177944</v>
      </c>
      <c r="C355" s="19">
        <v>5228535</v>
      </c>
      <c r="D355" s="19">
        <v>0</v>
      </c>
      <c r="E355" s="12"/>
    </row>
    <row r="356" spans="1:5" ht="15">
      <c r="A356" s="18" t="s">
        <v>6</v>
      </c>
      <c r="B356" s="19">
        <v>0</v>
      </c>
      <c r="C356" s="27">
        <v>0</v>
      </c>
      <c r="D356" s="19">
        <v>-3269.82023</v>
      </c>
      <c r="E356" s="12"/>
    </row>
    <row r="357" spans="1:5" ht="15">
      <c r="A357" s="18" t="s">
        <v>52</v>
      </c>
      <c r="B357" s="19">
        <v>1730308</v>
      </c>
      <c r="C357" s="27">
        <v>6465437</v>
      </c>
      <c r="D357" s="19">
        <v>764370.28338</v>
      </c>
      <c r="E357" s="12"/>
    </row>
    <row r="358" spans="1:5" ht="15">
      <c r="A358" s="18" t="s">
        <v>51</v>
      </c>
      <c r="B358" s="19">
        <v>0</v>
      </c>
      <c r="C358" s="19">
        <v>0</v>
      </c>
      <c r="D358" s="19">
        <v>-34667.67403</v>
      </c>
      <c r="E358" s="12"/>
    </row>
    <row r="359" spans="1:5" ht="15">
      <c r="A359" s="15" t="s">
        <v>65</v>
      </c>
      <c r="B359" s="16">
        <f>SUM(B361:B368)</f>
        <v>2046527</v>
      </c>
      <c r="C359" s="16">
        <f>SUM(C361:C368)</f>
        <v>2244748</v>
      </c>
      <c r="D359" s="16">
        <f>SUM(D361:D368)</f>
        <v>627087.33036</v>
      </c>
      <c r="E359" s="12"/>
    </row>
    <row r="360" spans="1:5" ht="15">
      <c r="A360" s="18" t="s">
        <v>11</v>
      </c>
      <c r="B360" s="19">
        <v>2046527</v>
      </c>
      <c r="C360" s="27">
        <v>2244748</v>
      </c>
      <c r="D360" s="19">
        <v>631046.49993</v>
      </c>
      <c r="E360" s="12"/>
    </row>
    <row r="361" spans="1:5" ht="15">
      <c r="A361" s="18" t="s">
        <v>3</v>
      </c>
      <c r="B361" s="19">
        <v>18647</v>
      </c>
      <c r="C361" s="27">
        <v>16383</v>
      </c>
      <c r="D361" s="19">
        <v>7889.26696</v>
      </c>
      <c r="E361" s="12"/>
    </row>
    <row r="362" spans="1:5" ht="15">
      <c r="A362" s="18" t="s">
        <v>4</v>
      </c>
      <c r="B362" s="19">
        <v>5013</v>
      </c>
      <c r="C362" s="27">
        <v>4768</v>
      </c>
      <c r="D362" s="19">
        <v>1323.0964299999998</v>
      </c>
      <c r="E362" s="12"/>
    </row>
    <row r="363" spans="1:5" ht="15">
      <c r="A363" s="18" t="s">
        <v>5</v>
      </c>
      <c r="B363" s="19">
        <v>20497</v>
      </c>
      <c r="C363" s="27">
        <v>21227</v>
      </c>
      <c r="D363" s="19">
        <v>200</v>
      </c>
      <c r="E363" s="12"/>
    </row>
    <row r="364" spans="1:5" ht="30">
      <c r="A364" s="18" t="s">
        <v>56</v>
      </c>
      <c r="B364" s="19">
        <v>38678</v>
      </c>
      <c r="C364" s="27">
        <v>41924</v>
      </c>
      <c r="D364" s="19">
        <v>26415.2216</v>
      </c>
      <c r="E364" s="12"/>
    </row>
    <row r="365" spans="1:5" ht="30">
      <c r="A365" s="18" t="s">
        <v>54</v>
      </c>
      <c r="B365" s="19">
        <v>1962348</v>
      </c>
      <c r="C365" s="27">
        <v>2159102</v>
      </c>
      <c r="D365" s="19">
        <v>594633.3215900001</v>
      </c>
      <c r="E365" s="12"/>
    </row>
    <row r="366" spans="1:5" ht="15">
      <c r="A366" s="18" t="s">
        <v>6</v>
      </c>
      <c r="B366" s="19">
        <v>1344</v>
      </c>
      <c r="C366" s="27">
        <v>1344</v>
      </c>
      <c r="D366" s="19">
        <v>585.59335</v>
      </c>
      <c r="E366" s="12"/>
    </row>
    <row r="367" spans="1:5" ht="15">
      <c r="A367" s="18" t="s">
        <v>7</v>
      </c>
      <c r="B367" s="19">
        <v>0</v>
      </c>
      <c r="C367" s="27">
        <v>0</v>
      </c>
      <c r="D367" s="19">
        <v>0</v>
      </c>
      <c r="E367" s="12"/>
    </row>
    <row r="368" spans="1:5" ht="15">
      <c r="A368" s="18" t="s">
        <v>51</v>
      </c>
      <c r="B368" s="19">
        <v>0</v>
      </c>
      <c r="C368" s="19">
        <v>0</v>
      </c>
      <c r="D368" s="19">
        <v>-3959.16957</v>
      </c>
      <c r="E368" s="12"/>
    </row>
    <row r="369" spans="1:5" ht="15">
      <c r="A369" s="15" t="s">
        <v>40</v>
      </c>
      <c r="B369" s="16">
        <f>SUM(B371:B381)</f>
        <v>4910747</v>
      </c>
      <c r="C369" s="16">
        <f>SUM(C371:C381)</f>
        <v>4982366</v>
      </c>
      <c r="D369" s="16">
        <f>SUM(D371:D381)</f>
        <v>2242054.307</v>
      </c>
      <c r="E369" s="12"/>
    </row>
    <row r="370" spans="1:5" ht="15">
      <c r="A370" s="18" t="s">
        <v>11</v>
      </c>
      <c r="B370" s="19">
        <v>4857884</v>
      </c>
      <c r="C370" s="19">
        <v>4928193</v>
      </c>
      <c r="D370" s="19">
        <v>2258237.8517400003</v>
      </c>
      <c r="E370" s="12"/>
    </row>
    <row r="371" spans="1:5" ht="15">
      <c r="A371" s="18" t="s">
        <v>3</v>
      </c>
      <c r="B371" s="19">
        <v>2750000</v>
      </c>
      <c r="C371" s="19">
        <v>2950000</v>
      </c>
      <c r="D371" s="19">
        <v>1325892.45811</v>
      </c>
      <c r="E371" s="12"/>
    </row>
    <row r="372" spans="1:5" ht="15">
      <c r="A372" s="18" t="s">
        <v>4</v>
      </c>
      <c r="B372" s="19">
        <v>288000</v>
      </c>
      <c r="C372" s="19">
        <v>288000</v>
      </c>
      <c r="D372" s="19">
        <v>138057.52107</v>
      </c>
      <c r="E372" s="12"/>
    </row>
    <row r="373" spans="1:5" ht="15">
      <c r="A373" s="18" t="s">
        <v>57</v>
      </c>
      <c r="B373" s="19">
        <v>1517523</v>
      </c>
      <c r="C373" s="19">
        <v>1530927</v>
      </c>
      <c r="D373" s="19">
        <v>724286.228</v>
      </c>
      <c r="E373" s="12"/>
    </row>
    <row r="374" spans="1:5" ht="15">
      <c r="A374" s="18" t="s">
        <v>5</v>
      </c>
      <c r="B374" s="19">
        <v>3510</v>
      </c>
      <c r="C374" s="19">
        <v>3492</v>
      </c>
      <c r="D374" s="19">
        <v>3065.41294</v>
      </c>
      <c r="E374" s="12"/>
    </row>
    <row r="375" spans="1:5" ht="30">
      <c r="A375" s="18" t="s">
        <v>56</v>
      </c>
      <c r="B375" s="19">
        <v>270</v>
      </c>
      <c r="C375" s="19">
        <v>270</v>
      </c>
      <c r="D375" s="19">
        <v>165.88384</v>
      </c>
      <c r="E375" s="12"/>
    </row>
    <row r="376" spans="1:5" ht="15">
      <c r="A376" s="18" t="s">
        <v>55</v>
      </c>
      <c r="B376" s="19">
        <v>173</v>
      </c>
      <c r="C376" s="19">
        <v>173</v>
      </c>
      <c r="D376" s="19">
        <v>30.687</v>
      </c>
      <c r="E376" s="12"/>
    </row>
    <row r="377" spans="1:5" ht="30">
      <c r="A377" s="18" t="s">
        <v>54</v>
      </c>
      <c r="B377" s="19">
        <v>227883</v>
      </c>
      <c r="C377" s="19">
        <v>85431</v>
      </c>
      <c r="D377" s="19">
        <v>31047.43284</v>
      </c>
      <c r="E377" s="12"/>
    </row>
    <row r="378" spans="1:5" ht="15">
      <c r="A378" s="18" t="s">
        <v>6</v>
      </c>
      <c r="B378" s="19">
        <v>20525</v>
      </c>
      <c r="C378" s="19">
        <v>19900</v>
      </c>
      <c r="D378" s="19">
        <v>6507.378</v>
      </c>
      <c r="E378" s="12"/>
    </row>
    <row r="379" spans="1:5" ht="15">
      <c r="A379" s="18" t="s">
        <v>53</v>
      </c>
      <c r="B379" s="19">
        <v>50000</v>
      </c>
      <c r="C379" s="19">
        <v>50000</v>
      </c>
      <c r="D379" s="19">
        <v>29184.84994</v>
      </c>
      <c r="E379" s="12"/>
    </row>
    <row r="380" spans="1:5" ht="15">
      <c r="A380" s="18" t="s">
        <v>7</v>
      </c>
      <c r="B380" s="19">
        <v>52863</v>
      </c>
      <c r="C380" s="19">
        <v>54173</v>
      </c>
      <c r="D380" s="19">
        <v>4238.63193</v>
      </c>
      <c r="E380" s="12"/>
    </row>
    <row r="381" spans="1:5" ht="15">
      <c r="A381" s="18" t="s">
        <v>51</v>
      </c>
      <c r="B381" s="19">
        <v>0</v>
      </c>
      <c r="C381" s="19">
        <v>0</v>
      </c>
      <c r="D381" s="19">
        <v>-20422.17667</v>
      </c>
      <c r="E381" s="12"/>
    </row>
    <row r="382" spans="1:5" ht="15">
      <c r="A382" s="15" t="s">
        <v>77</v>
      </c>
      <c r="B382" s="16">
        <f>SUM(B384:B395)</f>
        <v>1193190</v>
      </c>
      <c r="C382" s="16">
        <f>SUM(C384:C395)</f>
        <v>1309868</v>
      </c>
      <c r="D382" s="16">
        <f>SUM(D384:D395)</f>
        <v>372692.67737</v>
      </c>
      <c r="E382" s="12"/>
    </row>
    <row r="383" spans="1:5" ht="15">
      <c r="A383" s="18" t="s">
        <v>11</v>
      </c>
      <c r="B383" s="19">
        <v>1072211</v>
      </c>
      <c r="C383" s="19">
        <v>1188889</v>
      </c>
      <c r="D383" s="19">
        <v>336105.31599000003</v>
      </c>
      <c r="E383" s="12"/>
    </row>
    <row r="384" spans="1:5" ht="15">
      <c r="A384" s="18" t="s">
        <v>3</v>
      </c>
      <c r="B384" s="19">
        <v>335000</v>
      </c>
      <c r="C384" s="19">
        <v>335000</v>
      </c>
      <c r="D384" s="19">
        <v>157644.12019999998</v>
      </c>
      <c r="E384" s="12"/>
    </row>
    <row r="385" spans="1:5" ht="15">
      <c r="A385" s="18" t="s">
        <v>4</v>
      </c>
      <c r="B385" s="19">
        <v>115245</v>
      </c>
      <c r="C385" s="19">
        <v>118245</v>
      </c>
      <c r="D385" s="19">
        <v>55098.717619999996</v>
      </c>
      <c r="E385" s="12"/>
    </row>
    <row r="386" spans="1:5" ht="15">
      <c r="A386" s="18" t="s">
        <v>60</v>
      </c>
      <c r="B386" s="19">
        <v>1539</v>
      </c>
      <c r="C386" s="19">
        <v>1539</v>
      </c>
      <c r="D386" s="19">
        <v>405.72939</v>
      </c>
      <c r="E386" s="12"/>
    </row>
    <row r="387" spans="1:5" ht="15">
      <c r="A387" s="18" t="s">
        <v>57</v>
      </c>
      <c r="B387" s="19">
        <v>92290</v>
      </c>
      <c r="C387" s="19">
        <v>105603</v>
      </c>
      <c r="D387" s="19">
        <v>10330.624</v>
      </c>
      <c r="E387" s="12"/>
    </row>
    <row r="388" spans="1:5" ht="15">
      <c r="A388" s="18" t="s">
        <v>5</v>
      </c>
      <c r="B388" s="19">
        <v>138466</v>
      </c>
      <c r="C388" s="19">
        <v>135466</v>
      </c>
      <c r="D388" s="19">
        <v>75117.52592</v>
      </c>
      <c r="E388" s="12"/>
    </row>
    <row r="389" spans="1:5" ht="30">
      <c r="A389" s="18" t="s">
        <v>56</v>
      </c>
      <c r="B389" s="19">
        <v>709</v>
      </c>
      <c r="C389" s="19">
        <v>709</v>
      </c>
      <c r="D389" s="19">
        <v>394.2</v>
      </c>
      <c r="E389" s="12"/>
    </row>
    <row r="390" spans="1:5" ht="30">
      <c r="A390" s="18" t="s">
        <v>54</v>
      </c>
      <c r="B390" s="19">
        <v>333229</v>
      </c>
      <c r="C390" s="19">
        <v>308499</v>
      </c>
      <c r="D390" s="19">
        <v>11107.733199999999</v>
      </c>
      <c r="E390" s="12"/>
    </row>
    <row r="391" spans="1:5" ht="15">
      <c r="A391" s="18" t="s">
        <v>6</v>
      </c>
      <c r="B391" s="19">
        <v>4733</v>
      </c>
      <c r="C391" s="19">
        <v>132828</v>
      </c>
      <c r="D391" s="19">
        <v>1858.52949</v>
      </c>
      <c r="E391" s="12"/>
    </row>
    <row r="392" spans="1:5" ht="15">
      <c r="A392" s="18" t="s">
        <v>53</v>
      </c>
      <c r="B392" s="19">
        <v>51000</v>
      </c>
      <c r="C392" s="19">
        <v>51000</v>
      </c>
      <c r="D392" s="19">
        <v>24148.13617</v>
      </c>
      <c r="E392" s="12"/>
    </row>
    <row r="393" spans="1:5" ht="15">
      <c r="A393" s="18" t="s">
        <v>7</v>
      </c>
      <c r="B393" s="19">
        <v>79979</v>
      </c>
      <c r="C393" s="19">
        <v>79979</v>
      </c>
      <c r="D393" s="19">
        <v>22831.2498</v>
      </c>
      <c r="E393" s="12"/>
    </row>
    <row r="394" spans="1:5" ht="15">
      <c r="A394" s="18" t="s">
        <v>52</v>
      </c>
      <c r="B394" s="19">
        <v>41000</v>
      </c>
      <c r="C394" s="19">
        <v>41000</v>
      </c>
      <c r="D394" s="19">
        <v>20374.82828</v>
      </c>
      <c r="E394" s="12"/>
    </row>
    <row r="395" spans="1:5" ht="15">
      <c r="A395" s="18" t="s">
        <v>51</v>
      </c>
      <c r="B395" s="19">
        <v>0</v>
      </c>
      <c r="C395" s="19">
        <v>0</v>
      </c>
      <c r="D395" s="19">
        <v>-6618.716700000001</v>
      </c>
      <c r="E395" s="12"/>
    </row>
    <row r="396" spans="1:5" ht="15">
      <c r="A396" s="15" t="s">
        <v>74</v>
      </c>
      <c r="B396" s="16">
        <f>SUM(B398:B407)</f>
        <v>50014483</v>
      </c>
      <c r="C396" s="16">
        <f>SUM(C398:C407)</f>
        <v>48072141</v>
      </c>
      <c r="D396" s="16">
        <f>SUM(D398:D407)</f>
        <v>26351471.398860004</v>
      </c>
      <c r="E396" s="12"/>
    </row>
    <row r="397" spans="1:5" ht="15">
      <c r="A397" s="18" t="s">
        <v>11</v>
      </c>
      <c r="B397" s="19">
        <v>50009483</v>
      </c>
      <c r="C397" s="19">
        <v>48067141</v>
      </c>
      <c r="D397" s="19">
        <v>26367816.586120002</v>
      </c>
      <c r="E397" s="12"/>
    </row>
    <row r="398" spans="1:5" ht="15">
      <c r="A398" s="18" t="s">
        <v>3</v>
      </c>
      <c r="B398" s="19">
        <v>408000</v>
      </c>
      <c r="C398" s="19">
        <v>393000</v>
      </c>
      <c r="D398" s="19">
        <v>193332.75316999998</v>
      </c>
      <c r="E398" s="12"/>
    </row>
    <row r="399" spans="1:5" ht="15">
      <c r="A399" s="18" t="s">
        <v>4</v>
      </c>
      <c r="B399" s="19">
        <v>247221</v>
      </c>
      <c r="C399" s="19">
        <v>237221</v>
      </c>
      <c r="D399" s="19">
        <v>117587.30398</v>
      </c>
      <c r="E399" s="12"/>
    </row>
    <row r="400" spans="1:5" ht="15">
      <c r="A400" s="18" t="s">
        <v>57</v>
      </c>
      <c r="B400" s="19">
        <v>17522721</v>
      </c>
      <c r="C400" s="19">
        <v>14105379</v>
      </c>
      <c r="D400" s="19">
        <v>9619023.30923</v>
      </c>
      <c r="E400" s="12"/>
    </row>
    <row r="401" spans="1:5" ht="15">
      <c r="A401" s="18" t="s">
        <v>5</v>
      </c>
      <c r="B401" s="19">
        <v>86190</v>
      </c>
      <c r="C401" s="19">
        <v>86190</v>
      </c>
      <c r="D401" s="19">
        <v>66742.03111</v>
      </c>
      <c r="E401" s="12"/>
    </row>
    <row r="402" spans="1:5" ht="30">
      <c r="A402" s="18" t="s">
        <v>56</v>
      </c>
      <c r="B402" s="19">
        <v>15692</v>
      </c>
      <c r="C402" s="19">
        <v>15692</v>
      </c>
      <c r="D402" s="19">
        <v>0</v>
      </c>
      <c r="E402" s="12"/>
    </row>
    <row r="403" spans="1:5" ht="15">
      <c r="A403" s="18" t="s">
        <v>55</v>
      </c>
      <c r="B403" s="19">
        <v>31368311</v>
      </c>
      <c r="C403" s="19">
        <v>32868311</v>
      </c>
      <c r="D403" s="19">
        <v>16343880.92861</v>
      </c>
      <c r="E403" s="12"/>
    </row>
    <row r="404" spans="1:5" ht="30">
      <c r="A404" s="18" t="s">
        <v>54</v>
      </c>
      <c r="B404" s="19">
        <v>321263</v>
      </c>
      <c r="C404" s="19">
        <v>321263</v>
      </c>
      <c r="D404" s="19">
        <v>12334.07797</v>
      </c>
      <c r="E404" s="12"/>
    </row>
    <row r="405" spans="1:5" ht="15">
      <c r="A405" s="18" t="s">
        <v>6</v>
      </c>
      <c r="B405" s="19">
        <v>40085</v>
      </c>
      <c r="C405" s="19">
        <v>40085</v>
      </c>
      <c r="D405" s="19">
        <v>14916.182050000001</v>
      </c>
      <c r="E405" s="12"/>
    </row>
    <row r="406" spans="1:5" ht="15">
      <c r="A406" s="18" t="s">
        <v>7</v>
      </c>
      <c r="B406" s="19">
        <v>5000</v>
      </c>
      <c r="C406" s="19">
        <v>5000</v>
      </c>
      <c r="D406" s="19">
        <v>2138.62352</v>
      </c>
      <c r="E406" s="12"/>
    </row>
    <row r="407" spans="1:5" ht="15">
      <c r="A407" s="18" t="s">
        <v>51</v>
      </c>
      <c r="B407" s="19">
        <v>0</v>
      </c>
      <c r="C407" s="19">
        <v>0</v>
      </c>
      <c r="D407" s="19">
        <v>-18483.81078</v>
      </c>
      <c r="E407" s="12"/>
    </row>
    <row r="408" spans="1:5" ht="15">
      <c r="A408" s="15" t="s">
        <v>41</v>
      </c>
      <c r="B408" s="16">
        <f>SUM(B410:B419)</f>
        <v>16541002</v>
      </c>
      <c r="C408" s="16">
        <f>SUM(C410:C419)</f>
        <v>19655255</v>
      </c>
      <c r="D408" s="16">
        <f>SUM(D410:D419)</f>
        <v>5126014.6642700005</v>
      </c>
      <c r="E408" s="12"/>
    </row>
    <row r="409" spans="1:5" ht="15">
      <c r="A409" s="18" t="s">
        <v>11</v>
      </c>
      <c r="B409" s="19">
        <v>16482575</v>
      </c>
      <c r="C409" s="20">
        <v>19596828</v>
      </c>
      <c r="D409" s="19">
        <v>5149201.52659</v>
      </c>
      <c r="E409" s="12"/>
    </row>
    <row r="410" spans="1:5" ht="15">
      <c r="A410" s="18" t="s">
        <v>3</v>
      </c>
      <c r="B410" s="19">
        <v>2124000</v>
      </c>
      <c r="C410" s="19">
        <v>2324000</v>
      </c>
      <c r="D410" s="19">
        <v>1094935.8731600002</v>
      </c>
      <c r="E410" s="12"/>
    </row>
    <row r="411" spans="1:5" ht="15">
      <c r="A411" s="18" t="s">
        <v>4</v>
      </c>
      <c r="B411" s="19">
        <v>4402880</v>
      </c>
      <c r="C411" s="19">
        <v>4421956</v>
      </c>
      <c r="D411" s="19">
        <v>1716454.64348</v>
      </c>
      <c r="E411" s="12"/>
    </row>
    <row r="412" spans="1:5" ht="15">
      <c r="A412" s="18" t="s">
        <v>57</v>
      </c>
      <c r="B412" s="19">
        <v>9471549</v>
      </c>
      <c r="C412" s="20">
        <v>12366726</v>
      </c>
      <c r="D412" s="19">
        <v>2286673.15365</v>
      </c>
      <c r="E412" s="12"/>
    </row>
    <row r="413" spans="1:5" ht="15">
      <c r="A413" s="18" t="s">
        <v>5</v>
      </c>
      <c r="B413" s="19">
        <v>5500</v>
      </c>
      <c r="C413" s="19">
        <v>5500</v>
      </c>
      <c r="D413" s="19">
        <v>4638.02259</v>
      </c>
      <c r="E413" s="12"/>
    </row>
    <row r="414" spans="1:5" ht="30">
      <c r="A414" s="18" t="s">
        <v>56</v>
      </c>
      <c r="B414" s="19">
        <v>0</v>
      </c>
      <c r="C414" s="19">
        <v>0</v>
      </c>
      <c r="D414" s="19">
        <v>0</v>
      </c>
      <c r="E414" s="12"/>
    </row>
    <row r="415" spans="1:5" ht="30">
      <c r="A415" s="18" t="s">
        <v>54</v>
      </c>
      <c r="B415" s="19">
        <v>150564</v>
      </c>
      <c r="C415" s="19">
        <v>150564</v>
      </c>
      <c r="D415" s="19">
        <v>7387.21266</v>
      </c>
      <c r="E415" s="12"/>
    </row>
    <row r="416" spans="1:5" ht="15">
      <c r="A416" s="18" t="s">
        <v>6</v>
      </c>
      <c r="B416" s="19">
        <v>13082</v>
      </c>
      <c r="C416" s="19">
        <v>13082</v>
      </c>
      <c r="D416" s="19">
        <v>5842.9042</v>
      </c>
      <c r="E416" s="12"/>
    </row>
    <row r="417" spans="1:5" ht="15">
      <c r="A417" s="18" t="s">
        <v>53</v>
      </c>
      <c r="B417" s="19">
        <v>315000</v>
      </c>
      <c r="C417" s="19">
        <v>315000</v>
      </c>
      <c r="D417" s="19">
        <v>33269.716850000004</v>
      </c>
      <c r="E417" s="12"/>
    </row>
    <row r="418" spans="1:5" ht="15">
      <c r="A418" s="18" t="s">
        <v>7</v>
      </c>
      <c r="B418" s="19">
        <v>58427</v>
      </c>
      <c r="C418" s="19">
        <v>58427</v>
      </c>
      <c r="D418" s="19">
        <v>3581.53468</v>
      </c>
      <c r="E418" s="12"/>
    </row>
    <row r="419" spans="1:5" ht="15">
      <c r="A419" s="18" t="s">
        <v>51</v>
      </c>
      <c r="B419" s="19">
        <v>0</v>
      </c>
      <c r="C419" s="19">
        <v>0</v>
      </c>
      <c r="D419" s="19">
        <v>-26768.397</v>
      </c>
      <c r="E419" s="12"/>
    </row>
    <row r="420" spans="1:5" ht="15">
      <c r="A420" s="15" t="s">
        <v>42</v>
      </c>
      <c r="B420" s="16">
        <f>SUM(B422:B429)</f>
        <v>575507</v>
      </c>
      <c r="C420" s="16">
        <f>SUM(C422:C429)</f>
        <v>583907</v>
      </c>
      <c r="D420" s="16">
        <f>SUM(D422:D429)</f>
        <v>206406.58572</v>
      </c>
      <c r="E420" s="12"/>
    </row>
    <row r="421" spans="1:5" ht="15">
      <c r="A421" s="18" t="s">
        <v>11</v>
      </c>
      <c r="B421" s="19">
        <v>566007</v>
      </c>
      <c r="C421" s="19">
        <v>576907</v>
      </c>
      <c r="D421" s="19">
        <v>206790.71715</v>
      </c>
      <c r="E421" s="12"/>
    </row>
    <row r="422" spans="1:5" ht="15">
      <c r="A422" s="18" t="s">
        <v>3</v>
      </c>
      <c r="B422" s="19">
        <v>15107</v>
      </c>
      <c r="C422" s="19">
        <v>15107</v>
      </c>
      <c r="D422" s="19">
        <v>5550.02633</v>
      </c>
      <c r="E422" s="12"/>
    </row>
    <row r="423" spans="1:5" ht="15">
      <c r="A423" s="18" t="s">
        <v>4</v>
      </c>
      <c r="B423" s="19">
        <v>40000</v>
      </c>
      <c r="C423" s="19">
        <v>33500</v>
      </c>
      <c r="D423" s="19">
        <v>4305.246099999999</v>
      </c>
      <c r="E423" s="12"/>
    </row>
    <row r="424" spans="1:5" ht="15">
      <c r="A424" s="18" t="s">
        <v>57</v>
      </c>
      <c r="B424" s="19">
        <v>253879</v>
      </c>
      <c r="C424" s="19">
        <v>281279</v>
      </c>
      <c r="D424" s="19">
        <v>107553.29844</v>
      </c>
      <c r="E424" s="12"/>
    </row>
    <row r="425" spans="1:5" ht="15">
      <c r="A425" s="18" t="s">
        <v>5</v>
      </c>
      <c r="B425" s="19">
        <v>64991</v>
      </c>
      <c r="C425" s="19">
        <v>64991</v>
      </c>
      <c r="D425" s="19">
        <v>21882.152</v>
      </c>
      <c r="E425" s="12"/>
    </row>
    <row r="426" spans="1:5" ht="15">
      <c r="A426" s="18" t="s">
        <v>55</v>
      </c>
      <c r="B426" s="19">
        <v>41000</v>
      </c>
      <c r="C426" s="19">
        <v>41000</v>
      </c>
      <c r="D426" s="19">
        <v>20115.755</v>
      </c>
      <c r="E426" s="12"/>
    </row>
    <row r="427" spans="1:5" ht="15">
      <c r="A427" s="18" t="s">
        <v>6</v>
      </c>
      <c r="B427" s="19">
        <v>151030</v>
      </c>
      <c r="C427" s="19">
        <v>141030</v>
      </c>
      <c r="D427" s="19">
        <v>47384.23928</v>
      </c>
      <c r="E427" s="12"/>
    </row>
    <row r="428" spans="1:5" ht="15">
      <c r="A428" s="18" t="s">
        <v>7</v>
      </c>
      <c r="B428" s="19">
        <v>9500</v>
      </c>
      <c r="C428" s="19">
        <v>7000</v>
      </c>
      <c r="D428" s="19">
        <v>11.83953</v>
      </c>
      <c r="E428" s="12"/>
    </row>
    <row r="429" spans="1:5" ht="15">
      <c r="A429" s="18" t="s">
        <v>51</v>
      </c>
      <c r="B429" s="19">
        <v>0</v>
      </c>
      <c r="C429" s="19">
        <v>0</v>
      </c>
      <c r="D429" s="19">
        <v>-395.97096</v>
      </c>
      <c r="E429" s="12"/>
    </row>
    <row r="430" spans="1:5" ht="30">
      <c r="A430" s="15" t="s">
        <v>75</v>
      </c>
      <c r="B430" s="16">
        <f>SUM(B432:B445)</f>
        <v>12164628</v>
      </c>
      <c r="C430" s="16">
        <f>SUM(C432:C445)</f>
        <v>12979345</v>
      </c>
      <c r="D430" s="16">
        <f>SUM(D432:D445)</f>
        <v>4312106.83552</v>
      </c>
      <c r="E430" s="22"/>
    </row>
    <row r="431" spans="1:5" ht="15">
      <c r="A431" s="18" t="s">
        <v>11</v>
      </c>
      <c r="B431" s="19">
        <v>11924080</v>
      </c>
      <c r="C431" s="20">
        <v>12606227</v>
      </c>
      <c r="D431" s="19">
        <v>4246799.678470001</v>
      </c>
      <c r="E431" s="12"/>
    </row>
    <row r="432" spans="1:5" ht="15">
      <c r="A432" s="18" t="s">
        <v>3</v>
      </c>
      <c r="B432" s="19">
        <v>51775</v>
      </c>
      <c r="C432" s="19">
        <v>48775</v>
      </c>
      <c r="D432" s="19">
        <v>23885.195399999997</v>
      </c>
      <c r="E432" s="12"/>
    </row>
    <row r="433" spans="1:5" ht="15">
      <c r="A433" s="18" t="s">
        <v>4</v>
      </c>
      <c r="B433" s="19">
        <v>26346</v>
      </c>
      <c r="C433" s="19">
        <v>25396</v>
      </c>
      <c r="D433" s="19">
        <v>3469.7958900000003</v>
      </c>
      <c r="E433" s="12"/>
    </row>
    <row r="434" spans="1:5" ht="15">
      <c r="A434" s="18" t="s">
        <v>60</v>
      </c>
      <c r="B434" s="19">
        <v>40035</v>
      </c>
      <c r="C434" s="20">
        <v>37568</v>
      </c>
      <c r="D434" s="19">
        <v>17088.79164</v>
      </c>
      <c r="E434" s="12"/>
    </row>
    <row r="435" spans="1:5" ht="15">
      <c r="A435" s="18" t="s">
        <v>59</v>
      </c>
      <c r="B435" s="19">
        <v>2155196</v>
      </c>
      <c r="C435" s="19">
        <v>2164421</v>
      </c>
      <c r="D435" s="19">
        <v>927904.34545</v>
      </c>
      <c r="E435" s="12"/>
    </row>
    <row r="436" spans="1:5" ht="15">
      <c r="A436" s="18" t="s">
        <v>57</v>
      </c>
      <c r="B436" s="19">
        <v>1832881</v>
      </c>
      <c r="C436" s="20">
        <v>2082881</v>
      </c>
      <c r="D436" s="19">
        <v>847163.649</v>
      </c>
      <c r="E436" s="12"/>
    </row>
    <row r="437" spans="1:5" ht="15">
      <c r="A437" s="18" t="s">
        <v>5</v>
      </c>
      <c r="B437" s="19">
        <v>734470</v>
      </c>
      <c r="C437" s="19">
        <v>884470</v>
      </c>
      <c r="D437" s="19">
        <v>134957.17146</v>
      </c>
      <c r="E437" s="12"/>
    </row>
    <row r="438" spans="1:5" ht="30">
      <c r="A438" s="18" t="s">
        <v>56</v>
      </c>
      <c r="B438" s="19">
        <v>270430</v>
      </c>
      <c r="C438" s="19">
        <v>507225</v>
      </c>
      <c r="D438" s="19">
        <v>160889.057</v>
      </c>
      <c r="E438" s="12"/>
    </row>
    <row r="439" spans="1:5" ht="15">
      <c r="A439" s="18" t="s">
        <v>55</v>
      </c>
      <c r="B439" s="19">
        <v>394090</v>
      </c>
      <c r="C439" s="19">
        <v>454090</v>
      </c>
      <c r="D439" s="19">
        <v>207078.85913</v>
      </c>
      <c r="E439" s="12"/>
    </row>
    <row r="440" spans="1:5" ht="30">
      <c r="A440" s="18" t="s">
        <v>54</v>
      </c>
      <c r="B440" s="19">
        <v>6236360</v>
      </c>
      <c r="C440" s="19">
        <v>6216565</v>
      </c>
      <c r="D440" s="19">
        <v>1910093.0755</v>
      </c>
      <c r="E440" s="12"/>
    </row>
    <row r="441" spans="1:5" ht="15">
      <c r="A441" s="18" t="s">
        <v>6</v>
      </c>
      <c r="B441" s="19">
        <v>12497</v>
      </c>
      <c r="C441" s="19">
        <v>14836</v>
      </c>
      <c r="D441" s="19">
        <v>1483.138</v>
      </c>
      <c r="E441" s="12"/>
    </row>
    <row r="442" spans="1:5" ht="15">
      <c r="A442" s="18" t="s">
        <v>53</v>
      </c>
      <c r="B442" s="19">
        <v>170000</v>
      </c>
      <c r="C442" s="19">
        <v>170000</v>
      </c>
      <c r="D442" s="19">
        <v>12786.6</v>
      </c>
      <c r="E442" s="12"/>
    </row>
    <row r="443" spans="1:5" ht="15">
      <c r="A443" s="18" t="s">
        <v>7</v>
      </c>
      <c r="B443" s="19">
        <v>91848</v>
      </c>
      <c r="C443" s="20">
        <v>203218</v>
      </c>
      <c r="D443" s="19">
        <v>12853.86704</v>
      </c>
      <c r="E443" s="12"/>
    </row>
    <row r="444" spans="1:5" ht="15">
      <c r="A444" s="18" t="s">
        <v>52</v>
      </c>
      <c r="B444" s="19">
        <v>148700</v>
      </c>
      <c r="C444" s="20">
        <v>169900</v>
      </c>
      <c r="D444" s="19">
        <v>83312.14013</v>
      </c>
      <c r="E444" s="12"/>
    </row>
    <row r="445" spans="1:5" ht="15">
      <c r="A445" s="18" t="s">
        <v>51</v>
      </c>
      <c r="B445" s="19">
        <v>0</v>
      </c>
      <c r="C445" s="19">
        <v>0</v>
      </c>
      <c r="D445" s="19">
        <v>-30858.850120000003</v>
      </c>
      <c r="E445" s="12"/>
    </row>
    <row r="446" spans="1:5" ht="30">
      <c r="A446" s="15" t="s">
        <v>43</v>
      </c>
      <c r="B446" s="16">
        <f>SUM(B448:B453)</f>
        <v>12601</v>
      </c>
      <c r="C446" s="16">
        <f>SUM(C448:C453)</f>
        <v>12341</v>
      </c>
      <c r="D446" s="16">
        <f>SUM(D448:D453)</f>
        <v>6050.03638</v>
      </c>
      <c r="E446" s="12"/>
    </row>
    <row r="447" spans="1:5" ht="15">
      <c r="A447" s="18" t="s">
        <v>11</v>
      </c>
      <c r="B447" s="19">
        <v>12561</v>
      </c>
      <c r="C447" s="27">
        <v>11893</v>
      </c>
      <c r="D447" s="19">
        <v>6056.99207</v>
      </c>
      <c r="E447" s="12"/>
    </row>
    <row r="448" spans="1:5" ht="15">
      <c r="A448" s="18" t="s">
        <v>3</v>
      </c>
      <c r="B448" s="19">
        <v>10087</v>
      </c>
      <c r="C448" s="27">
        <v>9412</v>
      </c>
      <c r="D448" s="19">
        <v>4773.039</v>
      </c>
      <c r="E448" s="12"/>
    </row>
    <row r="449" spans="1:5" ht="15">
      <c r="A449" s="18" t="s">
        <v>4</v>
      </c>
      <c r="B449" s="19">
        <v>2384</v>
      </c>
      <c r="C449" s="27">
        <v>2384</v>
      </c>
      <c r="D449" s="19">
        <v>1229.37707</v>
      </c>
      <c r="E449" s="12"/>
    </row>
    <row r="450" spans="1:5" ht="15">
      <c r="A450" s="18" t="s">
        <v>5</v>
      </c>
      <c r="B450" s="19">
        <v>15</v>
      </c>
      <c r="C450" s="27">
        <v>15</v>
      </c>
      <c r="D450" s="19">
        <v>15</v>
      </c>
      <c r="E450" s="12"/>
    </row>
    <row r="451" spans="1:5" ht="15">
      <c r="A451" s="18" t="s">
        <v>6</v>
      </c>
      <c r="B451" s="19">
        <v>75</v>
      </c>
      <c r="C451" s="27">
        <v>82</v>
      </c>
      <c r="D451" s="19">
        <v>39.576</v>
      </c>
      <c r="E451" s="12"/>
    </row>
    <row r="452" spans="1:5" ht="15">
      <c r="A452" s="18" t="s">
        <v>7</v>
      </c>
      <c r="B452" s="19">
        <v>40</v>
      </c>
      <c r="C452" s="27">
        <v>448</v>
      </c>
      <c r="D452" s="19">
        <v>9.47716</v>
      </c>
      <c r="E452" s="12"/>
    </row>
    <row r="453" spans="1:5" ht="15">
      <c r="A453" s="18" t="s">
        <v>51</v>
      </c>
      <c r="B453" s="19">
        <v>0</v>
      </c>
      <c r="C453" s="19">
        <v>0</v>
      </c>
      <c r="D453" s="19">
        <v>-16.43285</v>
      </c>
      <c r="E453" s="12"/>
    </row>
    <row r="454" spans="1:5" ht="15">
      <c r="A454" s="15" t="s">
        <v>62</v>
      </c>
      <c r="B454" s="16">
        <f>SUM(B456:B463)</f>
        <v>1389241</v>
      </c>
      <c r="C454" s="16">
        <f>SUM(C456:C463)</f>
        <v>1477324</v>
      </c>
      <c r="D454" s="16">
        <f>SUM(D456:D463)</f>
        <v>678674.32153</v>
      </c>
      <c r="E454" s="12"/>
    </row>
    <row r="455" spans="1:5" ht="15">
      <c r="A455" s="18" t="s">
        <v>11</v>
      </c>
      <c r="B455" s="19">
        <v>1384341</v>
      </c>
      <c r="C455" s="19">
        <v>1427424</v>
      </c>
      <c r="D455" s="19">
        <v>680622.78876</v>
      </c>
      <c r="E455" s="12"/>
    </row>
    <row r="456" spans="1:5" ht="15">
      <c r="A456" s="18" t="s">
        <v>3</v>
      </c>
      <c r="B456" s="19">
        <v>1209000</v>
      </c>
      <c r="C456" s="19">
        <v>1247083</v>
      </c>
      <c r="D456" s="19">
        <v>619250.82288</v>
      </c>
      <c r="E456" s="12"/>
    </row>
    <row r="457" spans="1:5" ht="15">
      <c r="A457" s="18" t="s">
        <v>4</v>
      </c>
      <c r="B457" s="19">
        <v>102691</v>
      </c>
      <c r="C457" s="19">
        <v>107691</v>
      </c>
      <c r="D457" s="19">
        <v>54002.048299999995</v>
      </c>
      <c r="E457" s="12"/>
    </row>
    <row r="458" spans="1:5" ht="15">
      <c r="A458" s="18" t="s">
        <v>5</v>
      </c>
      <c r="B458" s="19">
        <v>8</v>
      </c>
      <c r="C458" s="19">
        <v>8</v>
      </c>
      <c r="D458" s="19">
        <v>7.31715</v>
      </c>
      <c r="E458" s="12"/>
    </row>
    <row r="459" spans="1:5" ht="15">
      <c r="A459" s="18" t="s">
        <v>55</v>
      </c>
      <c r="B459" s="19">
        <v>212</v>
      </c>
      <c r="C459" s="19">
        <v>431</v>
      </c>
      <c r="D459" s="19">
        <v>152.302</v>
      </c>
      <c r="E459" s="12"/>
    </row>
    <row r="460" spans="1:5" ht="30">
      <c r="A460" s="18" t="s">
        <v>54</v>
      </c>
      <c r="B460" s="19">
        <v>60464</v>
      </c>
      <c r="C460" s="19">
        <v>61015</v>
      </c>
      <c r="D460" s="19">
        <v>735.14943</v>
      </c>
      <c r="E460" s="12"/>
    </row>
    <row r="461" spans="1:5" ht="15">
      <c r="A461" s="18" t="s">
        <v>6</v>
      </c>
      <c r="B461" s="19">
        <v>11966</v>
      </c>
      <c r="C461" s="19">
        <v>11196</v>
      </c>
      <c r="D461" s="19">
        <v>6475.149</v>
      </c>
      <c r="E461" s="12"/>
    </row>
    <row r="462" spans="1:5" ht="15">
      <c r="A462" s="18" t="s">
        <v>7</v>
      </c>
      <c r="B462" s="26">
        <v>4900</v>
      </c>
      <c r="C462" s="19">
        <v>49900</v>
      </c>
      <c r="D462" s="19">
        <v>2091.79591</v>
      </c>
      <c r="E462" s="12"/>
    </row>
    <row r="463" spans="1:5" ht="15">
      <c r="A463" s="18" t="s">
        <v>51</v>
      </c>
      <c r="B463" s="19">
        <v>0</v>
      </c>
      <c r="C463" s="19">
        <v>0</v>
      </c>
      <c r="D463" s="19">
        <v>-4040.26314</v>
      </c>
      <c r="E463" s="12"/>
    </row>
    <row r="464" spans="1:5" ht="54" customHeight="1">
      <c r="A464" s="15" t="s">
        <v>66</v>
      </c>
      <c r="B464" s="16">
        <f>SUM(B466:B471)</f>
        <v>3605</v>
      </c>
      <c r="C464" s="16">
        <f>SUM(C466:C471)</f>
        <v>4360</v>
      </c>
      <c r="D464" s="16">
        <f>SUM(D466:D471)</f>
        <v>1527.1092600000002</v>
      </c>
      <c r="E464" s="12"/>
    </row>
    <row r="465" spans="1:5" ht="15">
      <c r="A465" s="18" t="s">
        <v>11</v>
      </c>
      <c r="B465" s="19">
        <v>3605</v>
      </c>
      <c r="C465" s="19">
        <v>4360</v>
      </c>
      <c r="D465" s="19">
        <v>1530.23626</v>
      </c>
      <c r="E465" s="12"/>
    </row>
    <row r="466" spans="1:5" ht="15">
      <c r="A466" s="18" t="s">
        <v>3</v>
      </c>
      <c r="B466" s="19">
        <v>2600</v>
      </c>
      <c r="C466" s="19">
        <v>2914</v>
      </c>
      <c r="D466" s="19">
        <v>1180.8543100000002</v>
      </c>
      <c r="E466" s="12"/>
    </row>
    <row r="467" spans="1:5" ht="15">
      <c r="A467" s="18" t="s">
        <v>4</v>
      </c>
      <c r="B467" s="19">
        <v>735</v>
      </c>
      <c r="C467" s="19">
        <v>735</v>
      </c>
      <c r="D467" s="19">
        <v>344.84349</v>
      </c>
      <c r="E467" s="12"/>
    </row>
    <row r="468" spans="1:5" ht="15">
      <c r="A468" s="18" t="s">
        <v>55</v>
      </c>
      <c r="B468" s="19">
        <v>170</v>
      </c>
      <c r="C468" s="19">
        <v>170</v>
      </c>
      <c r="D468" s="19">
        <v>2.7</v>
      </c>
      <c r="E468" s="12"/>
    </row>
    <row r="469" spans="1:5" ht="15">
      <c r="A469" s="18" t="s">
        <v>6</v>
      </c>
      <c r="B469" s="19">
        <v>100</v>
      </c>
      <c r="C469" s="19">
        <v>541</v>
      </c>
      <c r="D469" s="19">
        <v>1.83846</v>
      </c>
      <c r="E469" s="12"/>
    </row>
    <row r="470" spans="1:5" ht="15">
      <c r="A470" s="18" t="s">
        <v>7</v>
      </c>
      <c r="B470" s="19">
        <v>0</v>
      </c>
      <c r="C470" s="19">
        <v>0</v>
      </c>
      <c r="D470" s="19">
        <v>0</v>
      </c>
      <c r="E470" s="12"/>
    </row>
    <row r="471" spans="1:5" ht="15">
      <c r="A471" s="18" t="s">
        <v>51</v>
      </c>
      <c r="B471" s="19">
        <v>0</v>
      </c>
      <c r="C471" s="19">
        <v>0</v>
      </c>
      <c r="D471" s="19">
        <v>-3.127</v>
      </c>
      <c r="E471" s="12"/>
    </row>
    <row r="472" spans="1:5" ht="15">
      <c r="A472" s="15" t="s">
        <v>44</v>
      </c>
      <c r="B472" s="16">
        <f>SUM(B474:B486)</f>
        <v>2070256</v>
      </c>
      <c r="C472" s="16">
        <f>SUM(C474:C486)</f>
        <v>2319330</v>
      </c>
      <c r="D472" s="16">
        <f>SUM(D474:D486)</f>
        <v>709318.57229</v>
      </c>
      <c r="E472" s="12"/>
    </row>
    <row r="473" spans="1:5" ht="15">
      <c r="A473" s="18" t="s">
        <v>11</v>
      </c>
      <c r="B473" s="19">
        <v>2061206</v>
      </c>
      <c r="C473" s="19">
        <v>2276213</v>
      </c>
      <c r="D473" s="19">
        <v>713805.74294</v>
      </c>
      <c r="E473" s="12"/>
    </row>
    <row r="474" spans="1:5" ht="15">
      <c r="A474" s="18" t="s">
        <v>3</v>
      </c>
      <c r="B474" s="19">
        <v>358958</v>
      </c>
      <c r="C474" s="19">
        <v>434667</v>
      </c>
      <c r="D474" s="19">
        <v>169674.09193</v>
      </c>
      <c r="E474" s="12"/>
    </row>
    <row r="475" spans="1:5" ht="15">
      <c r="A475" s="18" t="s">
        <v>4</v>
      </c>
      <c r="B475" s="19">
        <v>299757</v>
      </c>
      <c r="C475" s="19">
        <v>317174</v>
      </c>
      <c r="D475" s="19">
        <v>49828.10635</v>
      </c>
      <c r="E475" s="12"/>
    </row>
    <row r="476" spans="1:5" ht="15">
      <c r="A476" s="18" t="s">
        <v>60</v>
      </c>
      <c r="B476" s="19">
        <v>1025</v>
      </c>
      <c r="C476" s="19">
        <v>1025</v>
      </c>
      <c r="D476" s="19">
        <v>1025</v>
      </c>
      <c r="E476" s="12"/>
    </row>
    <row r="477" spans="1:5" ht="15">
      <c r="A477" s="18" t="s">
        <v>59</v>
      </c>
      <c r="B477" s="19">
        <v>15000</v>
      </c>
      <c r="C477" s="19">
        <v>13500</v>
      </c>
      <c r="D477" s="19">
        <v>3617.22497</v>
      </c>
      <c r="E477" s="12"/>
    </row>
    <row r="478" spans="1:5" ht="15">
      <c r="A478" s="18" t="s">
        <v>57</v>
      </c>
      <c r="B478" s="19">
        <v>275941</v>
      </c>
      <c r="C478" s="19">
        <v>210937</v>
      </c>
      <c r="D478" s="19">
        <v>24085.305</v>
      </c>
      <c r="E478" s="12"/>
    </row>
    <row r="479" spans="1:5" ht="15">
      <c r="A479" s="18" t="s">
        <v>5</v>
      </c>
      <c r="B479" s="19">
        <v>10030</v>
      </c>
      <c r="C479" s="19">
        <v>7712</v>
      </c>
      <c r="D479" s="19">
        <v>1170.52749</v>
      </c>
      <c r="E479" s="12"/>
    </row>
    <row r="480" spans="1:5" ht="30">
      <c r="A480" s="18" t="s">
        <v>56</v>
      </c>
      <c r="B480" s="19">
        <v>0</v>
      </c>
      <c r="C480" s="19">
        <v>0</v>
      </c>
      <c r="D480" s="19">
        <v>0</v>
      </c>
      <c r="E480" s="12"/>
    </row>
    <row r="481" spans="1:5" ht="15">
      <c r="A481" s="39" t="s">
        <v>55</v>
      </c>
      <c r="B481" s="40">
        <v>0</v>
      </c>
      <c r="C481" s="40">
        <v>158</v>
      </c>
      <c r="D481" s="40">
        <v>0</v>
      </c>
      <c r="E481" s="12"/>
    </row>
    <row r="482" spans="1:5" ht="30">
      <c r="A482" s="18" t="s">
        <v>54</v>
      </c>
      <c r="B482" s="19">
        <v>150425</v>
      </c>
      <c r="C482" s="19">
        <v>130275</v>
      </c>
      <c r="D482" s="19">
        <v>9201.97577</v>
      </c>
      <c r="E482" s="12"/>
    </row>
    <row r="483" spans="1:5" ht="15">
      <c r="A483" s="18" t="s">
        <v>6</v>
      </c>
      <c r="B483" s="19">
        <v>950070</v>
      </c>
      <c r="C483" s="19">
        <v>1160765</v>
      </c>
      <c r="D483" s="19">
        <v>455203.51143</v>
      </c>
      <c r="E483" s="12"/>
    </row>
    <row r="484" spans="1:5" ht="15">
      <c r="A484" s="18" t="s">
        <v>7</v>
      </c>
      <c r="B484" s="19">
        <v>9050</v>
      </c>
      <c r="C484" s="19">
        <v>43117</v>
      </c>
      <c r="D484" s="19">
        <v>62.62905</v>
      </c>
      <c r="E484" s="12"/>
    </row>
    <row r="485" spans="1:5" ht="15">
      <c r="A485" s="18" t="s">
        <v>52</v>
      </c>
      <c r="B485" s="19">
        <v>0</v>
      </c>
      <c r="C485" s="19">
        <v>0</v>
      </c>
      <c r="D485" s="19">
        <v>0</v>
      </c>
      <c r="E485" s="12"/>
    </row>
    <row r="486" spans="1:5" ht="15">
      <c r="A486" s="18" t="s">
        <v>51</v>
      </c>
      <c r="B486" s="19">
        <v>0</v>
      </c>
      <c r="C486" s="19">
        <v>0</v>
      </c>
      <c r="D486" s="19">
        <v>-4549.7997</v>
      </c>
      <c r="E486" s="12"/>
    </row>
    <row r="487" spans="1:5" ht="15">
      <c r="A487" s="15" t="s">
        <v>45</v>
      </c>
      <c r="B487" s="16">
        <f>SUM(B489:B496)</f>
        <v>211190</v>
      </c>
      <c r="C487" s="16">
        <f>SUM(C489:C496)</f>
        <v>211810</v>
      </c>
      <c r="D487" s="16">
        <f>SUM(D489:D496)</f>
        <v>105269.78515999997</v>
      </c>
      <c r="E487" s="12"/>
    </row>
    <row r="488" spans="1:5" ht="15">
      <c r="A488" s="18" t="s">
        <v>11</v>
      </c>
      <c r="B488" s="19">
        <v>207190</v>
      </c>
      <c r="C488" s="19">
        <v>207810</v>
      </c>
      <c r="D488" s="19">
        <v>106010.14015</v>
      </c>
      <c r="E488" s="12"/>
    </row>
    <row r="489" spans="1:5" ht="15">
      <c r="A489" s="18" t="s">
        <v>3</v>
      </c>
      <c r="B489" s="19">
        <v>165163</v>
      </c>
      <c r="C489" s="19">
        <v>164423</v>
      </c>
      <c r="D489" s="19">
        <v>86082.26320999999</v>
      </c>
      <c r="E489" s="12"/>
    </row>
    <row r="490" spans="1:5" ht="15">
      <c r="A490" s="18" t="s">
        <v>4</v>
      </c>
      <c r="B490" s="19">
        <v>20788</v>
      </c>
      <c r="C490" s="19">
        <v>20788</v>
      </c>
      <c r="D490" s="19">
        <v>8547.798939999999</v>
      </c>
      <c r="E490" s="12"/>
    </row>
    <row r="491" spans="1:5" ht="15">
      <c r="A491" s="18" t="s">
        <v>57</v>
      </c>
      <c r="B491" s="19">
        <v>3919</v>
      </c>
      <c r="C491" s="19">
        <v>3919</v>
      </c>
      <c r="D491" s="19">
        <v>1394</v>
      </c>
      <c r="E491" s="19"/>
    </row>
    <row r="492" spans="1:5" ht="15">
      <c r="A492" s="18" t="s">
        <v>5</v>
      </c>
      <c r="B492" s="19">
        <v>2000</v>
      </c>
      <c r="C492" s="19">
        <v>2055</v>
      </c>
      <c r="D492" s="19">
        <v>2000</v>
      </c>
      <c r="E492" s="12"/>
    </row>
    <row r="493" spans="1:5" ht="15">
      <c r="A493" s="18" t="s">
        <v>55</v>
      </c>
      <c r="B493" s="19">
        <v>14844</v>
      </c>
      <c r="C493" s="19">
        <v>16149</v>
      </c>
      <c r="D493" s="19">
        <v>7782.392</v>
      </c>
      <c r="E493" s="12"/>
    </row>
    <row r="494" spans="1:5" ht="15">
      <c r="A494" s="18" t="s">
        <v>6</v>
      </c>
      <c r="B494" s="19">
        <v>476</v>
      </c>
      <c r="C494" s="19">
        <v>476</v>
      </c>
      <c r="D494" s="19">
        <v>203.686</v>
      </c>
      <c r="E494" s="12"/>
    </row>
    <row r="495" spans="1:5" ht="15">
      <c r="A495" s="18" t="s">
        <v>7</v>
      </c>
      <c r="B495" s="19">
        <v>4000</v>
      </c>
      <c r="C495" s="19">
        <v>4000</v>
      </c>
      <c r="D495" s="19">
        <v>17.77918</v>
      </c>
      <c r="E495" s="12"/>
    </row>
    <row r="496" spans="1:5" ht="15">
      <c r="A496" s="18" t="s">
        <v>51</v>
      </c>
      <c r="B496" s="19">
        <v>0</v>
      </c>
      <c r="C496" s="19">
        <v>0</v>
      </c>
      <c r="D496" s="19">
        <v>-758.13417</v>
      </c>
      <c r="E496" s="12"/>
    </row>
    <row r="497" spans="1:5" ht="15">
      <c r="A497" s="15" t="s">
        <v>46</v>
      </c>
      <c r="B497" s="16">
        <f>SUM(B499:B505)</f>
        <v>354270</v>
      </c>
      <c r="C497" s="16">
        <f>SUM(C499:C505)</f>
        <v>386420</v>
      </c>
      <c r="D497" s="16">
        <f>SUM(D499:D505)</f>
        <v>171571.08776999998</v>
      </c>
      <c r="E497" s="12"/>
    </row>
    <row r="498" spans="1:5" ht="15">
      <c r="A498" s="18" t="s">
        <v>11</v>
      </c>
      <c r="B498" s="19">
        <v>304270</v>
      </c>
      <c r="C498" s="19">
        <v>331420</v>
      </c>
      <c r="D498" s="19">
        <v>157186.39002000002</v>
      </c>
      <c r="E498" s="12"/>
    </row>
    <row r="499" spans="1:5" ht="15">
      <c r="A499" s="18" t="s">
        <v>3</v>
      </c>
      <c r="B499" s="19">
        <v>227967</v>
      </c>
      <c r="C499" s="19">
        <v>249967</v>
      </c>
      <c r="D499" s="19">
        <v>120634.10549</v>
      </c>
      <c r="E499" s="12"/>
    </row>
    <row r="500" spans="1:5" ht="15">
      <c r="A500" s="18" t="s">
        <v>4</v>
      </c>
      <c r="B500" s="19">
        <v>74732</v>
      </c>
      <c r="C500" s="19">
        <v>79732</v>
      </c>
      <c r="D500" s="19">
        <v>35749.87053</v>
      </c>
      <c r="E500" s="12"/>
    </row>
    <row r="501" spans="1:5" ht="15">
      <c r="A501" s="18" t="s">
        <v>5</v>
      </c>
      <c r="B501" s="19">
        <v>0</v>
      </c>
      <c r="C501" s="19">
        <v>0</v>
      </c>
      <c r="D501" s="19">
        <v>0</v>
      </c>
      <c r="E501" s="12"/>
    </row>
    <row r="502" spans="1:5" ht="15">
      <c r="A502" s="18" t="s">
        <v>55</v>
      </c>
      <c r="B502" s="19">
        <v>1570</v>
      </c>
      <c r="C502" s="19">
        <v>1720</v>
      </c>
      <c r="D502" s="19">
        <v>802.414</v>
      </c>
      <c r="E502" s="12"/>
    </row>
    <row r="503" spans="1:5" ht="15">
      <c r="A503" s="18" t="s">
        <v>6</v>
      </c>
      <c r="B503" s="19">
        <v>1</v>
      </c>
      <c r="C503" s="19">
        <v>1</v>
      </c>
      <c r="D503" s="19">
        <v>0</v>
      </c>
      <c r="E503" s="12"/>
    </row>
    <row r="504" spans="1:5" ht="15">
      <c r="A504" s="18" t="s">
        <v>7</v>
      </c>
      <c r="B504" s="19">
        <v>50000</v>
      </c>
      <c r="C504" s="19">
        <v>55000</v>
      </c>
      <c r="D504" s="19">
        <v>14396.70904</v>
      </c>
      <c r="E504" s="12"/>
    </row>
    <row r="505" spans="1:5" ht="15">
      <c r="A505" s="18" t="s">
        <v>51</v>
      </c>
      <c r="B505" s="19">
        <v>0</v>
      </c>
      <c r="C505" s="19">
        <v>0</v>
      </c>
      <c r="D505" s="19">
        <v>-12.01129</v>
      </c>
      <c r="E505" s="12"/>
    </row>
    <row r="506" spans="1:5" ht="15">
      <c r="A506" s="15" t="s">
        <v>63</v>
      </c>
      <c r="B506" s="16">
        <f>SUM(B508:B513)</f>
        <v>273249</v>
      </c>
      <c r="C506" s="16">
        <f>SUM(C508:C513)</f>
        <v>285989</v>
      </c>
      <c r="D506" s="16">
        <f>SUM(D508:D513)</f>
        <v>122641.24620000001</v>
      </c>
      <c r="E506" s="12"/>
    </row>
    <row r="507" spans="1:5" ht="15">
      <c r="A507" s="18" t="s">
        <v>11</v>
      </c>
      <c r="B507" s="19">
        <v>262469</v>
      </c>
      <c r="C507" s="20">
        <v>270390</v>
      </c>
      <c r="D507" s="19">
        <v>120242.62082</v>
      </c>
      <c r="E507" s="12"/>
    </row>
    <row r="508" spans="1:5" ht="15">
      <c r="A508" s="18" t="s">
        <v>3</v>
      </c>
      <c r="B508" s="19">
        <v>226000</v>
      </c>
      <c r="C508" s="19">
        <v>214479</v>
      </c>
      <c r="D508" s="19">
        <v>108716.22038</v>
      </c>
      <c r="E508" s="12"/>
    </row>
    <row r="509" spans="1:5" ht="15">
      <c r="A509" s="18" t="s">
        <v>4</v>
      </c>
      <c r="B509" s="19">
        <v>16144</v>
      </c>
      <c r="C509" s="19">
        <v>19714</v>
      </c>
      <c r="D509" s="19">
        <v>7990.74068</v>
      </c>
      <c r="E509" s="12"/>
    </row>
    <row r="510" spans="1:5" ht="15">
      <c r="A510" s="18" t="s">
        <v>55</v>
      </c>
      <c r="B510" s="19">
        <v>325</v>
      </c>
      <c r="C510" s="19">
        <v>325</v>
      </c>
      <c r="D510" s="19">
        <v>80.906</v>
      </c>
      <c r="E510" s="12"/>
    </row>
    <row r="511" spans="1:5" ht="30">
      <c r="A511" s="18" t="s">
        <v>54</v>
      </c>
      <c r="B511" s="19">
        <v>20000</v>
      </c>
      <c r="C511" s="20">
        <v>35872</v>
      </c>
      <c r="D511" s="19">
        <v>3454.7537599999996</v>
      </c>
      <c r="E511" s="12"/>
    </row>
    <row r="512" spans="1:5" ht="15">
      <c r="A512" s="18" t="s">
        <v>7</v>
      </c>
      <c r="B512" s="19">
        <v>10780</v>
      </c>
      <c r="C512" s="19">
        <v>15599</v>
      </c>
      <c r="D512" s="19">
        <v>2473.23442</v>
      </c>
      <c r="E512" s="12"/>
    </row>
    <row r="513" spans="1:5" ht="15">
      <c r="A513" s="18" t="s">
        <v>51</v>
      </c>
      <c r="B513" s="19">
        <v>0</v>
      </c>
      <c r="C513" s="19">
        <v>0</v>
      </c>
      <c r="D513" s="19">
        <v>-74.60904</v>
      </c>
      <c r="E513" s="12"/>
    </row>
    <row r="514" spans="1:5" ht="15">
      <c r="A514" s="15" t="s">
        <v>47</v>
      </c>
      <c r="B514" s="16">
        <f>SUM(B516:B522)</f>
        <v>718278</v>
      </c>
      <c r="C514" s="16">
        <f>SUM(C516:C522)</f>
        <v>782796</v>
      </c>
      <c r="D514" s="16">
        <f>SUM(D516:D522)</f>
        <v>286244.4226</v>
      </c>
      <c r="E514" s="12"/>
    </row>
    <row r="515" spans="1:5" ht="15">
      <c r="A515" s="18" t="s">
        <v>11</v>
      </c>
      <c r="B515" s="19">
        <v>630582</v>
      </c>
      <c r="C515" s="19">
        <v>625100</v>
      </c>
      <c r="D515" s="19">
        <v>234147.35966999998</v>
      </c>
      <c r="E515" s="12"/>
    </row>
    <row r="516" spans="1:5" ht="15">
      <c r="A516" s="18" t="s">
        <v>3</v>
      </c>
      <c r="B516" s="19">
        <v>352000</v>
      </c>
      <c r="C516" s="19">
        <v>373706</v>
      </c>
      <c r="D516" s="19">
        <v>181639.71371</v>
      </c>
      <c r="E516" s="12"/>
    </row>
    <row r="517" spans="1:5" ht="15">
      <c r="A517" s="18" t="s">
        <v>4</v>
      </c>
      <c r="B517" s="19">
        <v>80120</v>
      </c>
      <c r="C517" s="19">
        <v>102120</v>
      </c>
      <c r="D517" s="19">
        <v>43581.8055</v>
      </c>
      <c r="E517" s="12"/>
    </row>
    <row r="518" spans="1:5" ht="15">
      <c r="A518" s="18" t="s">
        <v>55</v>
      </c>
      <c r="B518" s="19">
        <v>1635</v>
      </c>
      <c r="C518" s="19">
        <v>2447</v>
      </c>
      <c r="D518" s="19">
        <v>1176.957</v>
      </c>
      <c r="E518" s="12"/>
    </row>
    <row r="519" spans="1:5" ht="30">
      <c r="A519" s="18" t="s">
        <v>54</v>
      </c>
      <c r="B519" s="19">
        <v>196724</v>
      </c>
      <c r="C519" s="19">
        <v>146724</v>
      </c>
      <c r="D519" s="19">
        <v>7748.88346</v>
      </c>
      <c r="E519" s="12"/>
    </row>
    <row r="520" spans="1:5" ht="15">
      <c r="A520" s="18" t="s">
        <v>6</v>
      </c>
      <c r="B520" s="19">
        <v>103</v>
      </c>
      <c r="C520" s="19">
        <v>103</v>
      </c>
      <c r="D520" s="19">
        <v>0</v>
      </c>
      <c r="E520" s="12"/>
    </row>
    <row r="521" spans="1:5" ht="15">
      <c r="A521" s="18" t="s">
        <v>7</v>
      </c>
      <c r="B521" s="19">
        <v>87696</v>
      </c>
      <c r="C521" s="19">
        <v>157696</v>
      </c>
      <c r="D521" s="19">
        <v>52306.601</v>
      </c>
      <c r="E521" s="12"/>
    </row>
    <row r="522" spans="1:5" ht="15">
      <c r="A522" s="18" t="s">
        <v>51</v>
      </c>
      <c r="B522" s="19">
        <v>0</v>
      </c>
      <c r="C522" s="19">
        <v>0</v>
      </c>
      <c r="D522" s="19">
        <v>-209.53807</v>
      </c>
      <c r="E522" s="12"/>
    </row>
    <row r="523" spans="1:5" ht="15">
      <c r="A523" s="15" t="s">
        <v>48</v>
      </c>
      <c r="B523" s="16">
        <f>SUM(B525:B533)</f>
        <v>2690124</v>
      </c>
      <c r="C523" s="16">
        <f>SUM(C525:C533)</f>
        <v>2754472</v>
      </c>
      <c r="D523" s="16">
        <f>SUM(D525:D533)</f>
        <v>1294718.2895099998</v>
      </c>
      <c r="E523" s="12"/>
    </row>
    <row r="524" spans="1:5" ht="15">
      <c r="A524" s="18" t="s">
        <v>11</v>
      </c>
      <c r="B524" s="19">
        <v>2615124</v>
      </c>
      <c r="C524" s="19">
        <v>2655579</v>
      </c>
      <c r="D524" s="19">
        <v>1280674.46096</v>
      </c>
      <c r="E524" s="12"/>
    </row>
    <row r="525" spans="1:5" ht="15">
      <c r="A525" s="18" t="s">
        <v>3</v>
      </c>
      <c r="B525" s="19">
        <v>1520000</v>
      </c>
      <c r="C525" s="19">
        <v>1538600</v>
      </c>
      <c r="D525" s="19">
        <v>752142.7125499999</v>
      </c>
      <c r="E525" s="12"/>
    </row>
    <row r="526" spans="1:5" ht="15">
      <c r="A526" s="18" t="s">
        <v>4</v>
      </c>
      <c r="B526" s="19">
        <v>216918</v>
      </c>
      <c r="C526" s="19">
        <v>221918</v>
      </c>
      <c r="D526" s="19">
        <v>93514.51557</v>
      </c>
      <c r="E526" s="12"/>
    </row>
    <row r="527" spans="1:5" ht="15">
      <c r="A527" s="18" t="s">
        <v>57</v>
      </c>
      <c r="B527" s="19">
        <v>121154</v>
      </c>
      <c r="C527" s="19">
        <v>124368</v>
      </c>
      <c r="D527" s="19">
        <v>65497</v>
      </c>
      <c r="E527" s="12"/>
    </row>
    <row r="528" spans="1:5" ht="15">
      <c r="A528" s="18" t="s">
        <v>5</v>
      </c>
      <c r="B528" s="19">
        <v>1413</v>
      </c>
      <c r="C528" s="19">
        <v>1413</v>
      </c>
      <c r="D528" s="19">
        <v>210</v>
      </c>
      <c r="E528" s="12"/>
    </row>
    <row r="529" spans="1:5" ht="15">
      <c r="A529" s="18" t="s">
        <v>55</v>
      </c>
      <c r="B529" s="19">
        <v>695603</v>
      </c>
      <c r="C529" s="19">
        <v>736193</v>
      </c>
      <c r="D529" s="19">
        <v>363775.32107</v>
      </c>
      <c r="E529" s="12"/>
    </row>
    <row r="530" spans="1:5" ht="30">
      <c r="A530" s="18" t="s">
        <v>54</v>
      </c>
      <c r="B530" s="19">
        <v>59036</v>
      </c>
      <c r="C530" s="19">
        <v>32087</v>
      </c>
      <c r="D530" s="19">
        <v>5534.91177</v>
      </c>
      <c r="E530" s="12"/>
    </row>
    <row r="531" spans="1:5" ht="15">
      <c r="A531" s="18" t="s">
        <v>6</v>
      </c>
      <c r="B531" s="19">
        <v>1000</v>
      </c>
      <c r="C531" s="19">
        <v>1000</v>
      </c>
      <c r="D531" s="19">
        <v>0</v>
      </c>
      <c r="E531" s="12"/>
    </row>
    <row r="532" spans="1:5" ht="15">
      <c r="A532" s="18" t="s">
        <v>7</v>
      </c>
      <c r="B532" s="19">
        <v>75000</v>
      </c>
      <c r="C532" s="19">
        <v>98893</v>
      </c>
      <c r="D532" s="19">
        <v>15885.42794</v>
      </c>
      <c r="E532" s="12"/>
    </row>
    <row r="533" spans="1:5" ht="15">
      <c r="A533" s="18" t="s">
        <v>51</v>
      </c>
      <c r="B533" s="19">
        <v>0</v>
      </c>
      <c r="C533" s="19">
        <v>0</v>
      </c>
      <c r="D533" s="19">
        <v>-1841.5993899999999</v>
      </c>
      <c r="E533" s="12"/>
    </row>
    <row r="534" spans="1:5" ht="15">
      <c r="A534" s="15" t="s">
        <v>49</v>
      </c>
      <c r="B534" s="16">
        <f>SUM(B536:B536)</f>
        <v>377561</v>
      </c>
      <c r="C534" s="16">
        <f>SUM(C536:C537)</f>
        <v>377561</v>
      </c>
      <c r="D534" s="16">
        <f>SUM(D536:D537)</f>
        <v>176891.4821</v>
      </c>
      <c r="E534" s="12"/>
    </row>
    <row r="535" spans="1:5" ht="15">
      <c r="A535" s="18" t="s">
        <v>11</v>
      </c>
      <c r="B535" s="19">
        <v>377561</v>
      </c>
      <c r="C535" s="27">
        <v>377561</v>
      </c>
      <c r="D535" s="19">
        <v>178870.26996</v>
      </c>
      <c r="E535" s="12"/>
    </row>
    <row r="536" spans="1:5" ht="15">
      <c r="A536" s="18" t="s">
        <v>5</v>
      </c>
      <c r="B536" s="19">
        <v>377561</v>
      </c>
      <c r="C536" s="27">
        <v>377561</v>
      </c>
      <c r="D536" s="19">
        <v>178870.26996</v>
      </c>
      <c r="E536" s="12"/>
    </row>
    <row r="537" spans="1:5" ht="15">
      <c r="A537" s="18" t="s">
        <v>51</v>
      </c>
      <c r="B537" s="19">
        <v>0</v>
      </c>
      <c r="C537" s="19">
        <v>0</v>
      </c>
      <c r="D537" s="19">
        <v>-1978.7878600000001</v>
      </c>
      <c r="E537" s="12"/>
    </row>
    <row r="538" spans="1:5" ht="15">
      <c r="A538" s="15" t="s">
        <v>50</v>
      </c>
      <c r="B538" s="16">
        <f>SUM(B540:B541)</f>
        <v>389000</v>
      </c>
      <c r="C538" s="16">
        <f>SUM(C540:C541)</f>
        <v>389000</v>
      </c>
      <c r="D538" s="16">
        <f>SUM(D540:D541)</f>
        <v>173958.54572999998</v>
      </c>
      <c r="E538" s="12"/>
    </row>
    <row r="539" spans="1:5" ht="15">
      <c r="A539" s="18" t="s">
        <v>11</v>
      </c>
      <c r="B539" s="19">
        <v>389000</v>
      </c>
      <c r="C539" s="27">
        <v>389000</v>
      </c>
      <c r="D539" s="19">
        <v>174203.08000999998</v>
      </c>
      <c r="E539" s="12"/>
    </row>
    <row r="540" spans="1:5" ht="15">
      <c r="A540" s="18" t="s">
        <v>5</v>
      </c>
      <c r="B540" s="19">
        <v>389000</v>
      </c>
      <c r="C540" s="27">
        <v>389000</v>
      </c>
      <c r="D540" s="19">
        <v>174203.08000999998</v>
      </c>
      <c r="E540" s="12"/>
    </row>
    <row r="541" spans="1:5" ht="15.75" thickBot="1">
      <c r="A541" s="23" t="s">
        <v>51</v>
      </c>
      <c r="B541" s="24">
        <v>0</v>
      </c>
      <c r="C541" s="24">
        <v>0</v>
      </c>
      <c r="D541" s="24">
        <v>-244.53428</v>
      </c>
      <c r="E541" s="12"/>
    </row>
    <row r="542" ht="15.75" thickTop="1"/>
  </sheetData>
  <sheetProtection/>
  <autoFilter ref="A12:D542"/>
  <mergeCells count="5">
    <mergeCell ref="A5:D5"/>
    <mergeCell ref="D8:D10"/>
    <mergeCell ref="B8:B10"/>
    <mergeCell ref="A8:A10"/>
    <mergeCell ref="C8:C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8" r:id="rId1"/>
  <headerFooter alignWithMargins="0">
    <oddFooter>&amp;CPagina &amp;P</oddFooter>
  </headerFooter>
  <rowBreaks count="5" manualBreakCount="5">
    <brk id="48" max="3" man="1"/>
    <brk id="94" max="3" man="1"/>
    <brk id="141" max="3" man="1"/>
    <brk id="235" max="3" man="1"/>
    <brk id="3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IOANA-ALINA BURLA</cp:lastModifiedBy>
  <cp:lastPrinted>2020-07-16T12:27:17Z</cp:lastPrinted>
  <dcterms:created xsi:type="dcterms:W3CDTF">2014-07-24T10:03:29Z</dcterms:created>
  <dcterms:modified xsi:type="dcterms:W3CDTF">2020-08-13T19:07:04Z</dcterms:modified>
  <cp:category/>
  <cp:version/>
  <cp:contentType/>
  <cp:contentStatus/>
</cp:coreProperties>
</file>