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<sst xmlns="http://schemas.openxmlformats.org/spreadsheetml/2006/main" count="58" uniqueCount="53">
  <si>
    <t>Anexa nr.2</t>
  </si>
  <si>
    <t xml:space="preserve"> EXECUŢIA BUGETULUI GENERAL CONSOLIDAT </t>
  </si>
  <si>
    <t xml:space="preserve">    </t>
  </si>
  <si>
    <t xml:space="preserve">
 Realizări 1.01.-31.12.2019
Date finale
</t>
  </si>
  <si>
    <t xml:space="preserve">
Realizări 1.01.-31.12.2020
Date operative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</si>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</sst>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33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Alignment="1" applyProtection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decembrie%202020%20-%20in%20lucru%20-date%2025%20ianuarie%202021-cu%20Eximban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20 "/>
      <sheetName val="UAT decembrie 2020"/>
      <sheetName val="consolidari decembrie"/>
      <sheetName val="noiembrie 2020  (valori)"/>
      <sheetName val="UAT noiembrie 2020 (valori)"/>
      <sheetName val="octombrie 2020  (valori)"/>
      <sheetName val="UAT octombrie 2020 (valori)"/>
      <sheetName val="septembrie 2020  (valori)"/>
      <sheetName val="UAT septembrie 2020 (valori)"/>
      <sheetName val="Sinteza - An 2"/>
      <sheetName val="Sinteza - An 2 (engleza)"/>
      <sheetName val="2020 Engl"/>
      <sheetName val="2019 - 2020"/>
      <sheetName val="Progr.31.12.2020.(Liliana)"/>
      <sheetName val="Sinteza - Anexa program anual"/>
      <sheetName val="program %.exec"/>
      <sheetName val="dob_trez"/>
      <sheetName val="SPECIAL_CNAIR"/>
      <sheetName val="CNAIR_ex"/>
      <sheetName val="decembrie 2019 sit.fin."/>
      <sheetName val="decembrie 2019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74"/>
  <sheetViews>
    <sheetView showZeros="0" tabSelected="1" view="pageBreakPreview" zoomScale="75" zoomScaleNormal="75" zoomScaleSheetLayoutView="75" zoomScalePageLayoutView="0" workbookViewId="0" topLeftCell="A1">
      <selection activeCell="Q47" sqref="Q47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97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4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1" ht="16.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</row>
    <row r="6" spans="1:11" ht="11.25" customHeight="1" hidden="1">
      <c r="A6" s="5" t="s">
        <v>2</v>
      </c>
      <c r="B6" s="5"/>
      <c r="C6" s="5"/>
      <c r="D6" s="5"/>
      <c r="E6" s="10"/>
      <c r="F6" s="10"/>
      <c r="G6" s="11"/>
      <c r="H6" s="12"/>
      <c r="I6" s="12"/>
      <c r="J6" s="13"/>
      <c r="K6" s="12"/>
    </row>
    <row r="7" spans="1:12" ht="47.25" customHeight="1">
      <c r="A7" s="14"/>
      <c r="B7" s="99" t="s">
        <v>3</v>
      </c>
      <c r="C7" s="99"/>
      <c r="D7" s="99"/>
      <c r="E7" s="15"/>
      <c r="F7" s="16"/>
      <c r="G7" s="100" t="s">
        <v>4</v>
      </c>
      <c r="H7" s="100"/>
      <c r="I7" s="100"/>
      <c r="J7" s="17"/>
      <c r="K7" s="101" t="s">
        <v>5</v>
      </c>
      <c r="L7" s="102"/>
    </row>
    <row r="8" spans="1:12" s="25" customFormat="1" ht="33" customHeight="1">
      <c r="A8" s="19"/>
      <c r="B8" s="20" t="s">
        <v>6</v>
      </c>
      <c r="C8" s="21" t="s">
        <v>7</v>
      </c>
      <c r="D8" s="21" t="s">
        <v>8</v>
      </c>
      <c r="E8" s="22"/>
      <c r="F8" s="22"/>
      <c r="G8" s="20" t="s">
        <v>6</v>
      </c>
      <c r="H8" s="21" t="s">
        <v>7</v>
      </c>
      <c r="I8" s="21" t="s">
        <v>8</v>
      </c>
      <c r="J8" s="22"/>
      <c r="K8" s="23" t="s">
        <v>6</v>
      </c>
      <c r="L8" s="24" t="s">
        <v>9</v>
      </c>
    </row>
    <row r="9" spans="1:12" s="30" customFormat="1" ht="13.5" customHeight="1">
      <c r="A9" s="26"/>
      <c r="B9" s="26"/>
      <c r="C9" s="26"/>
      <c r="D9" s="26"/>
      <c r="E9" s="26"/>
      <c r="F9" s="26"/>
      <c r="G9" s="27"/>
      <c r="H9" s="27"/>
      <c r="I9" s="27"/>
      <c r="J9" s="27"/>
      <c r="K9" s="27"/>
      <c r="L9" s="28"/>
    </row>
    <row r="10" spans="1:12" s="30" customFormat="1" ht="18" customHeight="1">
      <c r="A10" s="31" t="s">
        <v>10</v>
      </c>
      <c r="B10" s="18">
        <v>1059803.2</v>
      </c>
      <c r="C10" s="18"/>
      <c r="D10" s="18"/>
      <c r="E10" s="18"/>
      <c r="F10" s="18"/>
      <c r="G10" s="18">
        <v>1040800</v>
      </c>
      <c r="H10" s="18"/>
      <c r="I10" s="18"/>
      <c r="J10" s="18"/>
      <c r="K10" s="18"/>
      <c r="L10" s="32"/>
    </row>
    <row r="11" spans="2:12" s="30" customFormat="1" ht="8.25" customHeight="1">
      <c r="B11" s="33"/>
      <c r="G11" s="35"/>
      <c r="H11" s="35"/>
      <c r="I11" s="35"/>
      <c r="J11" s="35"/>
      <c r="K11" s="35"/>
      <c r="L11" s="29"/>
    </row>
    <row r="12" spans="1:12" s="35" customFormat="1" ht="35.25" customHeight="1">
      <c r="A12" s="36" t="s">
        <v>11</v>
      </c>
      <c r="B12" s="37">
        <f>B13+B30+B31+B33+B34++B37+B32+B35+B36</f>
        <v>321074.94124148006</v>
      </c>
      <c r="C12" s="38">
        <f>B12/$B$10*100</f>
        <v>30.295713509968653</v>
      </c>
      <c r="D12" s="38">
        <f>B12/B$12*100</f>
        <v>100</v>
      </c>
      <c r="E12" s="38"/>
      <c r="F12" s="38"/>
      <c r="G12" s="37">
        <f>G13+G30+G31+G33+G34+G37+G32+G35+G36</f>
        <v>322518.09058191185</v>
      </c>
      <c r="H12" s="38">
        <f>G12/$G$10*100</f>
        <v>30.987518311098373</v>
      </c>
      <c r="I12" s="38">
        <f aca="true" t="shared" si="0" ref="I12:I32">G12/G$12*100</f>
        <v>100</v>
      </c>
      <c r="J12" s="38"/>
      <c r="K12" s="38">
        <f>G12-B12</f>
        <v>1443.149340431788</v>
      </c>
      <c r="L12" s="39">
        <f>G12/B12-1</f>
        <v>0.004494742986953959</v>
      </c>
    </row>
    <row r="13" spans="1:13" s="44" customFormat="1" ht="24.75" customHeight="1">
      <c r="A13" s="40" t="s">
        <v>12</v>
      </c>
      <c r="B13" s="41">
        <f>B14+B27+B28</f>
        <v>294871.21520848</v>
      </c>
      <c r="C13" s="42">
        <f aca="true" t="shared" si="1" ref="C13:C28">B13/$B$10*100</f>
        <v>27.82320483732074</v>
      </c>
      <c r="D13" s="42">
        <f>B13/B$12*100</f>
        <v>91.83875081260476</v>
      </c>
      <c r="E13" s="42"/>
      <c r="F13" s="42"/>
      <c r="G13" s="41">
        <f>G14+G27+G28</f>
        <v>287918.31306891184</v>
      </c>
      <c r="H13" s="42">
        <f aca="true" t="shared" si="2" ref="H13:H28">G13/$G$10*100</f>
        <v>27.663173815229808</v>
      </c>
      <c r="I13" s="42">
        <f t="shared" si="0"/>
        <v>89.27198860362455</v>
      </c>
      <c r="J13" s="42"/>
      <c r="K13" s="42">
        <f>G13-B13</f>
        <v>-6952.9021395681775</v>
      </c>
      <c r="L13" s="43">
        <f>G13/B13-1</f>
        <v>-0.0235794536087639</v>
      </c>
      <c r="M13" s="35"/>
    </row>
    <row r="14" spans="1:13" s="44" customFormat="1" ht="25.5" customHeight="1">
      <c r="A14" s="45" t="s">
        <v>13</v>
      </c>
      <c r="B14" s="41">
        <f>B15+B19+B20+B25+B26</f>
        <v>156361.665376</v>
      </c>
      <c r="C14" s="42">
        <f t="shared" si="1"/>
        <v>14.753839710617973</v>
      </c>
      <c r="D14" s="42">
        <f aca="true" t="shared" si="3" ref="D14:D34">B14/B$12*100</f>
        <v>48.69942972547353</v>
      </c>
      <c r="E14" s="42"/>
      <c r="F14" s="42"/>
      <c r="G14" s="41">
        <f>G15+G19+G20+G25+G26</f>
        <v>151279.227029</v>
      </c>
      <c r="H14" s="42">
        <f t="shared" si="2"/>
        <v>14.534898830611068</v>
      </c>
      <c r="I14" s="42">
        <f t="shared" si="0"/>
        <v>46.9056562861483</v>
      </c>
      <c r="J14" s="42"/>
      <c r="K14" s="42">
        <f>G14-B14</f>
        <v>-5082.438346999988</v>
      </c>
      <c r="L14" s="43">
        <f>G14/B14-1</f>
        <v>-0.03250437589532151</v>
      </c>
      <c r="M14" s="35"/>
    </row>
    <row r="15" spans="1:13" s="44" customFormat="1" ht="40.5" customHeight="1">
      <c r="A15" s="46" t="s">
        <v>14</v>
      </c>
      <c r="B15" s="41">
        <f>B16+B17+B18</f>
        <v>44651.076713999995</v>
      </c>
      <c r="C15" s="42">
        <f t="shared" si="1"/>
        <v>4.2131479423726965</v>
      </c>
      <c r="D15" s="42">
        <f t="shared" si="3"/>
        <v>13.906746051669593</v>
      </c>
      <c r="E15" s="42"/>
      <c r="F15" s="42"/>
      <c r="G15" s="41">
        <f>G16+G17+G18</f>
        <v>43476.127008</v>
      </c>
      <c r="H15" s="42">
        <f t="shared" si="2"/>
        <v>4.17718360953113</v>
      </c>
      <c r="I15" s="42">
        <f t="shared" si="0"/>
        <v>13.480213444634082</v>
      </c>
      <c r="J15" s="42"/>
      <c r="K15" s="42">
        <f>G15-B15</f>
        <v>-1174.9497059999921</v>
      </c>
      <c r="L15" s="43">
        <f>G15/B15-1</f>
        <v>-0.026314028517740007</v>
      </c>
      <c r="M15" s="35"/>
    </row>
    <row r="16" spans="1:13" ht="25.5" customHeight="1">
      <c r="A16" s="47" t="s">
        <v>15</v>
      </c>
      <c r="B16" s="48">
        <v>17720.177974</v>
      </c>
      <c r="C16" s="48">
        <f t="shared" si="1"/>
        <v>1.6720253320616507</v>
      </c>
      <c r="D16" s="48">
        <f t="shared" si="3"/>
        <v>5.519016185281391</v>
      </c>
      <c r="E16" s="48"/>
      <c r="F16" s="48"/>
      <c r="G16" s="48">
        <v>15988.054</v>
      </c>
      <c r="H16" s="48">
        <f t="shared" si="2"/>
        <v>1.536131245196003</v>
      </c>
      <c r="I16" s="48">
        <f t="shared" si="0"/>
        <v>4.957258047495298</v>
      </c>
      <c r="J16" s="48"/>
      <c r="K16" s="48">
        <f>G16-B16</f>
        <v>-1732.1239739999983</v>
      </c>
      <c r="L16" s="49">
        <f>G16/B16-1</f>
        <v>-0.09774867817588873</v>
      </c>
      <c r="M16" s="35"/>
    </row>
    <row r="17" spans="1:13" ht="18" customHeight="1">
      <c r="A17" s="47" t="s">
        <v>16</v>
      </c>
      <c r="B17" s="48">
        <v>23201.386505</v>
      </c>
      <c r="C17" s="48">
        <f t="shared" si="1"/>
        <v>2.1892164984027223</v>
      </c>
      <c r="D17" s="48">
        <f t="shared" si="3"/>
        <v>7.226159231015872</v>
      </c>
      <c r="E17" s="48"/>
      <c r="F17" s="48"/>
      <c r="G17" s="48">
        <v>24333.830008</v>
      </c>
      <c r="H17" s="48">
        <f t="shared" si="2"/>
        <v>2.33799289085319</v>
      </c>
      <c r="I17" s="48">
        <f t="shared" si="0"/>
        <v>7.544950413198541</v>
      </c>
      <c r="J17" s="48"/>
      <c r="K17" s="48">
        <f>G17-B17</f>
        <v>1132.4435030000022</v>
      </c>
      <c r="L17" s="49">
        <f>G17/B17-1</f>
        <v>0.048809302959370804</v>
      </c>
      <c r="M17" s="35"/>
    </row>
    <row r="18" spans="1:13" ht="36.75" customHeight="1">
      <c r="A18" s="50" t="s">
        <v>17</v>
      </c>
      <c r="B18" s="48">
        <v>3729.512235</v>
      </c>
      <c r="C18" s="48">
        <f t="shared" si="1"/>
        <v>0.35190611190832416</v>
      </c>
      <c r="D18" s="48">
        <f t="shared" si="3"/>
        <v>1.1615706353723316</v>
      </c>
      <c r="E18" s="48"/>
      <c r="F18" s="48"/>
      <c r="G18" s="48">
        <v>3154.2430000000004</v>
      </c>
      <c r="H18" s="48">
        <f t="shared" si="2"/>
        <v>0.303059473481937</v>
      </c>
      <c r="I18" s="48">
        <f t="shared" si="0"/>
        <v>0.9780049839402415</v>
      </c>
      <c r="J18" s="48"/>
      <c r="K18" s="48">
        <f>G18-B18</f>
        <v>-575.2692349999998</v>
      </c>
      <c r="L18" s="49">
        <f>G18/B18-1</f>
        <v>-0.1542478476411272</v>
      </c>
      <c r="M18" s="35"/>
    </row>
    <row r="19" spans="1:13" ht="24" customHeight="1">
      <c r="A19" s="46" t="s">
        <v>18</v>
      </c>
      <c r="B19" s="42">
        <v>6191.885175</v>
      </c>
      <c r="C19" s="42">
        <f t="shared" si="1"/>
        <v>0.5842485826613847</v>
      </c>
      <c r="D19" s="42">
        <f t="shared" si="3"/>
        <v>1.9284859637623015</v>
      </c>
      <c r="E19" s="42"/>
      <c r="F19" s="42"/>
      <c r="G19" s="42">
        <v>5935.853</v>
      </c>
      <c r="H19" s="42">
        <f t="shared" si="2"/>
        <v>0.5703163912375097</v>
      </c>
      <c r="I19" s="42">
        <f t="shared" si="0"/>
        <v>1.8404713327212372</v>
      </c>
      <c r="J19" s="42"/>
      <c r="K19" s="42">
        <f>G19-B19</f>
        <v>-256.0321750000003</v>
      </c>
      <c r="L19" s="43">
        <f>G19/B19-1</f>
        <v>-0.04134963226284316</v>
      </c>
      <c r="M19" s="35"/>
    </row>
    <row r="20" spans="1:13" ht="23.25" customHeight="1">
      <c r="A20" s="51" t="s">
        <v>19</v>
      </c>
      <c r="B20" s="41">
        <f>B21+B22+B23+B24</f>
        <v>103546.918467</v>
      </c>
      <c r="C20" s="42">
        <f>B20/$B$10*100</f>
        <v>9.7703911883829</v>
      </c>
      <c r="D20" s="42">
        <f t="shared" si="3"/>
        <v>32.25007783747362</v>
      </c>
      <c r="E20" s="42"/>
      <c r="F20" s="42"/>
      <c r="G20" s="41">
        <f>G21+G22+G23+G24</f>
        <v>99824.52102100001</v>
      </c>
      <c r="H20" s="42">
        <f t="shared" si="2"/>
        <v>9.591133841372022</v>
      </c>
      <c r="I20" s="42">
        <f t="shared" si="0"/>
        <v>30.951603626602452</v>
      </c>
      <c r="J20" s="42"/>
      <c r="K20" s="42">
        <f>G20-B20</f>
        <v>-3722.397445999988</v>
      </c>
      <c r="L20" s="43">
        <f>G20/B20-1</f>
        <v>-0.035948896414395026</v>
      </c>
      <c r="M20" s="35"/>
    </row>
    <row r="21" spans="1:13" ht="20.25" customHeight="1">
      <c r="A21" s="47" t="s">
        <v>20</v>
      </c>
      <c r="B21" s="34">
        <v>65420.556</v>
      </c>
      <c r="C21" s="48">
        <f t="shared" si="1"/>
        <v>6.172896628355151</v>
      </c>
      <c r="D21" s="48">
        <f t="shared" si="3"/>
        <v>20.37547861787111</v>
      </c>
      <c r="E21" s="48"/>
      <c r="F21" s="48"/>
      <c r="G21" s="48">
        <v>60816.93</v>
      </c>
      <c r="H21" s="48">
        <f t="shared" si="2"/>
        <v>5.843286894696387</v>
      </c>
      <c r="I21" s="48">
        <f>G21/G$12*100</f>
        <v>18.856905015861106</v>
      </c>
      <c r="J21" s="48"/>
      <c r="K21" s="48">
        <f>G21-B21</f>
        <v>-4603.625999999997</v>
      </c>
      <c r="L21" s="49">
        <f>G21/B21-1</f>
        <v>-0.07036971682111659</v>
      </c>
      <c r="M21" s="35"/>
    </row>
    <row r="22" spans="1:13" ht="18" customHeight="1">
      <c r="A22" s="47" t="s">
        <v>21</v>
      </c>
      <c r="B22" s="34">
        <v>31463.273274</v>
      </c>
      <c r="C22" s="48">
        <f t="shared" si="1"/>
        <v>2.968784513388901</v>
      </c>
      <c r="D22" s="48">
        <f t="shared" si="3"/>
        <v>9.799354989318992</v>
      </c>
      <c r="E22" s="48"/>
      <c r="F22" s="48"/>
      <c r="G22" s="48">
        <v>30715.254</v>
      </c>
      <c r="H22" s="48">
        <f t="shared" si="2"/>
        <v>2.951119715603382</v>
      </c>
      <c r="I22" s="48">
        <f t="shared" si="0"/>
        <v>9.523575544113259</v>
      </c>
      <c r="J22" s="48"/>
      <c r="K22" s="48">
        <f>G22-B22</f>
        <v>-748.0192739999984</v>
      </c>
      <c r="L22" s="49">
        <f>G22/B22-1</f>
        <v>-0.023774362809801275</v>
      </c>
      <c r="M22" s="35"/>
    </row>
    <row r="23" spans="1:13" s="53" customFormat="1" ht="30" customHeight="1">
      <c r="A23" s="52" t="s">
        <v>22</v>
      </c>
      <c r="B23" s="34">
        <v>5233.715561</v>
      </c>
      <c r="C23" s="48">
        <f t="shared" si="1"/>
        <v>0.4938384372683532</v>
      </c>
      <c r="D23" s="48">
        <f t="shared" si="3"/>
        <v>1.6300604278749145</v>
      </c>
      <c r="E23" s="48"/>
      <c r="F23" s="48"/>
      <c r="G23" s="48">
        <v>4523.247021</v>
      </c>
      <c r="H23" s="48">
        <f t="shared" si="2"/>
        <v>0.43459329563797083</v>
      </c>
      <c r="I23" s="48">
        <f t="shared" si="0"/>
        <v>1.4024785440217669</v>
      </c>
      <c r="J23" s="48"/>
      <c r="K23" s="48">
        <f>G23-B23</f>
        <v>-710.4685399999998</v>
      </c>
      <c r="L23" s="49">
        <f>G23/B23-1</f>
        <v>-0.13574840507080432</v>
      </c>
      <c r="M23" s="35"/>
    </row>
    <row r="24" spans="1:13" ht="52.5" customHeight="1">
      <c r="A24" s="52" t="s">
        <v>23</v>
      </c>
      <c r="B24" s="34">
        <v>1429.3736320000007</v>
      </c>
      <c r="C24" s="48">
        <f t="shared" si="1"/>
        <v>0.13487160937049453</v>
      </c>
      <c r="D24" s="48">
        <f t="shared" si="3"/>
        <v>0.44518380240860045</v>
      </c>
      <c r="E24" s="48"/>
      <c r="F24" s="48"/>
      <c r="G24" s="48">
        <v>3769.09</v>
      </c>
      <c r="H24" s="48">
        <f t="shared" si="2"/>
        <v>0.3621339354342813</v>
      </c>
      <c r="I24" s="48">
        <f t="shared" si="0"/>
        <v>1.1686445226063193</v>
      </c>
      <c r="J24" s="48"/>
      <c r="K24" s="48">
        <f>G24-B24</f>
        <v>2339.7163679999994</v>
      </c>
      <c r="L24" s="49">
        <f>G24/B24-1</f>
        <v>1.6368822787966457</v>
      </c>
      <c r="M24" s="35"/>
    </row>
    <row r="25" spans="1:13" s="44" customFormat="1" ht="35.25" customHeight="1">
      <c r="A25" s="51" t="s">
        <v>24</v>
      </c>
      <c r="B25" s="54">
        <v>1159.93689</v>
      </c>
      <c r="C25" s="42">
        <f t="shared" si="1"/>
        <v>0.10944832870857532</v>
      </c>
      <c r="D25" s="42">
        <f t="shared" si="3"/>
        <v>0.3612667140932723</v>
      </c>
      <c r="E25" s="42"/>
      <c r="F25" s="42"/>
      <c r="G25" s="42">
        <v>1119.574</v>
      </c>
      <c r="H25" s="42">
        <f t="shared" si="2"/>
        <v>0.10756860107609532</v>
      </c>
      <c r="I25" s="42">
        <f t="shared" si="0"/>
        <v>0.34713525618980906</v>
      </c>
      <c r="J25" s="42"/>
      <c r="K25" s="42">
        <f>G25-B25</f>
        <v>-40.36288999999988</v>
      </c>
      <c r="L25" s="43">
        <f>G25/B25-1</f>
        <v>-0.03479748799091986</v>
      </c>
      <c r="M25" s="35"/>
    </row>
    <row r="26" spans="1:13" s="44" customFormat="1" ht="17.25" customHeight="1">
      <c r="A26" s="55" t="s">
        <v>25</v>
      </c>
      <c r="B26" s="54">
        <v>811.8481300000001</v>
      </c>
      <c r="C26" s="42">
        <f t="shared" si="1"/>
        <v>0.07660366849241446</v>
      </c>
      <c r="D26" s="42">
        <f t="shared" si="3"/>
        <v>0.25285315847474066</v>
      </c>
      <c r="E26" s="42"/>
      <c r="F26" s="42"/>
      <c r="G26" s="42">
        <v>923.152</v>
      </c>
      <c r="H26" s="42">
        <f t="shared" si="2"/>
        <v>0.08869638739431207</v>
      </c>
      <c r="I26" s="42">
        <f t="shared" si="0"/>
        <v>0.286232626000724</v>
      </c>
      <c r="J26" s="42"/>
      <c r="K26" s="42">
        <f>G26-B26</f>
        <v>111.30386999999996</v>
      </c>
      <c r="L26" s="43">
        <f>G26/B26-1</f>
        <v>0.13709937349981938</v>
      </c>
      <c r="M26" s="35"/>
    </row>
    <row r="27" spans="1:13" s="44" customFormat="1" ht="18" customHeight="1">
      <c r="A27" s="56" t="s">
        <v>26</v>
      </c>
      <c r="B27" s="54">
        <v>111473.45624600002</v>
      </c>
      <c r="C27" s="42">
        <f>B27/$B$10*100</f>
        <v>10.518316631427421</v>
      </c>
      <c r="D27" s="42">
        <f t="shared" si="3"/>
        <v>34.71882788951785</v>
      </c>
      <c r="E27" s="42"/>
      <c r="F27" s="42"/>
      <c r="G27" s="42">
        <v>112250.68576800001</v>
      </c>
      <c r="H27" s="42">
        <f t="shared" si="2"/>
        <v>10.78503898616449</v>
      </c>
      <c r="I27" s="42">
        <f>G27/G$12*100</f>
        <v>34.80446184134004</v>
      </c>
      <c r="J27" s="42"/>
      <c r="K27" s="42">
        <f>G27-B27</f>
        <v>777.2295219999942</v>
      </c>
      <c r="L27" s="43">
        <f>G27/B27-1</f>
        <v>0.006972328195196553</v>
      </c>
      <c r="M27" s="35"/>
    </row>
    <row r="28" spans="1:13" s="44" customFormat="1" ht="18.75" customHeight="1">
      <c r="A28" s="58" t="s">
        <v>27</v>
      </c>
      <c r="B28" s="54">
        <v>27036.093586480005</v>
      </c>
      <c r="C28" s="42">
        <f t="shared" si="1"/>
        <v>2.55104849527535</v>
      </c>
      <c r="D28" s="42">
        <f t="shared" si="3"/>
        <v>8.420493197613386</v>
      </c>
      <c r="E28" s="42"/>
      <c r="F28" s="42"/>
      <c r="G28" s="42">
        <v>24388.400271911825</v>
      </c>
      <c r="H28" s="42">
        <f t="shared" si="2"/>
        <v>2.3432359984542495</v>
      </c>
      <c r="I28" s="42">
        <f>G28/G$12*100</f>
        <v>7.561870476136208</v>
      </c>
      <c r="J28" s="42"/>
      <c r="K28" s="42">
        <f>G28-B28</f>
        <v>-2647.6933145681796</v>
      </c>
      <c r="L28" s="43">
        <f>G28/B28-1</f>
        <v>-0.09793180017294423</v>
      </c>
      <c r="M28" s="35"/>
    </row>
    <row r="29" spans="1:13" s="44" customFormat="1" ht="0" customHeight="1" hidden="1">
      <c r="A29" s="59"/>
      <c r="B29" s="54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35"/>
    </row>
    <row r="30" spans="1:13" s="44" customFormat="1" ht="19.5" customHeight="1">
      <c r="A30" s="60" t="s">
        <v>28</v>
      </c>
      <c r="B30" s="54">
        <v>867.3286559999999</v>
      </c>
      <c r="C30" s="42">
        <f>B30/$B$10*100</f>
        <v>0.08183865230827761</v>
      </c>
      <c r="D30" s="42">
        <f t="shared" si="3"/>
        <v>0.27013277730312907</v>
      </c>
      <c r="E30" s="42"/>
      <c r="F30" s="42"/>
      <c r="G30" s="42">
        <v>776.0440000000001</v>
      </c>
      <c r="H30" s="42">
        <f>G30/$G$10*100</f>
        <v>0.07456225980015373</v>
      </c>
      <c r="I30" s="42">
        <f t="shared" si="0"/>
        <v>0.24062030089530856</v>
      </c>
      <c r="J30" s="42"/>
      <c r="K30" s="42">
        <f>G30-B30</f>
        <v>-91.28465599999981</v>
      </c>
      <c r="L30" s="43">
        <f>G30/B30-1</f>
        <v>-0.10524805720243591</v>
      </c>
      <c r="M30" s="35"/>
    </row>
    <row r="31" spans="1:13" s="44" customFormat="1" ht="18" customHeight="1">
      <c r="A31" s="60" t="s">
        <v>29</v>
      </c>
      <c r="B31" s="54">
        <v>19.840792</v>
      </c>
      <c r="C31" s="42">
        <f>B31/$B$10*100</f>
        <v>0.001872120408770232</v>
      </c>
      <c r="D31" s="42">
        <f t="shared" si="3"/>
        <v>0.006179489412435263</v>
      </c>
      <c r="E31" s="42"/>
      <c r="F31" s="42"/>
      <c r="G31" s="42">
        <v>2.052657</v>
      </c>
      <c r="H31" s="42">
        <f>G31/$G$10*100</f>
        <v>0.00019721915833973867</v>
      </c>
      <c r="I31" s="42">
        <f t="shared" si="0"/>
        <v>0.0006364470893079017</v>
      </c>
      <c r="J31" s="42"/>
      <c r="K31" s="42">
        <f>G31-B31</f>
        <v>-17.788135</v>
      </c>
      <c r="L31" s="43">
        <f>G31/B31-1</f>
        <v>-0.8965435956387224</v>
      </c>
      <c r="M31" s="35"/>
    </row>
    <row r="32" spans="1:13" s="44" customFormat="1" ht="34.5" customHeight="1">
      <c r="A32" s="61" t="s">
        <v>30</v>
      </c>
      <c r="B32" s="54">
        <v>181.625405</v>
      </c>
      <c r="C32" s="42">
        <f>B32/$B$10*100</f>
        <v>0.017137653953111294</v>
      </c>
      <c r="D32" s="42">
        <f t="shared" si="3"/>
        <v>0.056567916604678206</v>
      </c>
      <c r="E32" s="42"/>
      <c r="F32" s="42"/>
      <c r="G32" s="42">
        <v>32.948667</v>
      </c>
      <c r="H32" s="42">
        <f>G32/$G$10*100</f>
        <v>0.0031657058993082247</v>
      </c>
      <c r="I32" s="42">
        <f t="shared" si="0"/>
        <v>0.010216067861666765</v>
      </c>
      <c r="J32" s="42"/>
      <c r="K32" s="42">
        <f>G32-B32</f>
        <v>-148.676738</v>
      </c>
      <c r="L32" s="43">
        <f>G32/B32-1</f>
        <v>-0.8185899874524711</v>
      </c>
      <c r="M32" s="35"/>
    </row>
    <row r="33" spans="1:13" s="44" customFormat="1" ht="16.5" customHeight="1">
      <c r="A33" s="62" t="s">
        <v>31</v>
      </c>
      <c r="B33" s="54"/>
      <c r="C33" s="42"/>
      <c r="D33" s="42"/>
      <c r="E33" s="42"/>
      <c r="F33" s="42"/>
      <c r="G33" s="42"/>
      <c r="H33" s="42"/>
      <c r="I33" s="42"/>
      <c r="J33" s="42"/>
      <c r="K33" s="42"/>
      <c r="L33" s="43"/>
      <c r="M33" s="35"/>
    </row>
    <row r="34" spans="1:13" ht="18" customHeight="1">
      <c r="A34" s="60" t="s">
        <v>32</v>
      </c>
      <c r="B34" s="62">
        <v>-3.735391</v>
      </c>
      <c r="C34" s="62">
        <f>B34/$B$10*100</f>
        <v>-0.0003524608153664756</v>
      </c>
      <c r="D34" s="62">
        <f t="shared" si="3"/>
        <v>-0.0011634015988780068</v>
      </c>
      <c r="E34" s="62"/>
      <c r="F34" s="62"/>
      <c r="G34" s="62">
        <v>266.619</v>
      </c>
      <c r="H34" s="62">
        <f>G34/$G$10*100</f>
        <v>0.02561673712528824</v>
      </c>
      <c r="I34" s="62">
        <f>G34/G$12*100</f>
        <v>0.08266792089676137</v>
      </c>
      <c r="J34" s="62"/>
      <c r="K34" s="62">
        <f>G34-B34</f>
        <v>270.354391</v>
      </c>
      <c r="L34" s="43"/>
      <c r="M34" s="35"/>
    </row>
    <row r="35" spans="1:13" ht="18.75" customHeight="1">
      <c r="A35" s="63" t="s">
        <v>33</v>
      </c>
      <c r="B35" s="54">
        <v>306.798544</v>
      </c>
      <c r="C35" s="54">
        <f>B35/$B$10*100</f>
        <v>0.02894863348214084</v>
      </c>
      <c r="D35" s="54">
        <f>B35/B$12*100</f>
        <v>0.09555356229723863</v>
      </c>
      <c r="E35" s="41"/>
      <c r="F35" s="42"/>
      <c r="G35" s="54">
        <v>1247.0430000000001</v>
      </c>
      <c r="H35" s="54">
        <f>G35/$G$10*100</f>
        <v>0.11981581475787857</v>
      </c>
      <c r="I35" s="54">
        <f>G35/G$12*100</f>
        <v>0.3866583104687212</v>
      </c>
      <c r="J35" s="54"/>
      <c r="K35" s="54">
        <f>G35-B35</f>
        <v>940.2444560000001</v>
      </c>
      <c r="L35" s="43">
        <f>G35/B35-1</f>
        <v>3.0646966042967927</v>
      </c>
      <c r="M35" s="35"/>
    </row>
    <row r="36" spans="1:13" ht="48" customHeight="1">
      <c r="A36" s="65" t="s">
        <v>34</v>
      </c>
      <c r="B36" s="54">
        <v>24831.868027</v>
      </c>
      <c r="C36" s="54">
        <f>B36/$B$10*100</f>
        <v>2.3430640733109698</v>
      </c>
      <c r="D36" s="54">
        <f>B36/B$12*100</f>
        <v>7.733978843376625</v>
      </c>
      <c r="E36" s="54"/>
      <c r="F36" s="54"/>
      <c r="G36" s="54">
        <v>32275.070189000005</v>
      </c>
      <c r="H36" s="54">
        <f>G36/$G$10*100</f>
        <v>3.100986759127595</v>
      </c>
      <c r="I36" s="54">
        <f>G36/G$12*100</f>
        <v>10.007212349163686</v>
      </c>
      <c r="J36" s="54"/>
      <c r="K36" s="54">
        <f>G36-B36</f>
        <v>7443.202162000005</v>
      </c>
      <c r="L36" s="43">
        <f>G36/B36-1</f>
        <v>0.2997439481357955</v>
      </c>
      <c r="M36" s="35"/>
    </row>
    <row r="37" spans="1:13" ht="10.5" customHeight="1">
      <c r="A37" s="66"/>
      <c r="B37" s="41"/>
      <c r="C37" s="41"/>
      <c r="D37" s="41"/>
      <c r="E37" s="41"/>
      <c r="F37" s="42"/>
      <c r="G37" s="57"/>
      <c r="H37" s="42"/>
      <c r="I37" s="42"/>
      <c r="J37" s="42"/>
      <c r="K37" s="42"/>
      <c r="L37" s="64"/>
      <c r="M37" s="35"/>
    </row>
    <row r="38" spans="1:12" s="44" customFormat="1" ht="33" customHeight="1">
      <c r="A38" s="36" t="s">
        <v>35</v>
      </c>
      <c r="B38" s="67">
        <f>B39+B52+B53+B54+B55</f>
        <v>369629.20224924</v>
      </c>
      <c r="C38" s="38">
        <f>B38/$B$10*100</f>
        <v>34.87715476319</v>
      </c>
      <c r="D38" s="38">
        <f>B38/B$38*100</f>
        <v>100</v>
      </c>
      <c r="E38" s="38"/>
      <c r="F38" s="38"/>
      <c r="G38" s="67">
        <f>G39+G52+G53+G54+G55</f>
        <v>424434.8364183919</v>
      </c>
      <c r="H38" s="38">
        <f aca="true" t="shared" si="4" ref="H38:H50">G38/$G$10*100</f>
        <v>40.779672984088386</v>
      </c>
      <c r="I38" s="38">
        <f aca="true" t="shared" si="5" ref="I38:I54">G38/G$38*100</f>
        <v>100</v>
      </c>
      <c r="J38" s="38"/>
      <c r="K38" s="38">
        <f>G38-B38</f>
        <v>54805.63416915189</v>
      </c>
      <c r="L38" s="39">
        <f>G38/B38-1</f>
        <v>0.14827192720611015</v>
      </c>
    </row>
    <row r="39" spans="1:12" s="44" customFormat="1" ht="19.5" customHeight="1">
      <c r="A39" s="68" t="s">
        <v>36</v>
      </c>
      <c r="B39" s="57">
        <f>B40+B41+B42+B43+B44+B51</f>
        <v>343058.68186824</v>
      </c>
      <c r="C39" s="42">
        <f aca="true" t="shared" si="6" ref="C39:C53">B39/$B$10*100</f>
        <v>32.37003642452108</v>
      </c>
      <c r="D39" s="42">
        <f aca="true" t="shared" si="7" ref="D39:D54">B39/B$38*100</f>
        <v>92.811574350913</v>
      </c>
      <c r="E39" s="42"/>
      <c r="F39" s="42"/>
      <c r="G39" s="57">
        <f>G40+G41+G42+G43+G44+G51</f>
        <v>393039.64519282186</v>
      </c>
      <c r="H39" s="42">
        <f t="shared" si="4"/>
        <v>37.76322494166236</v>
      </c>
      <c r="I39" s="42">
        <f t="shared" si="5"/>
        <v>92.60305975576853</v>
      </c>
      <c r="J39" s="42"/>
      <c r="K39" s="42">
        <f>G39-B39</f>
        <v>49980.963324581855</v>
      </c>
      <c r="L39" s="43">
        <f>G39/B39-1</f>
        <v>0.14569216861789913</v>
      </c>
    </row>
    <row r="40" spans="1:13" ht="19.5" customHeight="1">
      <c r="A40" s="69" t="s">
        <v>37</v>
      </c>
      <c r="B40" s="62">
        <v>102338.04143499999</v>
      </c>
      <c r="C40" s="62">
        <f>B40/$B$10*100</f>
        <v>9.6563250077939</v>
      </c>
      <c r="D40" s="62">
        <f t="shared" si="7"/>
        <v>27.68667648883264</v>
      </c>
      <c r="E40" s="62"/>
      <c r="F40" s="62"/>
      <c r="G40" s="70">
        <v>109978.24516600002</v>
      </c>
      <c r="H40" s="62">
        <f t="shared" si="4"/>
        <v>10.56670303285934</v>
      </c>
      <c r="I40" s="62">
        <f t="shared" si="5"/>
        <v>25.91169143750199</v>
      </c>
      <c r="J40" s="62"/>
      <c r="K40" s="62">
        <f>G40-B40</f>
        <v>7640.2037310000305</v>
      </c>
      <c r="L40" s="71">
        <f>G40/B40-1</f>
        <v>0.07465653655149063</v>
      </c>
      <c r="M40" s="44"/>
    </row>
    <row r="41" spans="1:13" ht="17.25" customHeight="1">
      <c r="A41" s="69" t="s">
        <v>38</v>
      </c>
      <c r="B41" s="62">
        <v>53340.348176000014</v>
      </c>
      <c r="C41" s="62">
        <f t="shared" si="6"/>
        <v>5.033042755107743</v>
      </c>
      <c r="D41" s="62">
        <f t="shared" si="7"/>
        <v>14.430772203986402</v>
      </c>
      <c r="E41" s="62"/>
      <c r="F41" s="62"/>
      <c r="G41" s="70">
        <v>57045.136872999996</v>
      </c>
      <c r="H41" s="62">
        <f t="shared" si="4"/>
        <v>5.4808932429861645</v>
      </c>
      <c r="I41" s="62">
        <f t="shared" si="5"/>
        <v>13.440257956763721</v>
      </c>
      <c r="J41" s="62"/>
      <c r="K41" s="62">
        <f>G41-B41</f>
        <v>3704.7886969999818</v>
      </c>
      <c r="L41" s="71">
        <f>G41/B41-1</f>
        <v>0.06945565268482667</v>
      </c>
      <c r="M41" s="44"/>
    </row>
    <row r="42" spans="1:13" ht="19.5" customHeight="1">
      <c r="A42" s="69" t="s">
        <v>39</v>
      </c>
      <c r="B42" s="62">
        <v>12153.785857240002</v>
      </c>
      <c r="C42" s="62">
        <f t="shared" si="6"/>
        <v>1.1467964861061</v>
      </c>
      <c r="D42" s="62">
        <f t="shared" si="7"/>
        <v>3.2881021800449455</v>
      </c>
      <c r="E42" s="62"/>
      <c r="F42" s="62"/>
      <c r="G42" s="70">
        <v>14510.258992821819</v>
      </c>
      <c r="H42" s="62">
        <f t="shared" si="4"/>
        <v>1.3941447917776537</v>
      </c>
      <c r="I42" s="62">
        <f t="shared" si="5"/>
        <v>3.4187247953695654</v>
      </c>
      <c r="J42" s="62"/>
      <c r="K42" s="62">
        <f>G42-B42</f>
        <v>2356.4731355818167</v>
      </c>
      <c r="L42" s="71">
        <f>G42/B42-1</f>
        <v>0.19388799204307738</v>
      </c>
      <c r="M42" s="44"/>
    </row>
    <row r="43" spans="1:13" ht="19.5" customHeight="1">
      <c r="A43" s="69" t="s">
        <v>40</v>
      </c>
      <c r="B43" s="62">
        <v>7107.538759</v>
      </c>
      <c r="C43" s="62">
        <f t="shared" si="6"/>
        <v>0.670647037015929</v>
      </c>
      <c r="D43" s="62">
        <f t="shared" si="7"/>
        <v>1.9228834506986288</v>
      </c>
      <c r="E43" s="62"/>
      <c r="F43" s="62"/>
      <c r="G43" s="70">
        <v>8140.193</v>
      </c>
      <c r="H43" s="62">
        <f t="shared" si="4"/>
        <v>0.7821092428900845</v>
      </c>
      <c r="I43" s="62">
        <f t="shared" si="5"/>
        <v>1.9178899330439747</v>
      </c>
      <c r="J43" s="62"/>
      <c r="K43" s="62">
        <f>G43-B43</f>
        <v>1032.6542410000002</v>
      </c>
      <c r="L43" s="71">
        <f>G43/B43-1</f>
        <v>0.1452899908132601</v>
      </c>
      <c r="M43" s="44"/>
    </row>
    <row r="44" spans="1:12" s="44" customFormat="1" ht="19.5" customHeight="1">
      <c r="A44" s="69" t="s">
        <v>41</v>
      </c>
      <c r="B44" s="70">
        <f>B45+B46+B47+B48+B50+B49</f>
        <v>167618.044111</v>
      </c>
      <c r="C44" s="62">
        <f t="shared" si="6"/>
        <v>15.815959426335002</v>
      </c>
      <c r="D44" s="62">
        <f t="shared" si="7"/>
        <v>45.347619476768394</v>
      </c>
      <c r="E44" s="62"/>
      <c r="F44" s="62"/>
      <c r="G44" s="70">
        <f>G45+G46+G47+G48+G50+G49</f>
        <v>202608.966693</v>
      </c>
      <c r="H44" s="62">
        <f t="shared" si="4"/>
        <v>19.466657061202923</v>
      </c>
      <c r="I44" s="62">
        <f t="shared" si="5"/>
        <v>47.73617745487689</v>
      </c>
      <c r="J44" s="62"/>
      <c r="K44" s="62">
        <f>G44-B44</f>
        <v>34990.922582</v>
      </c>
      <c r="L44" s="71">
        <f>G44/B44-1</f>
        <v>0.20875391290706347</v>
      </c>
    </row>
    <row r="45" spans="1:13" ht="31.5" customHeight="1">
      <c r="A45" s="72" t="s">
        <v>42</v>
      </c>
      <c r="B45" s="48">
        <v>891.7927799999961</v>
      </c>
      <c r="C45" s="48">
        <f t="shared" si="6"/>
        <v>0.08414701710657188</v>
      </c>
      <c r="D45" s="48">
        <f>B45/B$38*100</f>
        <v>0.24126686272981823</v>
      </c>
      <c r="E45" s="48"/>
      <c r="F45" s="48"/>
      <c r="G45" s="73">
        <v>1500.988480000029</v>
      </c>
      <c r="H45" s="48">
        <f t="shared" si="4"/>
        <v>0.14421488086087905</v>
      </c>
      <c r="I45" s="48">
        <f t="shared" si="5"/>
        <v>0.35364403465704475</v>
      </c>
      <c r="J45" s="48"/>
      <c r="K45" s="48">
        <f>G45-B45</f>
        <v>609.195700000033</v>
      </c>
      <c r="L45" s="49">
        <f>G45/B45-1</f>
        <v>0.683113514330129</v>
      </c>
      <c r="M45" s="44"/>
    </row>
    <row r="46" spans="1:13" ht="15.75" customHeight="1">
      <c r="A46" s="74" t="s">
        <v>43</v>
      </c>
      <c r="B46" s="48">
        <v>16496.248839</v>
      </c>
      <c r="C46" s="75">
        <f t="shared" si="6"/>
        <v>1.5565388780671734</v>
      </c>
      <c r="D46" s="75">
        <f t="shared" si="7"/>
        <v>4.462918172757526</v>
      </c>
      <c r="E46" s="75"/>
      <c r="F46" s="75"/>
      <c r="G46" s="76">
        <v>19065.518914999997</v>
      </c>
      <c r="H46" s="75">
        <f t="shared" si="4"/>
        <v>1.8318138849923133</v>
      </c>
      <c r="I46" s="75">
        <f t="shared" si="5"/>
        <v>4.491977867765295</v>
      </c>
      <c r="J46" s="75"/>
      <c r="K46" s="75">
        <f>G46-B46</f>
        <v>2569.270075999997</v>
      </c>
      <c r="L46" s="77">
        <f>G46/B46-1</f>
        <v>0.15574874634079205</v>
      </c>
      <c r="M46" s="44"/>
    </row>
    <row r="47" spans="1:13" ht="33" customHeight="1">
      <c r="A47" s="72" t="s">
        <v>44</v>
      </c>
      <c r="B47" s="48">
        <v>335.571696</v>
      </c>
      <c r="C47" s="48">
        <f t="shared" si="6"/>
        <v>0.031663585843107474</v>
      </c>
      <c r="D47" s="48">
        <f t="shared" si="7"/>
        <v>0.09078603474996136</v>
      </c>
      <c r="E47" s="42"/>
      <c r="F47" s="42"/>
      <c r="G47" s="73">
        <v>269.8125029999999</v>
      </c>
      <c r="H47" s="48">
        <f t="shared" si="4"/>
        <v>0.02592356869715602</v>
      </c>
      <c r="I47" s="48">
        <f t="shared" si="5"/>
        <v>0.06356982977100137</v>
      </c>
      <c r="J47" s="48"/>
      <c r="K47" s="48">
        <f>G47-B47</f>
        <v>-65.7591930000001</v>
      </c>
      <c r="L47" s="49">
        <f>G47/B47-1</f>
        <v>-0.195961679080348</v>
      </c>
      <c r="M47" s="44"/>
    </row>
    <row r="48" spans="1:13" ht="17.25" customHeight="1">
      <c r="A48" s="74" t="s">
        <v>45</v>
      </c>
      <c r="B48" s="48">
        <v>114739.11001499998</v>
      </c>
      <c r="C48" s="75">
        <f>B48/$B$10*100</f>
        <v>10.826454384644242</v>
      </c>
      <c r="D48" s="75">
        <f t="shared" si="7"/>
        <v>31.04167888164629</v>
      </c>
      <c r="E48" s="75"/>
      <c r="F48" s="75"/>
      <c r="G48" s="76">
        <v>138552.856768</v>
      </c>
      <c r="H48" s="75">
        <f>G48/$G$10*100</f>
        <v>13.312149958493466</v>
      </c>
      <c r="I48" s="75">
        <f t="shared" si="5"/>
        <v>32.644082172232395</v>
      </c>
      <c r="J48" s="75"/>
      <c r="K48" s="75">
        <f>G48-B48</f>
        <v>23813.746753000014</v>
      </c>
      <c r="L48" s="77">
        <f>G48/B48-1</f>
        <v>0.2075469013999396</v>
      </c>
      <c r="M48" s="44"/>
    </row>
    <row r="49" spans="1:13" ht="48" customHeight="1">
      <c r="A49" s="78" t="s">
        <v>46</v>
      </c>
      <c r="B49" s="76">
        <v>27572.758368000003</v>
      </c>
      <c r="C49" s="75">
        <f>B49/$B$10*100</f>
        <v>2.6016866497478026</v>
      </c>
      <c r="D49" s="75">
        <f>B49/B$38*100</f>
        <v>7.459572512186892</v>
      </c>
      <c r="E49" s="75"/>
      <c r="F49" s="75"/>
      <c r="G49" s="76">
        <v>34862.818246999996</v>
      </c>
      <c r="H49" s="75">
        <f t="shared" si="4"/>
        <v>3.3496174334166025</v>
      </c>
      <c r="I49" s="75">
        <f t="shared" si="5"/>
        <v>8.213938926689217</v>
      </c>
      <c r="J49" s="75"/>
      <c r="K49" s="75">
        <f>G49-B49</f>
        <v>7290.059878999993</v>
      </c>
      <c r="L49" s="77">
        <f>G49/B49-1</f>
        <v>0.26439356489848276</v>
      </c>
      <c r="M49" s="44"/>
    </row>
    <row r="50" spans="1:13" ht="19.5" customHeight="1">
      <c r="A50" s="79" t="s">
        <v>47</v>
      </c>
      <c r="B50" s="48">
        <v>7582.5624130000015</v>
      </c>
      <c r="C50" s="48">
        <f t="shared" si="6"/>
        <v>0.7154689109261042</v>
      </c>
      <c r="D50" s="48">
        <f t="shared" si="7"/>
        <v>2.0513970126979033</v>
      </c>
      <c r="E50" s="48"/>
      <c r="F50" s="48"/>
      <c r="G50" s="73">
        <v>8356.97178</v>
      </c>
      <c r="H50" s="48">
        <f t="shared" si="4"/>
        <v>0.8029373347425057</v>
      </c>
      <c r="I50" s="48">
        <f t="shared" si="5"/>
        <v>1.968964623761941</v>
      </c>
      <c r="J50" s="48"/>
      <c r="K50" s="48">
        <f>G50-B50</f>
        <v>774.4093669999984</v>
      </c>
      <c r="L50" s="49">
        <f>G50/B50-1</f>
        <v>0.10213029907571936</v>
      </c>
      <c r="M50" s="44"/>
    </row>
    <row r="51" spans="1:13" ht="31.5" customHeight="1">
      <c r="A51" s="80" t="s">
        <v>48</v>
      </c>
      <c r="B51" s="81">
        <v>500.92353</v>
      </c>
      <c r="C51" s="81">
        <f>B51/$B$10*100</f>
        <v>0.047265712162409025</v>
      </c>
      <c r="D51" s="62">
        <f t="shared" si="7"/>
        <v>0.13552055058199342</v>
      </c>
      <c r="E51" s="62"/>
      <c r="F51" s="62"/>
      <c r="G51" s="70">
        <v>756.8444679999999</v>
      </c>
      <c r="H51" s="62">
        <f>G51/$G$10*100</f>
        <v>0.07271756994619523</v>
      </c>
      <c r="I51" s="62">
        <f t="shared" si="5"/>
        <v>0.17831817821238666</v>
      </c>
      <c r="J51" s="62"/>
      <c r="K51" s="62">
        <f>G51-B51</f>
        <v>255.92093799999986</v>
      </c>
      <c r="L51" s="82">
        <f>G51/B51-1</f>
        <v>0.5108982163405258</v>
      </c>
      <c r="M51" s="44"/>
    </row>
    <row r="52" spans="1:12" s="44" customFormat="1" ht="19.5" customHeight="1">
      <c r="A52" s="68" t="s">
        <v>49</v>
      </c>
      <c r="B52" s="83">
        <v>30239.592574</v>
      </c>
      <c r="C52" s="62">
        <f>B52/$B$10*100</f>
        <v>2.8533215010107535</v>
      </c>
      <c r="D52" s="62">
        <f t="shared" si="7"/>
        <v>8.181061558445137</v>
      </c>
      <c r="E52" s="62"/>
      <c r="F52" s="62"/>
      <c r="G52" s="70">
        <v>33208.03365057</v>
      </c>
      <c r="H52" s="62">
        <f>G52/$G$10*100</f>
        <v>3.1906258311462343</v>
      </c>
      <c r="I52" s="62">
        <f t="shared" si="5"/>
        <v>7.824059384662473</v>
      </c>
      <c r="J52" s="62"/>
      <c r="K52" s="62">
        <f>G52-B52</f>
        <v>2968.441076570005</v>
      </c>
      <c r="L52" s="71">
        <f>G52/B52-1</f>
        <v>0.09816405658594318</v>
      </c>
    </row>
    <row r="53" spans="1:13" ht="19.5" customHeight="1">
      <c r="A53" s="68" t="s">
        <v>31</v>
      </c>
      <c r="B53" s="83">
        <v>0</v>
      </c>
      <c r="C53" s="62">
        <f t="shared" si="6"/>
        <v>0</v>
      </c>
      <c r="D53" s="62">
        <f t="shared" si="7"/>
        <v>0</v>
      </c>
      <c r="E53" s="62"/>
      <c r="F53" s="62"/>
      <c r="G53" s="70">
        <v>0</v>
      </c>
      <c r="H53" s="62">
        <f>G53/$G$10*100</f>
        <v>0</v>
      </c>
      <c r="I53" s="62">
        <f t="shared" si="5"/>
        <v>0</v>
      </c>
      <c r="J53" s="62"/>
      <c r="K53" s="62">
        <f>G53-B53</f>
        <v>0</v>
      </c>
      <c r="L53" s="71"/>
      <c r="M53" s="44"/>
    </row>
    <row r="54" spans="1:12" s="44" customFormat="1" ht="32.25" customHeight="1">
      <c r="A54" s="84" t="s">
        <v>50</v>
      </c>
      <c r="B54" s="81">
        <v>-3669.0721930000004</v>
      </c>
      <c r="C54" s="62">
        <f>B54/$B$10*100</f>
        <v>-0.3462031623418386</v>
      </c>
      <c r="D54" s="62">
        <f t="shared" si="7"/>
        <v>-0.9926359093581449</v>
      </c>
      <c r="E54" s="62"/>
      <c r="F54" s="62"/>
      <c r="G54" s="70">
        <v>-1812.842425</v>
      </c>
      <c r="H54" s="62">
        <f>G54/$G$10*100</f>
        <v>-0.17417778872021522</v>
      </c>
      <c r="I54" s="62">
        <f t="shared" si="5"/>
        <v>-0.42711914043101024</v>
      </c>
      <c r="J54" s="62"/>
      <c r="K54" s="62">
        <f>G54-B54</f>
        <v>1856.2297680000004</v>
      </c>
      <c r="L54" s="71">
        <f>G54/B54-1</f>
        <v>-0.5059125769019721</v>
      </c>
    </row>
    <row r="55" spans="1:12" s="44" customFormat="1" ht="7.5" customHeight="1">
      <c r="A55" s="85"/>
      <c r="B55" s="86"/>
      <c r="C55" s="42"/>
      <c r="D55" s="42"/>
      <c r="E55" s="42"/>
      <c r="F55" s="42"/>
      <c r="G55" s="57"/>
      <c r="H55" s="42"/>
      <c r="I55" s="42"/>
      <c r="J55" s="42"/>
      <c r="K55" s="62">
        <f>G55-B55</f>
        <v>0</v>
      </c>
      <c r="L55" s="71"/>
    </row>
    <row r="56" spans="1:12" s="30" customFormat="1" ht="21" customHeight="1" thickBot="1">
      <c r="A56" s="87" t="s">
        <v>51</v>
      </c>
      <c r="B56" s="88">
        <f>B12-B38</f>
        <v>-48554.26100775995</v>
      </c>
      <c r="C56" s="89">
        <f>B56/$B$10*100</f>
        <v>-4.581441253221349</v>
      </c>
      <c r="D56" s="88">
        <v>0</v>
      </c>
      <c r="E56" s="88"/>
      <c r="F56" s="90"/>
      <c r="G56" s="88">
        <f>G12-G38</f>
        <v>-101916.74583648006</v>
      </c>
      <c r="H56" s="89">
        <f>G56/$G$10*100</f>
        <v>-9.792154672990012</v>
      </c>
      <c r="I56" s="91">
        <v>0</v>
      </c>
      <c r="J56" s="90"/>
      <c r="K56" s="88">
        <f>G56-B56</f>
        <v>-53362.4848287201</v>
      </c>
      <c r="L56" s="92"/>
    </row>
    <row r="57" spans="1:12" s="30" customFormat="1" ht="21" customHeight="1">
      <c r="A57" s="93"/>
      <c r="B57" s="62"/>
      <c r="C57" s="94"/>
      <c r="D57" s="62"/>
      <c r="E57" s="62"/>
      <c r="F57" s="75"/>
      <c r="G57" s="62"/>
      <c r="H57" s="94"/>
      <c r="I57" s="81"/>
      <c r="J57" s="75"/>
      <c r="K57" s="62"/>
      <c r="L57" s="43"/>
    </row>
    <row r="58" spans="1:11" ht="19.5" customHeight="1">
      <c r="A58" s="95"/>
      <c r="C58" s="95"/>
      <c r="D58" s="95"/>
      <c r="G58" s="96"/>
      <c r="H58" s="96"/>
      <c r="I58" s="96"/>
      <c r="J58" s="96"/>
      <c r="K58" s="96"/>
    </row>
    <row r="59" spans="7:11" ht="19.5" customHeight="1">
      <c r="G59" s="96"/>
      <c r="H59" s="96"/>
      <c r="I59" s="96"/>
      <c r="J59" s="96"/>
      <c r="K59" s="96" t="s">
        <v>52</v>
      </c>
    </row>
    <row r="60" spans="7:11" ht="19.5" customHeight="1">
      <c r="G60" s="96"/>
      <c r="H60" s="96"/>
      <c r="I60" s="96"/>
      <c r="J60" s="96"/>
      <c r="K60" s="96"/>
    </row>
    <row r="61" spans="7:11" ht="19.5" customHeight="1">
      <c r="G61" s="96"/>
      <c r="H61" s="96"/>
      <c r="I61" s="96"/>
      <c r="J61" s="96"/>
      <c r="K61" s="96"/>
    </row>
    <row r="62" spans="7:11" ht="19.5" customHeight="1">
      <c r="G62" s="96"/>
      <c r="H62" s="96"/>
      <c r="I62" s="96"/>
      <c r="J62" s="96"/>
      <c r="K62" s="96"/>
    </row>
    <row r="63" spans="7:11" ht="19.5" customHeight="1">
      <c r="G63" s="96"/>
      <c r="H63" s="96"/>
      <c r="I63" s="96"/>
      <c r="J63" s="96"/>
      <c r="K63" s="96"/>
    </row>
    <row r="64" spans="7:11" ht="19.5" customHeight="1">
      <c r="G64" s="96"/>
      <c r="H64" s="96"/>
      <c r="I64" s="96"/>
      <c r="J64" s="96"/>
      <c r="K64" s="96"/>
    </row>
    <row r="65" spans="7:11" ht="19.5" customHeight="1">
      <c r="G65" s="96"/>
      <c r="H65" s="96"/>
      <c r="I65" s="96"/>
      <c r="J65" s="96"/>
      <c r="K65" s="96"/>
    </row>
    <row r="66" spans="7:11" ht="19.5" customHeight="1">
      <c r="G66" s="96"/>
      <c r="H66" s="96"/>
      <c r="I66" s="96"/>
      <c r="J66" s="96"/>
      <c r="K66" s="96"/>
    </row>
    <row r="67" spans="7:11" ht="19.5" customHeight="1">
      <c r="G67" s="96"/>
      <c r="H67" s="96"/>
      <c r="I67" s="96"/>
      <c r="J67" s="96"/>
      <c r="K67" s="96"/>
    </row>
    <row r="68" spans="7:11" ht="19.5" customHeight="1">
      <c r="G68" s="96"/>
      <c r="H68" s="96"/>
      <c r="I68" s="96"/>
      <c r="J68" s="96"/>
      <c r="K68" s="96"/>
    </row>
    <row r="69" spans="7:11" ht="19.5" customHeight="1">
      <c r="G69" s="96"/>
      <c r="H69" s="96"/>
      <c r="I69" s="96"/>
      <c r="J69" s="96"/>
      <c r="K69" s="96"/>
    </row>
    <row r="70" spans="7:11" ht="19.5" customHeight="1">
      <c r="G70" s="96"/>
      <c r="H70" s="96"/>
      <c r="I70" s="96"/>
      <c r="J70" s="96"/>
      <c r="K70" s="96"/>
    </row>
    <row r="71" spans="7:11" ht="19.5" customHeight="1">
      <c r="G71" s="96"/>
      <c r="H71" s="96"/>
      <c r="I71" s="96"/>
      <c r="J71" s="96"/>
      <c r="K71" s="96"/>
    </row>
    <row r="72" spans="7:11" ht="19.5" customHeight="1">
      <c r="G72" s="96"/>
      <c r="H72" s="96"/>
      <c r="I72" s="96"/>
      <c r="J72" s="96"/>
      <c r="K72" s="96"/>
    </row>
    <row r="73" spans="7:11" ht="19.5" customHeight="1">
      <c r="G73" s="96"/>
      <c r="H73" s="96"/>
      <c r="I73" s="96"/>
      <c r="J73" s="96"/>
      <c r="K73" s="96"/>
    </row>
    <row r="74" spans="7:11" ht="19.5" customHeight="1">
      <c r="G74" s="96"/>
      <c r="H74" s="96"/>
      <c r="I74" s="96"/>
      <c r="J74" s="96"/>
      <c r="K74" s="96"/>
    </row>
    <row r="75" spans="7:11" ht="19.5" customHeight="1">
      <c r="G75" s="96"/>
      <c r="H75" s="96"/>
      <c r="I75" s="96"/>
      <c r="J75" s="96"/>
      <c r="K75" s="96"/>
    </row>
    <row r="76" spans="7:11" ht="19.5" customHeight="1">
      <c r="G76" s="96"/>
      <c r="H76" s="96"/>
      <c r="I76" s="96"/>
      <c r="J76" s="96"/>
      <c r="K76" s="96"/>
    </row>
    <row r="77" spans="7:11" ht="19.5" customHeight="1">
      <c r="G77" s="96"/>
      <c r="H77" s="96"/>
      <c r="I77" s="96"/>
      <c r="J77" s="96"/>
      <c r="K77" s="96"/>
    </row>
    <row r="78" spans="7:11" ht="19.5" customHeight="1">
      <c r="G78" s="96"/>
      <c r="H78" s="96"/>
      <c r="I78" s="96"/>
      <c r="J78" s="96"/>
      <c r="K78" s="96"/>
    </row>
    <row r="79" spans="7:11" ht="19.5" customHeight="1">
      <c r="G79" s="96"/>
      <c r="H79" s="96"/>
      <c r="I79" s="96"/>
      <c r="J79" s="96"/>
      <c r="K79" s="96"/>
    </row>
    <row r="80" spans="7:11" ht="19.5" customHeight="1">
      <c r="G80" s="96"/>
      <c r="H80" s="96"/>
      <c r="I80" s="96"/>
      <c r="J80" s="96"/>
      <c r="K80" s="96"/>
    </row>
    <row r="81" spans="7:11" ht="19.5" customHeight="1">
      <c r="G81" s="96"/>
      <c r="H81" s="96"/>
      <c r="I81" s="96"/>
      <c r="J81" s="96"/>
      <c r="K81" s="96"/>
    </row>
    <row r="82" spans="7:11" ht="19.5" customHeight="1">
      <c r="G82" s="96"/>
      <c r="H82" s="96"/>
      <c r="I82" s="96"/>
      <c r="J82" s="96"/>
      <c r="K82" s="96"/>
    </row>
    <row r="83" spans="7:11" ht="19.5" customHeight="1">
      <c r="G83" s="96"/>
      <c r="H83" s="96"/>
      <c r="I83" s="96"/>
      <c r="J83" s="96"/>
      <c r="K83" s="96"/>
    </row>
    <row r="84" spans="7:11" ht="19.5" customHeight="1">
      <c r="G84" s="96"/>
      <c r="H84" s="96"/>
      <c r="I84" s="96"/>
      <c r="J84" s="96"/>
      <c r="K84" s="96"/>
    </row>
    <row r="85" spans="7:11" ht="19.5" customHeight="1">
      <c r="G85" s="96"/>
      <c r="H85" s="96"/>
      <c r="I85" s="96"/>
      <c r="J85" s="96"/>
      <c r="K85" s="96"/>
    </row>
    <row r="86" spans="7:11" ht="19.5" customHeight="1">
      <c r="G86" s="96"/>
      <c r="H86" s="96"/>
      <c r="I86" s="96"/>
      <c r="J86" s="96"/>
      <c r="K86" s="96"/>
    </row>
    <row r="87" spans="7:11" ht="19.5" customHeight="1">
      <c r="G87" s="96"/>
      <c r="H87" s="96"/>
      <c r="I87" s="96"/>
      <c r="J87" s="96"/>
      <c r="K87" s="96"/>
    </row>
    <row r="88" spans="7:11" ht="19.5" customHeight="1">
      <c r="G88" s="96"/>
      <c r="H88" s="96"/>
      <c r="I88" s="96"/>
      <c r="J88" s="96"/>
      <c r="K88" s="96"/>
    </row>
    <row r="89" spans="7:11" ht="19.5" customHeight="1">
      <c r="G89" s="96"/>
      <c r="H89" s="96"/>
      <c r="I89" s="96"/>
      <c r="J89" s="96"/>
      <c r="K89" s="96"/>
    </row>
    <row r="90" spans="7:11" ht="19.5" customHeight="1">
      <c r="G90" s="96"/>
      <c r="H90" s="96"/>
      <c r="I90" s="96"/>
      <c r="J90" s="96"/>
      <c r="K90" s="96"/>
    </row>
    <row r="91" spans="7:11" ht="19.5" customHeight="1">
      <c r="G91" s="96"/>
      <c r="H91" s="96"/>
      <c r="I91" s="96"/>
      <c r="J91" s="96"/>
      <c r="K91" s="96"/>
    </row>
    <row r="92" spans="7:11" ht="19.5" customHeight="1">
      <c r="G92" s="96"/>
      <c r="H92" s="96"/>
      <c r="I92" s="96"/>
      <c r="J92" s="96"/>
      <c r="K92" s="96"/>
    </row>
    <row r="93" spans="7:11" ht="19.5" customHeight="1">
      <c r="G93" s="96"/>
      <c r="H93" s="96"/>
      <c r="I93" s="96"/>
      <c r="J93" s="96"/>
      <c r="K93" s="96"/>
    </row>
    <row r="94" spans="7:11" ht="19.5" customHeight="1">
      <c r="G94" s="96"/>
      <c r="H94" s="96"/>
      <c r="I94" s="96"/>
      <c r="J94" s="96"/>
      <c r="K94" s="96"/>
    </row>
    <row r="95" spans="7:11" ht="19.5" customHeight="1">
      <c r="G95" s="96"/>
      <c r="H95" s="96"/>
      <c r="I95" s="96"/>
      <c r="J95" s="96"/>
      <c r="K95" s="96"/>
    </row>
    <row r="96" spans="7:11" ht="19.5" customHeight="1">
      <c r="G96" s="96"/>
      <c r="H96" s="96"/>
      <c r="I96" s="96"/>
      <c r="J96" s="96"/>
      <c r="K96" s="96"/>
    </row>
    <row r="97" spans="7:11" ht="19.5" customHeight="1">
      <c r="G97" s="96"/>
      <c r="H97" s="96"/>
      <c r="I97" s="96"/>
      <c r="J97" s="96"/>
      <c r="K97" s="96"/>
    </row>
    <row r="98" spans="7:11" ht="19.5" customHeight="1">
      <c r="G98" s="96"/>
      <c r="H98" s="96"/>
      <c r="I98" s="96"/>
      <c r="J98" s="96"/>
      <c r="K98" s="96"/>
    </row>
    <row r="99" spans="7:11" ht="19.5" customHeight="1">
      <c r="G99" s="96"/>
      <c r="H99" s="96"/>
      <c r="I99" s="96"/>
      <c r="J99" s="96"/>
      <c r="K99" s="96"/>
    </row>
    <row r="100" spans="7:11" ht="19.5" customHeight="1">
      <c r="G100" s="96"/>
      <c r="H100" s="96"/>
      <c r="I100" s="96"/>
      <c r="J100" s="96"/>
      <c r="K100" s="96"/>
    </row>
    <row r="101" spans="7:11" ht="19.5" customHeight="1">
      <c r="G101" s="96"/>
      <c r="H101" s="96"/>
      <c r="I101" s="96"/>
      <c r="J101" s="96"/>
      <c r="K101" s="96"/>
    </row>
    <row r="102" spans="7:11" ht="19.5" customHeight="1">
      <c r="G102" s="96"/>
      <c r="H102" s="96"/>
      <c r="I102" s="96"/>
      <c r="J102" s="96"/>
      <c r="K102" s="96"/>
    </row>
    <row r="103" spans="7:11" ht="19.5" customHeight="1">
      <c r="G103" s="96"/>
      <c r="H103" s="96"/>
      <c r="I103" s="96"/>
      <c r="J103" s="96"/>
      <c r="K103" s="96"/>
    </row>
    <row r="104" spans="7:11" ht="19.5" customHeight="1">
      <c r="G104" s="96"/>
      <c r="H104" s="96"/>
      <c r="I104" s="96"/>
      <c r="J104" s="96"/>
      <c r="K104" s="96"/>
    </row>
    <row r="105" spans="7:11" ht="19.5" customHeight="1">
      <c r="G105" s="96"/>
      <c r="H105" s="96"/>
      <c r="I105" s="96"/>
      <c r="J105" s="96"/>
      <c r="K105" s="96"/>
    </row>
    <row r="106" spans="7:11" ht="19.5" customHeight="1">
      <c r="G106" s="96"/>
      <c r="H106" s="96"/>
      <c r="I106" s="96"/>
      <c r="J106" s="96"/>
      <c r="K106" s="96"/>
    </row>
    <row r="107" spans="7:11" ht="19.5" customHeight="1">
      <c r="G107" s="96"/>
      <c r="H107" s="96"/>
      <c r="I107" s="96"/>
      <c r="J107" s="96"/>
      <c r="K107" s="96"/>
    </row>
    <row r="108" spans="7:11" ht="19.5" customHeight="1">
      <c r="G108" s="96"/>
      <c r="H108" s="96"/>
      <c r="I108" s="96"/>
      <c r="J108" s="96"/>
      <c r="K108" s="96"/>
    </row>
    <row r="109" spans="7:11" ht="19.5" customHeight="1">
      <c r="G109" s="96"/>
      <c r="H109" s="96"/>
      <c r="I109" s="96"/>
      <c r="J109" s="96"/>
      <c r="K109" s="96"/>
    </row>
    <row r="110" spans="7:11" ht="19.5" customHeight="1">
      <c r="G110" s="96"/>
      <c r="H110" s="96"/>
      <c r="I110" s="96"/>
      <c r="J110" s="96"/>
      <c r="K110" s="96"/>
    </row>
    <row r="111" spans="7:11" ht="19.5" customHeight="1">
      <c r="G111" s="96"/>
      <c r="H111" s="96"/>
      <c r="I111" s="96"/>
      <c r="J111" s="96"/>
      <c r="K111" s="96"/>
    </row>
    <row r="112" spans="7:11" ht="19.5" customHeight="1">
      <c r="G112" s="96"/>
      <c r="H112" s="96"/>
      <c r="I112" s="96"/>
      <c r="J112" s="96"/>
      <c r="K112" s="96"/>
    </row>
    <row r="113" spans="7:11" ht="19.5" customHeight="1">
      <c r="G113" s="96"/>
      <c r="H113" s="96"/>
      <c r="I113" s="96"/>
      <c r="J113" s="96"/>
      <c r="K113" s="96"/>
    </row>
    <row r="114" spans="7:11" ht="19.5" customHeight="1">
      <c r="G114" s="96"/>
      <c r="H114" s="96"/>
      <c r="I114" s="96"/>
      <c r="J114" s="96"/>
      <c r="K114" s="96"/>
    </row>
    <row r="115" spans="7:11" ht="19.5" customHeight="1">
      <c r="G115" s="96"/>
      <c r="H115" s="96"/>
      <c r="I115" s="96"/>
      <c r="J115" s="96"/>
      <c r="K115" s="96"/>
    </row>
    <row r="116" spans="7:11" ht="19.5" customHeight="1">
      <c r="G116" s="96"/>
      <c r="H116" s="96"/>
      <c r="I116" s="96"/>
      <c r="J116" s="96"/>
      <c r="K116" s="96"/>
    </row>
    <row r="117" spans="7:11" ht="19.5" customHeight="1">
      <c r="G117" s="96"/>
      <c r="H117" s="96"/>
      <c r="I117" s="96"/>
      <c r="J117" s="96"/>
      <c r="K117" s="96"/>
    </row>
    <row r="118" spans="7:11" ht="19.5" customHeight="1">
      <c r="G118" s="96"/>
      <c r="H118" s="96"/>
      <c r="I118" s="96"/>
      <c r="J118" s="96"/>
      <c r="K118" s="96"/>
    </row>
    <row r="119" spans="7:11" ht="19.5" customHeight="1">
      <c r="G119" s="96"/>
      <c r="H119" s="96"/>
      <c r="I119" s="96"/>
      <c r="J119" s="96"/>
      <c r="K119" s="96"/>
    </row>
    <row r="120" spans="7:11" ht="19.5" customHeight="1">
      <c r="G120" s="96"/>
      <c r="H120" s="96"/>
      <c r="I120" s="96"/>
      <c r="J120" s="96"/>
      <c r="K120" s="96"/>
    </row>
    <row r="121" spans="7:11" ht="19.5" customHeight="1">
      <c r="G121" s="96"/>
      <c r="H121" s="96"/>
      <c r="I121" s="96"/>
      <c r="J121" s="96"/>
      <c r="K121" s="96"/>
    </row>
    <row r="122" spans="7:11" ht="19.5" customHeight="1">
      <c r="G122" s="96"/>
      <c r="H122" s="96"/>
      <c r="I122" s="96"/>
      <c r="J122" s="96"/>
      <c r="K122" s="96"/>
    </row>
    <row r="123" spans="7:11" ht="19.5" customHeight="1">
      <c r="G123" s="96"/>
      <c r="H123" s="96"/>
      <c r="I123" s="96"/>
      <c r="J123" s="96"/>
      <c r="K123" s="96"/>
    </row>
    <row r="124" spans="7:11" ht="19.5" customHeight="1">
      <c r="G124" s="96"/>
      <c r="H124" s="96"/>
      <c r="I124" s="96"/>
      <c r="J124" s="96"/>
      <c r="K124" s="96"/>
    </row>
    <row r="125" spans="7:11" ht="19.5" customHeight="1">
      <c r="G125" s="96"/>
      <c r="H125" s="96"/>
      <c r="I125" s="96"/>
      <c r="J125" s="96"/>
      <c r="K125" s="96"/>
    </row>
    <row r="126" spans="7:11" ht="19.5" customHeight="1">
      <c r="G126" s="96"/>
      <c r="H126" s="96"/>
      <c r="I126" s="96"/>
      <c r="J126" s="96"/>
      <c r="K126" s="96"/>
    </row>
    <row r="127" spans="7:11" ht="19.5" customHeight="1">
      <c r="G127" s="96"/>
      <c r="H127" s="96"/>
      <c r="I127" s="96"/>
      <c r="J127" s="96"/>
      <c r="K127" s="96"/>
    </row>
    <row r="128" spans="7:11" ht="19.5" customHeight="1">
      <c r="G128" s="96"/>
      <c r="H128" s="96"/>
      <c r="I128" s="96"/>
      <c r="J128" s="96"/>
      <c r="K128" s="96"/>
    </row>
    <row r="129" spans="7:11" ht="19.5" customHeight="1">
      <c r="G129" s="96"/>
      <c r="H129" s="96"/>
      <c r="I129" s="96"/>
      <c r="J129" s="96"/>
      <c r="K129" s="96"/>
    </row>
    <row r="130" spans="7:11" ht="19.5" customHeight="1">
      <c r="G130" s="96"/>
      <c r="H130" s="96"/>
      <c r="I130" s="96"/>
      <c r="J130" s="96"/>
      <c r="K130" s="96"/>
    </row>
    <row r="131" spans="7:11" ht="19.5" customHeight="1">
      <c r="G131" s="96"/>
      <c r="H131" s="96"/>
      <c r="I131" s="96"/>
      <c r="J131" s="96"/>
      <c r="K131" s="96"/>
    </row>
    <row r="132" spans="7:11" ht="19.5" customHeight="1">
      <c r="G132" s="96"/>
      <c r="H132" s="96"/>
      <c r="I132" s="96"/>
      <c r="J132" s="96"/>
      <c r="K132" s="96"/>
    </row>
    <row r="133" spans="7:11" ht="19.5" customHeight="1">
      <c r="G133" s="96"/>
      <c r="H133" s="96"/>
      <c r="I133" s="96"/>
      <c r="J133" s="96"/>
      <c r="K133" s="96"/>
    </row>
    <row r="134" spans="7:11" ht="19.5" customHeight="1">
      <c r="G134" s="96"/>
      <c r="H134" s="96"/>
      <c r="I134" s="96"/>
      <c r="J134" s="96"/>
      <c r="K134" s="96"/>
    </row>
    <row r="135" spans="7:11" ht="19.5" customHeight="1">
      <c r="G135" s="96"/>
      <c r="H135" s="96"/>
      <c r="I135" s="96"/>
      <c r="J135" s="96"/>
      <c r="K135" s="96"/>
    </row>
    <row r="136" spans="7:11" ht="19.5" customHeight="1">
      <c r="G136" s="96"/>
      <c r="H136" s="96"/>
      <c r="I136" s="96"/>
      <c r="J136" s="96"/>
      <c r="K136" s="96"/>
    </row>
    <row r="137" spans="7:11" ht="19.5" customHeight="1">
      <c r="G137" s="96"/>
      <c r="H137" s="96"/>
      <c r="I137" s="96"/>
      <c r="J137" s="96"/>
      <c r="K137" s="96"/>
    </row>
    <row r="138" spans="7:11" ht="19.5" customHeight="1">
      <c r="G138" s="96"/>
      <c r="H138" s="96"/>
      <c r="I138" s="96"/>
      <c r="J138" s="96"/>
      <c r="K138" s="96"/>
    </row>
    <row r="139" spans="7:11" ht="19.5" customHeight="1">
      <c r="G139" s="96"/>
      <c r="H139" s="96"/>
      <c r="I139" s="96"/>
      <c r="J139" s="96"/>
      <c r="K139" s="96"/>
    </row>
    <row r="140" spans="7:11" ht="19.5" customHeight="1">
      <c r="G140" s="96"/>
      <c r="H140" s="96"/>
      <c r="I140" s="96"/>
      <c r="J140" s="96"/>
      <c r="K140" s="96"/>
    </row>
    <row r="141" spans="7:11" ht="19.5" customHeight="1">
      <c r="G141" s="96"/>
      <c r="H141" s="96"/>
      <c r="I141" s="96"/>
      <c r="J141" s="96"/>
      <c r="K141" s="96"/>
    </row>
    <row r="142" spans="7:11" ht="19.5" customHeight="1">
      <c r="G142" s="96"/>
      <c r="H142" s="96"/>
      <c r="I142" s="96"/>
      <c r="J142" s="96"/>
      <c r="K142" s="96"/>
    </row>
    <row r="143" spans="7:11" ht="19.5" customHeight="1">
      <c r="G143" s="96"/>
      <c r="H143" s="96"/>
      <c r="I143" s="96"/>
      <c r="J143" s="96"/>
      <c r="K143" s="96"/>
    </row>
    <row r="144" spans="7:11" ht="19.5" customHeight="1">
      <c r="G144" s="96"/>
      <c r="H144" s="96"/>
      <c r="I144" s="96"/>
      <c r="J144" s="96"/>
      <c r="K144" s="96"/>
    </row>
    <row r="145" spans="7:11" ht="19.5" customHeight="1">
      <c r="G145" s="96"/>
      <c r="H145" s="96"/>
      <c r="I145" s="96"/>
      <c r="J145" s="96"/>
      <c r="K145" s="96"/>
    </row>
    <row r="146" spans="7:11" ht="19.5" customHeight="1">
      <c r="G146" s="96"/>
      <c r="H146" s="96"/>
      <c r="I146" s="96"/>
      <c r="J146" s="96"/>
      <c r="K146" s="96"/>
    </row>
    <row r="147" spans="7:11" ht="19.5" customHeight="1">
      <c r="G147" s="96"/>
      <c r="H147" s="96"/>
      <c r="I147" s="96"/>
      <c r="J147" s="96"/>
      <c r="K147" s="96"/>
    </row>
    <row r="148" spans="7:11" ht="19.5" customHeight="1">
      <c r="G148" s="96"/>
      <c r="H148" s="96"/>
      <c r="I148" s="96"/>
      <c r="J148" s="96"/>
      <c r="K148" s="96"/>
    </row>
    <row r="149" spans="7:11" ht="19.5" customHeight="1">
      <c r="G149" s="96"/>
      <c r="H149" s="96"/>
      <c r="I149" s="96"/>
      <c r="J149" s="96"/>
      <c r="K149" s="96"/>
    </row>
    <row r="150" spans="7:11" ht="19.5" customHeight="1">
      <c r="G150" s="96"/>
      <c r="H150" s="96"/>
      <c r="I150" s="96"/>
      <c r="J150" s="96"/>
      <c r="K150" s="96"/>
    </row>
    <row r="151" spans="7:11" ht="19.5" customHeight="1">
      <c r="G151" s="96"/>
      <c r="H151" s="96"/>
      <c r="I151" s="96"/>
      <c r="J151" s="96"/>
      <c r="K151" s="96"/>
    </row>
    <row r="152" spans="7:11" ht="19.5" customHeight="1">
      <c r="G152" s="96"/>
      <c r="H152" s="96"/>
      <c r="I152" s="96"/>
      <c r="J152" s="96"/>
      <c r="K152" s="96"/>
    </row>
    <row r="153" spans="7:11" ht="19.5" customHeight="1">
      <c r="G153" s="96"/>
      <c r="H153" s="96"/>
      <c r="I153" s="96"/>
      <c r="J153" s="96"/>
      <c r="K153" s="96"/>
    </row>
    <row r="154" spans="7:11" ht="19.5" customHeight="1">
      <c r="G154" s="96"/>
      <c r="H154" s="96"/>
      <c r="I154" s="96"/>
      <c r="J154" s="96"/>
      <c r="K154" s="96"/>
    </row>
    <row r="155" spans="7:11" ht="19.5" customHeight="1">
      <c r="G155" s="96"/>
      <c r="H155" s="96"/>
      <c r="I155" s="96"/>
      <c r="J155" s="96"/>
      <c r="K155" s="96"/>
    </row>
    <row r="156" spans="7:11" ht="19.5" customHeight="1">
      <c r="G156" s="96"/>
      <c r="H156" s="96"/>
      <c r="I156" s="96"/>
      <c r="J156" s="96"/>
      <c r="K156" s="96"/>
    </row>
    <row r="157" spans="7:11" ht="19.5" customHeight="1">
      <c r="G157" s="96"/>
      <c r="H157" s="96"/>
      <c r="I157" s="96"/>
      <c r="J157" s="96"/>
      <c r="K157" s="96"/>
    </row>
    <row r="158" spans="7:11" ht="19.5" customHeight="1">
      <c r="G158" s="96"/>
      <c r="H158" s="96"/>
      <c r="I158" s="96"/>
      <c r="J158" s="96"/>
      <c r="K158" s="96"/>
    </row>
    <row r="159" spans="7:11" ht="19.5" customHeight="1">
      <c r="G159" s="96"/>
      <c r="H159" s="96"/>
      <c r="I159" s="96"/>
      <c r="J159" s="96"/>
      <c r="K159" s="96"/>
    </row>
    <row r="160" spans="7:11" ht="19.5" customHeight="1">
      <c r="G160" s="96"/>
      <c r="H160" s="96"/>
      <c r="I160" s="96"/>
      <c r="J160" s="96"/>
      <c r="K160" s="96"/>
    </row>
    <row r="161" spans="7:11" ht="19.5" customHeight="1">
      <c r="G161" s="96"/>
      <c r="H161" s="96"/>
      <c r="I161" s="96"/>
      <c r="J161" s="96"/>
      <c r="K161" s="96"/>
    </row>
    <row r="162" spans="7:11" ht="19.5" customHeight="1">
      <c r="G162" s="96"/>
      <c r="H162" s="96"/>
      <c r="I162" s="96"/>
      <c r="J162" s="96"/>
      <c r="K162" s="96"/>
    </row>
    <row r="163" spans="7:11" ht="19.5" customHeight="1">
      <c r="G163" s="96"/>
      <c r="H163" s="96"/>
      <c r="I163" s="96"/>
      <c r="J163" s="96"/>
      <c r="K163" s="96"/>
    </row>
    <row r="164" spans="7:11" ht="19.5" customHeight="1">
      <c r="G164" s="96"/>
      <c r="H164" s="96"/>
      <c r="I164" s="96"/>
      <c r="J164" s="96"/>
      <c r="K164" s="96"/>
    </row>
    <row r="165" spans="7:11" ht="19.5" customHeight="1">
      <c r="G165" s="96"/>
      <c r="H165" s="96"/>
      <c r="I165" s="96"/>
      <c r="J165" s="96"/>
      <c r="K165" s="96"/>
    </row>
    <row r="166" spans="7:11" ht="19.5" customHeight="1">
      <c r="G166" s="96"/>
      <c r="H166" s="96"/>
      <c r="I166" s="96"/>
      <c r="J166" s="96"/>
      <c r="K166" s="96"/>
    </row>
    <row r="167" spans="7:11" ht="19.5" customHeight="1">
      <c r="G167" s="96"/>
      <c r="H167" s="96"/>
      <c r="I167" s="96"/>
      <c r="J167" s="96"/>
      <c r="K167" s="96"/>
    </row>
    <row r="168" spans="7:11" ht="19.5" customHeight="1">
      <c r="G168" s="96"/>
      <c r="H168" s="96"/>
      <c r="I168" s="96"/>
      <c r="J168" s="96"/>
      <c r="K168" s="96"/>
    </row>
    <row r="169" spans="7:11" ht="19.5" customHeight="1">
      <c r="G169" s="96"/>
      <c r="H169" s="96"/>
      <c r="I169" s="96"/>
      <c r="J169" s="96"/>
      <c r="K169" s="96"/>
    </row>
    <row r="170" spans="7:11" ht="19.5" customHeight="1">
      <c r="G170" s="96"/>
      <c r="H170" s="96"/>
      <c r="I170" s="96"/>
      <c r="J170" s="96"/>
      <c r="K170" s="96"/>
    </row>
    <row r="171" spans="7:11" ht="19.5" customHeight="1">
      <c r="G171" s="96"/>
      <c r="H171" s="96"/>
      <c r="I171" s="96"/>
      <c r="J171" s="96"/>
      <c r="K171" s="96"/>
    </row>
    <row r="172" spans="7:11" ht="19.5" customHeight="1">
      <c r="G172" s="96"/>
      <c r="H172" s="96"/>
      <c r="I172" s="96"/>
      <c r="J172" s="96"/>
      <c r="K172" s="96"/>
    </row>
    <row r="173" spans="7:11" ht="19.5" customHeight="1">
      <c r="G173" s="96"/>
      <c r="H173" s="96"/>
      <c r="I173" s="96"/>
      <c r="J173" s="96"/>
      <c r="K173" s="96"/>
    </row>
    <row r="174" spans="7:11" ht="19.5" customHeight="1">
      <c r="G174" s="96"/>
      <c r="H174" s="96"/>
      <c r="I174" s="96"/>
      <c r="J174" s="96"/>
      <c r="K174" s="96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2021-01-25T17:45:38Z</dcterms:created>
  <dcterms:modified xsi:type="dcterms:W3CDTF">2021-01-26T13:23:03Z</dcterms:modified>
  <cp:category/>
  <cp:version/>
  <cp:contentType/>
  <cp:contentStatus/>
</cp:coreProperties>
</file>