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6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  <sheet name="active financ." sheetId="7" r:id="rId7"/>
  </sheets>
  <definedNames/>
  <calcPr fullCalcOnLoad="1"/>
</workbook>
</file>

<file path=xl/sharedStrings.xml><?xml version="1.0" encoding="utf-8"?>
<sst xmlns="http://schemas.openxmlformats.org/spreadsheetml/2006/main" count="673" uniqueCount="266">
  <si>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</si>
  <si>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</si>
  <si>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</si>
  <si>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</si>
  <si>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</si>
  <si>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</si>
  <si>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</si>
  <si>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</si>
  <si>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</si>
  <si>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</si>
  <si>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</si>
  <si>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</si>
  <si>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</si>
  <si>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</si>
  <si>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</si>
  <si>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</si>
  <si>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</si>
  <si>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</si>
  <si>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</si>
  <si>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</si>
  <si>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</si>
  <si>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</si>
  <si>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</si>
  <si>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</si>
  <si>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</si>
  <si>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</si>
  <si>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</si>
  <si>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</si>
  <si>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72 "ACTIVE FINANCIARE"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</si>
  <si>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</si>
  <si>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</si>
  <si>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</si>
  <si>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</si>
  <si>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</si>
  <si>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</si>
  <si>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</si>
  <si>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Clasificatie bugetara</t>
  </si>
  <si>
    <t>Subtotal 10.01.01</t>
  </si>
  <si>
    <t>10.01.01</t>
  </si>
  <si>
    <t>decemb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</si>
  <si>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</si>
  <si>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</si>
  <si>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</si>
  <si>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</si>
  <si>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</si>
  <si>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</si>
  <si>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</si>
  <si>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</si>
  <si>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</si>
  <si>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</si>
  <si>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</si>
  <si>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</si>
  <si>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</si>
  <si>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</si>
  <si>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</si>
  <si>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</si>
  <si>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</si>
  <si>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</si>
  <si>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</si>
  <si>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</si>
  <si>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</si>
  <si>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</si>
  <si>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</si>
  <si>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</si>
  <si>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</si>
  <si>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</si>
  <si>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</si>
  <si>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</si>
  <si>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</si>
  <si>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</si>
  <si>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</si>
  <si>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</si>
  <si>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</si>
  <si>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</si>
  <si>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</si>
  <si>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</si>
  <si>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</si>
  <si>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</si>
  <si>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</si>
  <si>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</si>
  <si>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</si>
  <si>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</si>
  <si>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</si>
  <si>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</si>
  <si>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decembrie</t>
  </si>
  <si>
    <t>Total 10.03.07</t>
  </si>
  <si>
    <t>Subtotal 59.40.00</t>
  </si>
  <si>
    <t>„59.40.00”</t>
  </si>
  <si>
    <t>Total 59.40.00</t>
  </si>
  <si>
    <t>MINISTERUL FINANTELOR PUBLICE</t>
  </si>
  <si>
    <t>13-17.12.2021</t>
  </si>
  <si>
    <t>15.12.2021</t>
  </si>
  <si>
    <t>BIROU EXPERTIZE</t>
  </si>
  <si>
    <t>onorariu expert dosar 15526/197/2019</t>
  </si>
  <si>
    <t>onorariu expert dosar 23644/212/2020</t>
  </si>
  <si>
    <t>PERSOANA JURIDICA</t>
  </si>
  <si>
    <t>poprire DE 2442/2020</t>
  </si>
  <si>
    <t>poprire DE 617/2021</t>
  </si>
  <si>
    <t>poprire DE 2343/2020</t>
  </si>
  <si>
    <t>daune interese dosar 7869/299/2019</t>
  </si>
  <si>
    <t>poprire DE 187/2021</t>
  </si>
  <si>
    <t>poprire DE 1953/E/2021</t>
  </si>
  <si>
    <t>13,12,2021</t>
  </si>
  <si>
    <t>dgrf brasov</t>
  </si>
  <si>
    <t>en el</t>
  </si>
  <si>
    <t>salubritate</t>
  </si>
  <si>
    <t>telekom mobile</t>
  </si>
  <si>
    <t>servicii telefonie</t>
  </si>
  <si>
    <t>bs</t>
  </si>
  <si>
    <t>tva fti</t>
  </si>
  <si>
    <t>mf</t>
  </si>
  <si>
    <t>alimentare fti</t>
  </si>
  <si>
    <t>tva zoom</t>
  </si>
  <si>
    <t>pf</t>
  </si>
  <si>
    <t>mentenanta zoom</t>
  </si>
  <si>
    <t>badas busniss</t>
  </si>
  <si>
    <t>servicii</t>
  </si>
  <si>
    <t>digisign</t>
  </si>
  <si>
    <t>electro vlasea</t>
  </si>
  <si>
    <t>gdv power energy</t>
  </si>
  <si>
    <t>stefadina comserv</t>
  </si>
  <si>
    <t>histria</t>
  </si>
  <si>
    <t>reparatii</t>
  </si>
  <si>
    <t>ch deplasare</t>
  </si>
  <si>
    <t>monitorul oficial</t>
  </si>
  <si>
    <t xml:space="preserve">anunt </t>
  </si>
  <si>
    <t>publicare</t>
  </si>
  <si>
    <t>marja</t>
  </si>
  <si>
    <t>14,12,2021</t>
  </si>
  <si>
    <t>dgrfp brasov</t>
  </si>
  <si>
    <t>servicii telecomunicatii</t>
  </si>
  <si>
    <t>gts telecom</t>
  </si>
  <si>
    <t>alte venituri</t>
  </si>
  <si>
    <t xml:space="preserve">chirie </t>
  </si>
  <si>
    <t>15,12,2021</t>
  </si>
  <si>
    <t>sts</t>
  </si>
  <si>
    <t>omv</t>
  </si>
  <si>
    <t>carburanti</t>
  </si>
  <si>
    <t>vic insero</t>
  </si>
  <si>
    <t>materiale</t>
  </si>
  <si>
    <t>penalitati</t>
  </si>
  <si>
    <t>best auto</t>
  </si>
  <si>
    <t>penta doc</t>
  </si>
  <si>
    <t>servicii legatorie</t>
  </si>
  <si>
    <t xml:space="preserve">it click </t>
  </si>
  <si>
    <t>obiect inv</t>
  </si>
  <si>
    <t>mae</t>
  </si>
  <si>
    <t>taxa pasaport</t>
  </si>
  <si>
    <t>16,12,2021</t>
  </si>
  <si>
    <t>mmap</t>
  </si>
  <si>
    <t>en termica</t>
  </si>
  <si>
    <t>engie romania</t>
  </si>
  <si>
    <t>gaze</t>
  </si>
  <si>
    <t>apa rece</t>
  </si>
  <si>
    <t>tva bloomberg</t>
  </si>
  <si>
    <t>alimentare bloomberg</t>
  </si>
  <si>
    <t>gilmar</t>
  </si>
  <si>
    <t>tmau</t>
  </si>
  <si>
    <t>servicii bancare</t>
  </si>
  <si>
    <t>17,12,2021</t>
  </si>
  <si>
    <t>anaf</t>
  </si>
  <si>
    <t>romprest energy</t>
  </si>
  <si>
    <t>caranda baterii</t>
  </si>
  <si>
    <t>piese schimb</t>
  </si>
  <si>
    <t>tva refinitiv</t>
  </si>
  <si>
    <t>alimentare refinitiv</t>
  </si>
  <si>
    <t>tva swift</t>
  </si>
  <si>
    <t>business information</t>
  </si>
  <si>
    <t>alimentare swift</t>
  </si>
  <si>
    <t>biamar impex</t>
  </si>
  <si>
    <t>servicii curatenie</t>
  </si>
  <si>
    <t>servicii usi</t>
  </si>
  <si>
    <t>clean prest</t>
  </si>
  <si>
    <t>mentenanta</t>
  </si>
  <si>
    <t>comaltronic</t>
  </si>
  <si>
    <t>ecdl romania</t>
  </si>
  <si>
    <t>pregatire</t>
  </si>
  <si>
    <t>chirie pubele</t>
  </si>
  <si>
    <t>total</t>
  </si>
  <si>
    <t>omnitech</t>
  </si>
  <si>
    <t>13.12.2021</t>
  </si>
  <si>
    <t>OP 13486</t>
  </si>
  <si>
    <t>REINTREGIRE CH DE PERSONAL  AUGUST - SEPTEMBRIE  2021 - PROIECT SIPOCA 737 - 58.02.01</t>
  </si>
  <si>
    <t>MF</t>
  </si>
  <si>
    <t>OP 13482</t>
  </si>
  <si>
    <t>OP 13484</t>
  </si>
  <si>
    <t>OP 13487</t>
  </si>
  <si>
    <t>OP 13489</t>
  </si>
  <si>
    <t>ANAF</t>
  </si>
  <si>
    <t>OP 13491</t>
  </si>
  <si>
    <t>OP 13494</t>
  </si>
  <si>
    <t>OP 13495</t>
  </si>
  <si>
    <t>OP 13497</t>
  </si>
  <si>
    <t>DGRFP CLUJ - NAPOCA</t>
  </si>
  <si>
    <t>OP 13498</t>
  </si>
  <si>
    <t>OP 13499</t>
  </si>
  <si>
    <t>OP 13502</t>
  </si>
  <si>
    <t>OP 13480</t>
  </si>
  <si>
    <t>REINTREGIRE CH DE PERSONAL  AUGUST - SEPTEMBRIE  2021 - PROIECT SIPOCA 737 - 58.02.02</t>
  </si>
  <si>
    <t>OP 13481</t>
  </si>
  <si>
    <t>OP 13485</t>
  </si>
  <si>
    <t>OP 13483</t>
  </si>
  <si>
    <t>OP 13490</t>
  </si>
  <si>
    <t>OP 13493</t>
  </si>
  <si>
    <t>OP 13488</t>
  </si>
  <si>
    <t>OP 13492</t>
  </si>
  <si>
    <t>OP 13496</t>
  </si>
  <si>
    <t>OP 13503</t>
  </si>
  <si>
    <t>OP 13501</t>
  </si>
  <si>
    <t>OP 13500</t>
  </si>
  <si>
    <t>OP 13524</t>
  </si>
  <si>
    <t>AVANS DEPLASARE INTERNA 13.12 - 16.12.2021, 20.12 - 23.12.2021 - PROIECT SIPOCA 449 - 58.02.01</t>
  </si>
  <si>
    <t>OP 13525</t>
  </si>
  <si>
    <t>AVANS DEPLASARE INTERNA 13.12 - 16.12.2021, 20.12 - 23.12.2021 - PROIECT SIPOCA 449 - 58.02.02</t>
  </si>
  <si>
    <t>OP 13527</t>
  </si>
  <si>
    <t>OP 13526</t>
  </si>
  <si>
    <t>14.12.2021</t>
  </si>
  <si>
    <t>OP 13544</t>
  </si>
  <si>
    <t>REINTREGIRE CH DE PERSONAL APRILIE - IULIE - PROIECT SEE UCAAPI 68071 - 58.33.02</t>
  </si>
  <si>
    <t>OP 13545</t>
  </si>
  <si>
    <t>16.12.2021</t>
  </si>
  <si>
    <t>OP 13597</t>
  </si>
  <si>
    <t>BILET AVION DEPLASARE CROATIA - DUBROVNIK 23.11 - 26.11.2021 - PROIECT ACP 118718 - 58.06.01</t>
  </si>
  <si>
    <t>TRAVEL TIME</t>
  </si>
  <si>
    <t>OP 13598</t>
  </si>
  <si>
    <t>BILET AVION DEPLASARE CROATIA - DUBROVNIK 23.11 - 26.11.2021 - PROIECT ACP 118718 - 58.06.02</t>
  </si>
  <si>
    <t>OP 13599</t>
  </si>
  <si>
    <t>BILET AVION DEPLASARE CROATIA - DUBROVNIK 23.11 - 26.11.2021 - PROIECT ACP 128054 - 58.14.01</t>
  </si>
  <si>
    <t>OP 13600</t>
  </si>
  <si>
    <t>BILET AVION DEPLASARE CROATIA - DUBROVNIK 23.11 - 26.11.2021 - PROIECT ACP 128054 - 58.14.02</t>
  </si>
  <si>
    <t>17.12.2021</t>
  </si>
  <si>
    <t>OP 13705</t>
  </si>
  <si>
    <t>REINTREGIRE CH AMORTIZARE ECHIPAMENTE IT - PROIECT SEE UCAAPI 68071 - 58.33.02</t>
  </si>
  <si>
    <t>OP 13676</t>
  </si>
  <si>
    <t>REINTREGIRE CH DE PERSONAL OCTOMBRIE - PROIECT SIPOCA 739 - 58.02.01</t>
  </si>
  <si>
    <t>OP 13677</t>
  </si>
  <si>
    <t>OP 13678</t>
  </si>
  <si>
    <t>OP 13679</t>
  </si>
  <si>
    <t>OP 13694</t>
  </si>
  <si>
    <t>OP 13698</t>
  </si>
  <si>
    <t>OP 13699</t>
  </si>
  <si>
    <t>OP 13701</t>
  </si>
  <si>
    <t>OP 13673</t>
  </si>
  <si>
    <t>REINTREGIRE CH DE PERSONAL OCTOMBRIE - PROIECT SIPOCA 739 - 58.02.02</t>
  </si>
  <si>
    <t>OP 13674</t>
  </si>
  <si>
    <t>OP 13675</t>
  </si>
  <si>
    <t>OP 13680</t>
  </si>
  <si>
    <t>OP 13695</t>
  </si>
  <si>
    <t>OP 13700</t>
  </si>
  <si>
    <t>OP 13697</t>
  </si>
  <si>
    <t>OP 13696</t>
  </si>
  <si>
    <t>PERSONAL ANGAJAT</t>
  </si>
  <si>
    <t>OP 13532</t>
  </si>
  <si>
    <t>ALIMENTARE CONT CUMPARARE VALUTA BEI</t>
  </si>
  <si>
    <t>OP 13533</t>
  </si>
  <si>
    <t>ALIMENTARE CONT CUMPARARE VALUTA BAII</t>
  </si>
  <si>
    <t>PERSOANA FIZICA</t>
  </si>
  <si>
    <t>cheltuieli judecata</t>
  </si>
  <si>
    <t>dobanda cheltuieli judecata</t>
  </si>
  <si>
    <t>BUGET DE STAT</t>
  </si>
  <si>
    <t>cheltuieli judiciare</t>
  </si>
  <si>
    <t>plata servicii si reprezentare juridica</t>
  </si>
  <si>
    <t xml:space="preserve">onorariu curator </t>
  </si>
  <si>
    <t>cheltuieli fotocopiere</t>
  </si>
  <si>
    <t>fact 18174/17.11.2021-Lot 1 solutie digitala pt sesiuni de training cu serv asociate</t>
  </si>
  <si>
    <t xml:space="preserve">PRIME SOLUTIONS 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</si>
</sst>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09]d\-mmm\-yy;@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1" fillId="0" borderId="10" xfId="57" applyFont="1" applyBorder="1" applyAlignment="1">
      <alignment horizont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1" fillId="0" borderId="11" xfId="57" applyFont="1" applyBorder="1">
      <alignment/>
      <protection/>
    </xf>
    <xf numFmtId="4" fontId="21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3" xfId="62" applyFont="1" applyBorder="1" applyAlignment="1">
      <alignment horizontal="right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20" fillId="0" borderId="10" xfId="61" applyFont="1" applyBorder="1">
      <alignment/>
      <protection/>
    </xf>
    <xf numFmtId="0" fontId="0" fillId="0" borderId="11" xfId="61" applyBorder="1">
      <alignment/>
      <protection/>
    </xf>
    <xf numFmtId="4" fontId="20" fillId="0" borderId="12" xfId="61" applyNumberFormat="1" applyFont="1" applyBorder="1" applyAlignment="1">
      <alignment horizontal="center"/>
      <protection/>
    </xf>
    <xf numFmtId="0" fontId="19" fillId="0" borderId="12" xfId="60" applyFont="1" applyBorder="1" applyAlignment="1">
      <alignment horizontal="center" vertical="center"/>
      <protection/>
    </xf>
    <xf numFmtId="0" fontId="26" fillId="0" borderId="13" xfId="59" applyFont="1" applyFill="1" applyBorder="1" applyAlignment="1">
      <alignment horizontal="center"/>
      <protection/>
    </xf>
    <xf numFmtId="167" fontId="26" fillId="0" borderId="14" xfId="59" applyNumberFormat="1" applyFont="1" applyFill="1" applyBorder="1" applyAlignment="1">
      <alignment horizontal="center"/>
      <protection/>
    </xf>
    <xf numFmtId="0" fontId="26" fillId="0" borderId="14" xfId="59" applyFont="1" applyFill="1" applyBorder="1" applyAlignment="1">
      <alignment horizontal="center"/>
      <protection/>
    </xf>
    <xf numFmtId="0" fontId="26" fillId="0" borderId="14" xfId="0" applyFont="1" applyBorder="1" applyAlignment="1">
      <alignment/>
    </xf>
    <xf numFmtId="4" fontId="0" fillId="0" borderId="15" xfId="0" applyNumberFormat="1" applyBorder="1" applyAlignment="1">
      <alignment/>
    </xf>
    <xf numFmtId="4" fontId="19" fillId="0" borderId="15" xfId="60" applyNumberFormat="1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168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4" fontId="0" fillId="0" borderId="16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29" xfId="0" applyNumberFormat="1" applyFont="1" applyBorder="1" applyAlignment="1">
      <alignment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168" fontId="0" fillId="0" borderId="21" xfId="0" applyNumberFormat="1" applyFont="1" applyBorder="1" applyAlignment="1">
      <alignment horizontal="right"/>
    </xf>
    <xf numFmtId="0" fontId="19" fillId="0" borderId="34" xfId="0" applyFont="1" applyBorder="1" applyAlignment="1">
      <alignment horizontal="center"/>
    </xf>
    <xf numFmtId="14" fontId="19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19" fillId="0" borderId="35" xfId="0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14" fontId="19" fillId="0" borderId="35" xfId="0" applyNumberFormat="1" applyFont="1" applyBorder="1" applyAlignment="1">
      <alignment horizontal="left"/>
    </xf>
    <xf numFmtId="0" fontId="19" fillId="0" borderId="33" xfId="0" applyFon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3" fontId="0" fillId="0" borderId="46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4" xfId="0" applyBorder="1" applyAlignment="1">
      <alignment/>
    </xf>
    <xf numFmtId="0" fontId="19" fillId="0" borderId="39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168" fontId="0" fillId="0" borderId="49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50" xfId="0" applyFont="1" applyBorder="1" applyAlignment="1">
      <alignment/>
    </xf>
    <xf numFmtId="168" fontId="0" fillId="0" borderId="51" xfId="0" applyNumberFormat="1" applyFont="1" applyBorder="1" applyAlignment="1">
      <alignment/>
    </xf>
    <xf numFmtId="168" fontId="0" fillId="0" borderId="52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4" fontId="0" fillId="0" borderId="53" xfId="42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164" fontId="0" fillId="0" borderId="54" xfId="42" applyFont="1" applyFill="1" applyBorder="1" applyAlignment="1" applyProtection="1">
      <alignment/>
      <protection/>
    </xf>
    <xf numFmtId="164" fontId="0" fillId="0" borderId="55" xfId="42" applyFont="1" applyFill="1" applyBorder="1" applyAlignment="1" applyProtection="1">
      <alignment/>
      <protection/>
    </xf>
    <xf numFmtId="164" fontId="0" fillId="0" borderId="54" xfId="0" applyNumberFormat="1" applyBorder="1" applyAlignment="1">
      <alignment/>
    </xf>
    <xf numFmtId="0" fontId="0" fillId="0" borderId="56" xfId="0" applyBorder="1" applyAlignment="1">
      <alignment horizontal="center"/>
    </xf>
    <xf numFmtId="14" fontId="0" fillId="0" borderId="57" xfId="0" applyNumberFormat="1" applyFont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0" xfId="0" applyFill="1" applyBorder="1" applyAlignment="1">
      <alignment horizontal="center"/>
    </xf>
    <xf numFmtId="164" fontId="0" fillId="0" borderId="55" xfId="0" applyNumberFormat="1" applyBorder="1" applyAlignment="1">
      <alignment/>
    </xf>
    <xf numFmtId="0" fontId="0" fillId="0" borderId="30" xfId="0" applyFill="1" applyBorder="1" applyAlignment="1">
      <alignment/>
    </xf>
    <xf numFmtId="14" fontId="0" fillId="0" borderId="31" xfId="0" applyNumberFormat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Border="1" applyAlignment="1">
      <alignment/>
    </xf>
    <xf numFmtId="0" fontId="19" fillId="0" borderId="31" xfId="0" applyFont="1" applyBorder="1" applyAlignment="1">
      <alignment horizontal="right"/>
    </xf>
    <xf numFmtId="164" fontId="19" fillId="0" borderId="32" xfId="42" applyFont="1" applyFill="1" applyBorder="1" applyAlignment="1" applyProtection="1">
      <alignment/>
      <protection/>
    </xf>
    <xf numFmtId="0" fontId="27" fillId="0" borderId="52" xfId="0" applyFont="1" applyBorder="1" applyAlignment="1">
      <alignment horizontal="center"/>
    </xf>
    <xf numFmtId="2" fontId="27" fillId="0" borderId="52" xfId="0" applyNumberFormat="1" applyFont="1" applyBorder="1" applyAlignment="1">
      <alignment vertical="center" wrapText="1"/>
    </xf>
    <xf numFmtId="0" fontId="27" fillId="0" borderId="52" xfId="0" applyFont="1" applyBorder="1" applyAlignment="1">
      <alignment horizontal="center" wrapText="1"/>
    </xf>
    <xf numFmtId="0" fontId="27" fillId="0" borderId="52" xfId="0" applyFont="1" applyBorder="1" applyAlignment="1">
      <alignment/>
    </xf>
    <xf numFmtId="14" fontId="14" fillId="0" borderId="52" xfId="0" applyNumberFormat="1" applyFont="1" applyBorder="1" applyAlignment="1">
      <alignment horizontal="center"/>
    </xf>
    <xf numFmtId="166" fontId="14" fillId="0" borderId="61" xfId="57" applyNumberFormat="1" applyFont="1" applyBorder="1" applyAlignment="1">
      <alignment horizontal="center" vertical="center" wrapText="1"/>
      <protection/>
    </xf>
    <xf numFmtId="0" fontId="14" fillId="0" borderId="21" xfId="57" applyFont="1" applyBorder="1" applyAlignment="1">
      <alignment horizontal="center" vertical="center" wrapText="1"/>
      <protection/>
    </xf>
    <xf numFmtId="0" fontId="14" fillId="0" borderId="50" xfId="57" applyFont="1" applyBorder="1" applyAlignment="1">
      <alignment horizontal="left" wrapText="1"/>
      <protection/>
    </xf>
    <xf numFmtId="0" fontId="14" fillId="0" borderId="52" xfId="57" applyFont="1" applyBorder="1" applyAlignment="1">
      <alignment horizontal="center" vertical="center" wrapText="1"/>
      <protection/>
    </xf>
    <xf numFmtId="166" fontId="14" fillId="0" borderId="62" xfId="57" applyNumberFormat="1" applyFont="1" applyBorder="1" applyAlignment="1">
      <alignment horizontal="center"/>
      <protection/>
    </xf>
    <xf numFmtId="0" fontId="14" fillId="0" borderId="50" xfId="57" applyFont="1" applyBorder="1" applyAlignment="1">
      <alignment horizontal="center"/>
      <protection/>
    </xf>
    <xf numFmtId="0" fontId="14" fillId="0" borderId="16" xfId="57" applyFont="1" applyBorder="1" applyAlignment="1">
      <alignment horizontal="left" wrapText="1"/>
      <protection/>
    </xf>
    <xf numFmtId="0" fontId="14" fillId="0" borderId="19" xfId="57" applyFont="1" applyBorder="1" applyAlignment="1">
      <alignment horizontal="center" vertical="center" wrapText="1"/>
      <protection/>
    </xf>
    <xf numFmtId="4" fontId="14" fillId="0" borderId="63" xfId="57" applyNumberFormat="1" applyFont="1" applyBorder="1" applyAlignment="1">
      <alignment vertical="center" wrapText="1"/>
      <protection/>
    </xf>
    <xf numFmtId="4" fontId="14" fillId="0" borderId="54" xfId="57" applyNumberFormat="1" applyFont="1" applyBorder="1" applyAlignment="1">
      <alignment/>
      <protection/>
    </xf>
    <xf numFmtId="0" fontId="0" fillId="0" borderId="14" xfId="0" applyFont="1" applyBorder="1" applyAlignment="1">
      <alignment horizontal="center"/>
    </xf>
    <xf numFmtId="0" fontId="27" fillId="0" borderId="64" xfId="0" applyNumberFormat="1" applyFont="1" applyBorder="1" applyAlignment="1">
      <alignment vertical="center" wrapText="1"/>
    </xf>
    <xf numFmtId="0" fontId="14" fillId="0" borderId="64" xfId="0" applyFont="1" applyBorder="1" applyAlignment="1">
      <alignment horizontal="center" wrapText="1"/>
    </xf>
    <xf numFmtId="170" fontId="21" fillId="0" borderId="65" xfId="57" applyNumberFormat="1" applyFont="1" applyBorder="1" applyAlignment="1">
      <alignment horizont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66" xfId="57" applyFont="1" applyBorder="1">
      <alignment/>
      <protection/>
    </xf>
    <xf numFmtId="0" fontId="21" fillId="0" borderId="31" xfId="57" applyFont="1" applyBorder="1" applyAlignment="1">
      <alignment horizontal="center"/>
      <protection/>
    </xf>
    <xf numFmtId="4" fontId="21" fillId="0" borderId="32" xfId="57" applyNumberFormat="1" applyFont="1" applyBorder="1">
      <alignment/>
      <protection/>
    </xf>
    <xf numFmtId="170" fontId="27" fillId="0" borderId="67" xfId="0" applyNumberFormat="1" applyFont="1" applyBorder="1" applyAlignment="1">
      <alignment horizontal="center"/>
    </xf>
    <xf numFmtId="4" fontId="27" fillId="0" borderId="46" xfId="0" applyNumberFormat="1" applyFont="1" applyBorder="1" applyAlignment="1">
      <alignment/>
    </xf>
    <xf numFmtId="4" fontId="14" fillId="0" borderId="68" xfId="0" applyNumberFormat="1" applyFont="1" applyBorder="1" applyAlignment="1">
      <alignment/>
    </xf>
    <xf numFmtId="170" fontId="14" fillId="0" borderId="39" xfId="0" applyNumberFormat="1" applyFont="1" applyBorder="1" applyAlignment="1">
      <alignment horizontal="center"/>
    </xf>
    <xf numFmtId="0" fontId="27" fillId="0" borderId="69" xfId="57" applyFont="1" applyFill="1" applyBorder="1" applyAlignment="1">
      <alignment horizontal="left"/>
      <protection/>
    </xf>
    <xf numFmtId="0" fontId="27" fillId="0" borderId="69" xfId="57" applyFont="1" applyFill="1" applyBorder="1" applyAlignment="1">
      <alignment horizontal="left" wrapText="1"/>
      <protection/>
    </xf>
    <xf numFmtId="0" fontId="27" fillId="0" borderId="69" xfId="57" applyFont="1" applyFill="1" applyBorder="1" applyAlignment="1">
      <alignment horizontal="center" wrapText="1"/>
      <protection/>
    </xf>
    <xf numFmtId="0" fontId="27" fillId="0" borderId="70" xfId="57" applyFont="1" applyFill="1" applyBorder="1" applyAlignment="1">
      <alignment horizontal="center"/>
      <protection/>
    </xf>
    <xf numFmtId="4" fontId="27" fillId="25" borderId="71" xfId="0" applyNumberFormat="1" applyFont="1" applyFill="1" applyBorder="1" applyAlignment="1">
      <alignment/>
    </xf>
    <xf numFmtId="0" fontId="0" fillId="0" borderId="52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28" fillId="0" borderId="52" xfId="0" applyFont="1" applyBorder="1" applyAlignment="1">
      <alignment horizontal="justify"/>
    </xf>
    <xf numFmtId="14" fontId="29" fillId="26" borderId="52" xfId="0" applyNumberFormat="1" applyFont="1" applyFill="1" applyBorder="1" applyAlignment="1">
      <alignment horizontal="center" vertical="center" wrapText="1"/>
    </xf>
    <xf numFmtId="0" fontId="29" fillId="26" borderId="52" xfId="0" applyFont="1" applyFill="1" applyBorder="1" applyAlignment="1">
      <alignment horizontal="center" vertical="center" wrapText="1"/>
    </xf>
    <xf numFmtId="0" fontId="29" fillId="26" borderId="52" xfId="0" applyFont="1" applyFill="1" applyBorder="1" applyAlignment="1">
      <alignment horizontal="left" vertical="center" wrapText="1"/>
    </xf>
    <xf numFmtId="0" fontId="29" fillId="26" borderId="52" xfId="0" applyFont="1" applyFill="1" applyBorder="1" applyAlignment="1">
      <alignment horizontal="center" wrapText="1"/>
    </xf>
    <xf numFmtId="0" fontId="28" fillId="0" borderId="67" xfId="62" applyFont="1" applyFill="1" applyBorder="1" applyAlignment="1">
      <alignment horizontal="center"/>
      <protection/>
    </xf>
    <xf numFmtId="169" fontId="28" fillId="0" borderId="46" xfId="0" applyNumberFormat="1" applyFont="1" applyBorder="1" applyAlignment="1">
      <alignment/>
    </xf>
    <xf numFmtId="43" fontId="29" fillId="26" borderId="46" xfId="0" applyNumberFormat="1" applyFont="1" applyFill="1" applyBorder="1" applyAlignment="1">
      <alignment horizontal="right" vertical="center" wrapText="1"/>
    </xf>
    <xf numFmtId="0" fontId="27" fillId="26" borderId="67" xfId="0" applyFont="1" applyFill="1" applyBorder="1" applyAlignment="1">
      <alignment horizontal="center" vertical="center" wrapText="1"/>
    </xf>
    <xf numFmtId="0" fontId="28" fillId="0" borderId="72" xfId="62" applyFont="1" applyFill="1" applyBorder="1" applyAlignment="1">
      <alignment horizontal="center"/>
      <protection/>
    </xf>
    <xf numFmtId="0" fontId="0" fillId="0" borderId="73" xfId="0" applyFont="1" applyBorder="1" applyAlignment="1">
      <alignment horizontal="center"/>
    </xf>
    <xf numFmtId="0" fontId="28" fillId="0" borderId="73" xfId="0" applyFont="1" applyBorder="1" applyAlignment="1">
      <alignment horizontal="center"/>
    </xf>
    <xf numFmtId="0" fontId="28" fillId="0" borderId="73" xfId="0" applyFont="1" applyBorder="1" applyAlignment="1">
      <alignment horizontal="justify"/>
    </xf>
    <xf numFmtId="169" fontId="28" fillId="0" borderId="45" xfId="0" applyNumberFormat="1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2" fontId="30" fillId="0" borderId="12" xfId="0" applyNumberFormat="1" applyFont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/>
    </xf>
    <xf numFmtId="14" fontId="29" fillId="26" borderId="14" xfId="0" applyNumberFormat="1" applyFont="1" applyFill="1" applyBorder="1" applyAlignment="1">
      <alignment horizontal="center" vertical="center" wrapText="1"/>
    </xf>
    <xf numFmtId="0" fontId="29" fillId="26" borderId="14" xfId="0" applyFont="1" applyFill="1" applyBorder="1" applyAlignment="1">
      <alignment horizontal="center" vertical="center" wrapText="1"/>
    </xf>
    <xf numFmtId="0" fontId="29" fillId="26" borderId="14" xfId="0" applyFont="1" applyFill="1" applyBorder="1" applyAlignment="1">
      <alignment horizontal="left" vertical="center" wrapText="1"/>
    </xf>
    <xf numFmtId="43" fontId="29" fillId="26" borderId="15" xfId="0" applyNumberFormat="1" applyFont="1" applyFill="1" applyBorder="1" applyAlignment="1">
      <alignment horizontal="right" vertical="center" wrapText="1"/>
    </xf>
    <xf numFmtId="0" fontId="30" fillId="26" borderId="10" xfId="0" applyFont="1" applyFill="1" applyBorder="1" applyAlignment="1">
      <alignment horizontal="center" vertical="center" wrapText="1"/>
    </xf>
    <xf numFmtId="14" fontId="31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3" fontId="31" fillId="26" borderId="12" xfId="0" applyNumberFormat="1" applyFont="1" applyFill="1" applyBorder="1" applyAlignment="1">
      <alignment horizontal="right" vertical="center" wrapText="1"/>
    </xf>
    <xf numFmtId="0" fontId="19" fillId="0" borderId="72" xfId="60" applyFont="1" applyBorder="1" applyAlignment="1">
      <alignment horizontal="center"/>
      <protection/>
    </xf>
    <xf numFmtId="0" fontId="19" fillId="0" borderId="67" xfId="62" applyFont="1" applyBorder="1" applyAlignment="1">
      <alignment horizontal="center" vertical="center"/>
      <protection/>
    </xf>
    <xf numFmtId="0" fontId="28" fillId="0" borderId="70" xfId="59" applyFont="1" applyFill="1" applyBorder="1" applyAlignment="1">
      <alignment horizontal="center"/>
      <protection/>
    </xf>
    <xf numFmtId="167" fontId="28" fillId="0" borderId="69" xfId="59" applyNumberFormat="1" applyFont="1" applyFill="1" applyBorder="1" applyAlignment="1">
      <alignment horizontal="center"/>
      <protection/>
    </xf>
    <xf numFmtId="0" fontId="28" fillId="0" borderId="69" xfId="59" applyFont="1" applyFill="1" applyBorder="1" applyAlignment="1">
      <alignment horizontal="center"/>
      <protection/>
    </xf>
    <xf numFmtId="0" fontId="28" fillId="0" borderId="69" xfId="0" applyFont="1" applyBorder="1" applyAlignment="1">
      <alignment horizontal="justify"/>
    </xf>
    <xf numFmtId="169" fontId="27" fillId="0" borderId="71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117"/>
  <sheetViews>
    <sheetView zoomScalePageLayoutView="0" workbookViewId="0" topLeftCell="C1">
      <selection activeCell="K24" sqref="K24"/>
    </sheetView>
  </sheetViews>
  <sheetFormatPr defaultColWidth="9.140625" defaultRowHeight="12.75"/>
  <cols>
    <col min="1" max="2" width="0" style="0" hidden="1" customWidth="1"/>
    <col min="3" max="3" width="28.421875" style="0" customWidth="1"/>
    <col min="4" max="4" width="11.28125" style="0" customWidth="1"/>
    <col min="5" max="5" width="8.28125" style="0" customWidth="1"/>
    <col min="6" max="6" width="17.00390625" style="0" customWidth="1"/>
    <col min="7" max="7" width="21.00390625" style="0" customWidth="1"/>
  </cols>
  <sheetData>
    <row r="1" spans="3:6" ht="12.75">
      <c r="C1" s="1" t="s">
        <v>89</v>
      </c>
      <c r="D1" s="1"/>
      <c r="E1" s="1"/>
      <c r="F1" s="1"/>
    </row>
    <row r="3" spans="3:8" ht="12.75">
      <c r="C3" s="1" t="s">
        <v>0</v>
      </c>
      <c r="D3" s="1"/>
      <c r="E3" s="1"/>
      <c r="F3" s="1"/>
      <c r="G3" s="1"/>
      <c r="H3" s="2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20" t="s">
        <v>30</v>
      </c>
      <c r="G5" s="55" t="s">
        <v>90</v>
      </c>
      <c r="H5" s="2"/>
    </row>
    <row r="6" spans="3:6" ht="13.5" thickBot="1">
      <c r="C6" s="1"/>
      <c r="D6" s="3"/>
      <c r="E6" s="1"/>
      <c r="F6" s="4"/>
    </row>
    <row r="7" spans="3:10" ht="12.75" customHeight="1" thickBot="1">
      <c r="C7" s="85" t="s">
        <v>36</v>
      </c>
      <c r="D7" s="86" t="s">
        <v>2</v>
      </c>
      <c r="E7" s="86" t="s">
        <v>3</v>
      </c>
      <c r="F7" s="86" t="s">
        <v>4</v>
      </c>
      <c r="G7" s="87" t="s">
        <v>5</v>
      </c>
      <c r="H7" s="54"/>
      <c r="I7" s="54"/>
      <c r="J7" s="54"/>
    </row>
    <row r="8" spans="3:10" ht="12.75">
      <c r="C8" s="88" t="s">
        <v>37</v>
      </c>
      <c r="D8" s="89"/>
      <c r="E8" s="89"/>
      <c r="F8" s="90">
        <v>167871295</v>
      </c>
      <c r="G8" s="91"/>
      <c r="H8" s="54"/>
      <c r="I8" s="54"/>
      <c r="J8" s="54"/>
    </row>
    <row r="9" spans="3:10" ht="12.75">
      <c r="C9" s="92" t="s">
        <v>38</v>
      </c>
      <c r="D9" s="58" t="s">
        <v>39</v>
      </c>
      <c r="E9" s="59">
        <v>13</v>
      </c>
      <c r="F9" s="60">
        <f>-23765</f>
        <v>-23765</v>
      </c>
      <c r="G9" s="93"/>
      <c r="H9" s="54"/>
      <c r="I9" s="54"/>
      <c r="J9" s="54"/>
    </row>
    <row r="10" spans="3:10" ht="12.75">
      <c r="C10" s="92"/>
      <c r="D10" s="58"/>
      <c r="E10" s="59">
        <v>14</v>
      </c>
      <c r="F10" s="60">
        <f>29862-109369</f>
        <v>-79507</v>
      </c>
      <c r="G10" s="93"/>
      <c r="H10" s="54"/>
      <c r="I10" s="54"/>
      <c r="J10" s="54"/>
    </row>
    <row r="11" spans="3:10" ht="12.75">
      <c r="C11" s="92"/>
      <c r="D11" s="58"/>
      <c r="E11" s="59">
        <v>17</v>
      </c>
      <c r="F11" s="60">
        <f>-11788</f>
        <v>-11788</v>
      </c>
      <c r="G11" s="93"/>
      <c r="H11" s="54"/>
      <c r="I11" s="54"/>
      <c r="J11" s="54"/>
    </row>
    <row r="12" spans="3:10" ht="12.75">
      <c r="C12" s="92"/>
      <c r="D12" s="58"/>
      <c r="E12" s="59"/>
      <c r="F12" s="60"/>
      <c r="G12" s="93"/>
      <c r="H12" s="54"/>
      <c r="I12" s="54"/>
      <c r="J12" s="54"/>
    </row>
    <row r="13" spans="3:10" ht="13.5" thickBot="1">
      <c r="C13" s="94" t="s">
        <v>40</v>
      </c>
      <c r="D13" s="62"/>
      <c r="E13" s="63"/>
      <c r="F13" s="64">
        <f>SUM(F8:F12)</f>
        <v>167756235</v>
      </c>
      <c r="G13" s="95"/>
      <c r="H13" s="54"/>
      <c r="I13" s="54"/>
      <c r="J13" s="54"/>
    </row>
    <row r="14" spans="3:10" ht="12.75">
      <c r="C14" s="96" t="s">
        <v>41</v>
      </c>
      <c r="D14" s="54"/>
      <c r="E14" s="65"/>
      <c r="F14" s="66">
        <v>13994478</v>
      </c>
      <c r="G14" s="97"/>
      <c r="H14" s="54"/>
      <c r="I14" s="54"/>
      <c r="J14" s="54"/>
    </row>
    <row r="15" spans="3:10" ht="12.75">
      <c r="C15" s="98" t="s">
        <v>42</v>
      </c>
      <c r="D15" s="58" t="s">
        <v>39</v>
      </c>
      <c r="E15" s="59">
        <v>13</v>
      </c>
      <c r="F15" s="60">
        <f>-2907</f>
        <v>-2907</v>
      </c>
      <c r="G15" s="93"/>
      <c r="H15" s="54"/>
      <c r="I15" s="54"/>
      <c r="J15" s="54"/>
    </row>
    <row r="16" spans="3:10" ht="12.75">
      <c r="C16" s="98"/>
      <c r="D16" s="59"/>
      <c r="E16" s="59">
        <v>17</v>
      </c>
      <c r="F16" s="60">
        <f>-1467</f>
        <v>-1467</v>
      </c>
      <c r="G16" s="93"/>
      <c r="H16" s="54"/>
      <c r="I16" s="54"/>
      <c r="J16" s="54"/>
    </row>
    <row r="17" spans="3:10" ht="12.75">
      <c r="C17" s="99"/>
      <c r="D17" s="67"/>
      <c r="E17" s="67"/>
      <c r="F17" s="68"/>
      <c r="G17" s="100"/>
      <c r="H17" s="54"/>
      <c r="I17" s="54"/>
      <c r="J17" s="54"/>
    </row>
    <row r="18" spans="3:10" ht="13.5" thickBot="1">
      <c r="C18" s="94" t="s">
        <v>43</v>
      </c>
      <c r="D18" s="63"/>
      <c r="E18" s="63"/>
      <c r="F18" s="64">
        <f>SUM(F14:F17)</f>
        <v>13990104</v>
      </c>
      <c r="G18" s="95"/>
      <c r="H18" s="54"/>
      <c r="I18" s="54"/>
      <c r="J18" s="54"/>
    </row>
    <row r="19" spans="3:10" ht="12.75">
      <c r="C19" s="96" t="s">
        <v>44</v>
      </c>
      <c r="D19" s="54"/>
      <c r="E19" s="65"/>
      <c r="F19" s="66">
        <v>594192</v>
      </c>
      <c r="G19" s="97"/>
      <c r="H19" s="54"/>
      <c r="I19" s="54"/>
      <c r="J19" s="54"/>
    </row>
    <row r="20" spans="3:10" ht="12.75">
      <c r="C20" s="98" t="s">
        <v>45</v>
      </c>
      <c r="D20" s="58" t="s">
        <v>39</v>
      </c>
      <c r="E20" s="59">
        <v>17</v>
      </c>
      <c r="F20" s="60">
        <v>47973</v>
      </c>
      <c r="G20" s="93"/>
      <c r="H20" s="54"/>
      <c r="I20" s="54"/>
      <c r="J20" s="54"/>
    </row>
    <row r="21" spans="3:10" ht="12.75">
      <c r="C21" s="99"/>
      <c r="D21" s="67"/>
      <c r="E21" s="67"/>
      <c r="F21" s="68"/>
      <c r="G21" s="100"/>
      <c r="H21" s="54"/>
      <c r="I21" s="54"/>
      <c r="J21" s="54"/>
    </row>
    <row r="22" spans="3:10" ht="13.5" thickBot="1">
      <c r="C22" s="94" t="s">
        <v>46</v>
      </c>
      <c r="D22" s="63"/>
      <c r="E22" s="63"/>
      <c r="F22" s="64">
        <f>SUM(F19:F21)</f>
        <v>642165</v>
      </c>
      <c r="G22" s="95"/>
      <c r="H22" s="54"/>
      <c r="I22" s="54"/>
      <c r="J22" s="54"/>
    </row>
    <row r="23" spans="3:10" ht="12.75">
      <c r="C23" s="101" t="s">
        <v>47</v>
      </c>
      <c r="D23" s="70"/>
      <c r="E23" s="70"/>
      <c r="F23" s="71">
        <v>1714420</v>
      </c>
      <c r="G23" s="102"/>
      <c r="H23" s="54"/>
      <c r="I23" s="54"/>
      <c r="J23" s="54"/>
    </row>
    <row r="24" spans="3:10" ht="12.75" customHeight="1">
      <c r="C24" s="98" t="s">
        <v>48</v>
      </c>
      <c r="D24" s="58" t="s">
        <v>39</v>
      </c>
      <c r="E24" s="73"/>
      <c r="F24" s="74"/>
      <c r="G24" s="93"/>
      <c r="H24" s="54"/>
      <c r="I24" s="54"/>
      <c r="J24" s="54"/>
    </row>
    <row r="25" spans="3:10" ht="12.75">
      <c r="C25" s="99"/>
      <c r="D25" s="69"/>
      <c r="E25" s="69"/>
      <c r="F25" s="68"/>
      <c r="G25" s="100"/>
      <c r="H25" s="54"/>
      <c r="I25" s="54"/>
      <c r="J25" s="54"/>
    </row>
    <row r="26" spans="3:10" ht="13.5" thickBot="1">
      <c r="C26" s="94" t="s">
        <v>49</v>
      </c>
      <c r="D26" s="61"/>
      <c r="E26" s="61"/>
      <c r="F26" s="64">
        <f>SUM(F23:F25)</f>
        <v>1714420</v>
      </c>
      <c r="G26" s="95"/>
      <c r="H26" s="54"/>
      <c r="I26" s="54"/>
      <c r="J26" s="54"/>
    </row>
    <row r="27" spans="3:10" ht="12.75">
      <c r="C27" s="101" t="s">
        <v>50</v>
      </c>
      <c r="D27" s="69"/>
      <c r="E27" s="69"/>
      <c r="F27" s="68">
        <v>256256</v>
      </c>
      <c r="G27" s="100"/>
      <c r="H27" s="54"/>
      <c r="I27" s="54"/>
      <c r="J27" s="54"/>
    </row>
    <row r="28" spans="3:10" ht="12.75">
      <c r="C28" s="99" t="s">
        <v>51</v>
      </c>
      <c r="D28" s="58" t="s">
        <v>39</v>
      </c>
      <c r="E28" s="59">
        <v>17</v>
      </c>
      <c r="F28" s="60">
        <v>16640</v>
      </c>
      <c r="G28" s="93"/>
      <c r="H28" s="72"/>
      <c r="I28" s="54"/>
      <c r="J28" s="54"/>
    </row>
    <row r="29" spans="3:10" ht="12.75">
      <c r="C29" s="99"/>
      <c r="D29" s="69"/>
      <c r="E29" s="69"/>
      <c r="F29" s="68"/>
      <c r="G29" s="100"/>
      <c r="H29" s="72"/>
      <c r="I29" s="54"/>
      <c r="J29" s="54"/>
    </row>
    <row r="30" spans="3:10" ht="13.5" thickBot="1">
      <c r="C30" s="94" t="s">
        <v>52</v>
      </c>
      <c r="D30" s="61"/>
      <c r="E30" s="61"/>
      <c r="F30" s="64">
        <f>SUM(F27:F29)</f>
        <v>272896</v>
      </c>
      <c r="G30" s="95"/>
      <c r="H30" s="72"/>
      <c r="I30" s="54"/>
      <c r="J30" s="54"/>
    </row>
    <row r="31" spans="3:10" ht="12.75">
      <c r="C31" s="103" t="s">
        <v>53</v>
      </c>
      <c r="D31" s="70"/>
      <c r="E31" s="70"/>
      <c r="F31" s="71">
        <v>100925.3</v>
      </c>
      <c r="G31" s="104"/>
      <c r="H31" s="72"/>
      <c r="I31" s="54"/>
      <c r="J31" s="54"/>
    </row>
    <row r="32" spans="3:10" ht="12" customHeight="1">
      <c r="C32" s="98" t="s">
        <v>54</v>
      </c>
      <c r="D32" s="58" t="s">
        <v>39</v>
      </c>
      <c r="E32" s="69">
        <v>8</v>
      </c>
      <c r="F32" s="60">
        <v>1000</v>
      </c>
      <c r="G32" s="93"/>
      <c r="H32" s="72"/>
      <c r="I32" s="54"/>
      <c r="J32" s="54"/>
    </row>
    <row r="33" spans="3:10" ht="12.75">
      <c r="C33" s="105"/>
      <c r="D33" s="59"/>
      <c r="E33" s="59">
        <v>13</v>
      </c>
      <c r="F33" s="77">
        <v>500</v>
      </c>
      <c r="G33" s="93"/>
      <c r="H33" s="72"/>
      <c r="I33" s="54"/>
      <c r="J33" s="54"/>
    </row>
    <row r="34" spans="3:10" ht="12.75">
      <c r="C34" s="105"/>
      <c r="D34" s="59"/>
      <c r="E34" s="78"/>
      <c r="F34" s="60"/>
      <c r="G34" s="93"/>
      <c r="H34" s="72"/>
      <c r="I34" s="54"/>
      <c r="J34" s="54"/>
    </row>
    <row r="35" spans="3:10" ht="13.5" thickBot="1">
      <c r="C35" s="106" t="s">
        <v>55</v>
      </c>
      <c r="D35" s="61"/>
      <c r="E35" s="61"/>
      <c r="F35" s="64">
        <f>SUM(F31:F34)</f>
        <v>102425.3</v>
      </c>
      <c r="G35" s="107"/>
      <c r="H35" s="72"/>
      <c r="I35" s="54"/>
      <c r="J35" s="54"/>
    </row>
    <row r="36" spans="3:10" ht="12.75" hidden="1">
      <c r="C36" s="101" t="s">
        <v>56</v>
      </c>
      <c r="D36" s="70"/>
      <c r="E36" s="70"/>
      <c r="F36" s="71">
        <v>5434932</v>
      </c>
      <c r="G36" s="102"/>
      <c r="H36" s="72"/>
      <c r="I36" s="54"/>
      <c r="J36" s="54"/>
    </row>
    <row r="37" spans="3:10" ht="12.75" hidden="1">
      <c r="C37" s="108" t="s">
        <v>57</v>
      </c>
      <c r="D37" s="58" t="s">
        <v>39</v>
      </c>
      <c r="E37" s="73">
        <v>13</v>
      </c>
      <c r="F37" s="74">
        <f>-738</f>
        <v>-738</v>
      </c>
      <c r="G37" s="93"/>
      <c r="H37" s="72"/>
      <c r="I37" s="54"/>
      <c r="J37" s="54"/>
    </row>
    <row r="38" spans="3:10" ht="12.75">
      <c r="C38" s="99"/>
      <c r="D38" s="69"/>
      <c r="E38" s="75">
        <v>17</v>
      </c>
      <c r="F38" s="76">
        <f>-388</f>
        <v>-388</v>
      </c>
      <c r="G38" s="93"/>
      <c r="H38" s="72"/>
      <c r="I38" s="54"/>
      <c r="J38" s="54"/>
    </row>
    <row r="39" spans="3:10" ht="12.75">
      <c r="C39" s="99"/>
      <c r="D39" s="69"/>
      <c r="E39" s="69"/>
      <c r="F39" s="68"/>
      <c r="G39" s="100"/>
      <c r="H39" s="72"/>
      <c r="I39" s="54"/>
      <c r="J39" s="54"/>
    </row>
    <row r="40" spans="3:10" ht="15" customHeight="1" thickBot="1">
      <c r="C40" s="94" t="s">
        <v>58</v>
      </c>
      <c r="D40" s="61"/>
      <c r="E40" s="61"/>
      <c r="F40" s="64">
        <f>SUM(F36:F39)</f>
        <v>5433806</v>
      </c>
      <c r="G40" s="95"/>
      <c r="H40" s="72"/>
      <c r="I40" s="54"/>
      <c r="J40" s="54"/>
    </row>
    <row r="41" spans="3:10" ht="12.75">
      <c r="C41" s="103" t="s">
        <v>59</v>
      </c>
      <c r="D41" s="70"/>
      <c r="E41" s="70"/>
      <c r="F41" s="71">
        <v>2469494</v>
      </c>
      <c r="G41" s="104"/>
      <c r="H41" s="72"/>
      <c r="I41" s="54"/>
      <c r="J41" s="54"/>
    </row>
    <row r="42" spans="3:10" ht="12.75">
      <c r="C42" s="109" t="s">
        <v>60</v>
      </c>
      <c r="D42" s="58" t="s">
        <v>39</v>
      </c>
      <c r="E42" s="58">
        <v>15</v>
      </c>
      <c r="F42" s="60">
        <v>9382</v>
      </c>
      <c r="G42" s="93"/>
      <c r="H42" s="72"/>
      <c r="I42" s="54"/>
      <c r="J42" s="54"/>
    </row>
    <row r="43" spans="3:10" ht="12.75">
      <c r="C43" s="98"/>
      <c r="D43" s="69"/>
      <c r="E43" s="69"/>
      <c r="F43" s="68"/>
      <c r="G43" s="93"/>
      <c r="H43" s="72"/>
      <c r="I43" s="54"/>
      <c r="J43" s="54"/>
    </row>
    <row r="44" spans="3:10" ht="13.5" thickBot="1">
      <c r="C44" s="94" t="s">
        <v>61</v>
      </c>
      <c r="D44" s="61"/>
      <c r="E44" s="61"/>
      <c r="F44" s="64">
        <f>SUM(F41:F43)</f>
        <v>2478876</v>
      </c>
      <c r="G44" s="110"/>
      <c r="H44" s="72"/>
      <c r="I44" s="54"/>
      <c r="J44" s="54"/>
    </row>
    <row r="45" spans="3:10" ht="12.75">
      <c r="C45" s="103" t="s">
        <v>62</v>
      </c>
      <c r="D45" s="70"/>
      <c r="E45" s="70"/>
      <c r="F45" s="82">
        <v>113016</v>
      </c>
      <c r="G45" s="111"/>
      <c r="H45" s="72"/>
      <c r="I45" s="54"/>
      <c r="J45" s="54"/>
    </row>
    <row r="46" spans="3:10" ht="12.75">
      <c r="C46" s="112" t="s">
        <v>74</v>
      </c>
      <c r="D46" s="58" t="s">
        <v>39</v>
      </c>
      <c r="E46" s="58">
        <v>14</v>
      </c>
      <c r="F46" s="83">
        <v>4718</v>
      </c>
      <c r="G46" s="113"/>
      <c r="H46" s="72"/>
      <c r="I46" s="54"/>
      <c r="J46" s="54"/>
    </row>
    <row r="47" spans="3:10" ht="12.75">
      <c r="C47" s="99"/>
      <c r="D47" s="69"/>
      <c r="E47" s="69"/>
      <c r="F47" s="83"/>
      <c r="G47" s="113"/>
      <c r="H47" s="72"/>
      <c r="I47" s="54"/>
      <c r="J47" s="54"/>
    </row>
    <row r="48" spans="3:10" ht="13.5" thickBot="1">
      <c r="C48" s="94" t="s">
        <v>75</v>
      </c>
      <c r="D48" s="61"/>
      <c r="E48" s="61"/>
      <c r="F48" s="84">
        <f>SUM(F45:F47)</f>
        <v>117734</v>
      </c>
      <c r="G48" s="114"/>
      <c r="H48" s="72"/>
      <c r="I48" s="54"/>
      <c r="J48" s="54"/>
    </row>
    <row r="49" spans="3:10" ht="12.75">
      <c r="C49" s="103" t="s">
        <v>63</v>
      </c>
      <c r="D49" s="70"/>
      <c r="E49" s="70"/>
      <c r="F49" s="82">
        <v>3571</v>
      </c>
      <c r="G49" s="111"/>
      <c r="H49" s="72"/>
      <c r="I49" s="54"/>
      <c r="J49" s="54"/>
    </row>
    <row r="50" spans="3:10" ht="12.75">
      <c r="C50" s="112" t="s">
        <v>76</v>
      </c>
      <c r="D50" s="58" t="s">
        <v>39</v>
      </c>
      <c r="E50" s="58">
        <v>14</v>
      </c>
      <c r="F50" s="83">
        <v>149</v>
      </c>
      <c r="G50" s="113"/>
      <c r="H50" s="72"/>
      <c r="I50" s="54"/>
      <c r="J50" s="54"/>
    </row>
    <row r="51" spans="3:10" ht="12.75">
      <c r="C51" s="99"/>
      <c r="D51" s="69"/>
      <c r="E51" s="69"/>
      <c r="F51" s="83"/>
      <c r="G51" s="113"/>
      <c r="H51" s="72"/>
      <c r="I51" s="54"/>
      <c r="J51" s="54"/>
    </row>
    <row r="52" spans="3:10" ht="13.5" thickBot="1">
      <c r="C52" s="94" t="s">
        <v>77</v>
      </c>
      <c r="D52" s="61"/>
      <c r="E52" s="61"/>
      <c r="F52" s="84">
        <f>SUM(F49:F51)</f>
        <v>3720</v>
      </c>
      <c r="G52" s="114"/>
      <c r="H52" s="72"/>
      <c r="I52" s="54"/>
      <c r="J52" s="54"/>
    </row>
    <row r="53" spans="3:10" ht="12.75">
      <c r="C53" s="103" t="s">
        <v>64</v>
      </c>
      <c r="D53" s="70"/>
      <c r="E53" s="70"/>
      <c r="F53" s="82">
        <v>37145</v>
      </c>
      <c r="G53" s="111"/>
      <c r="H53" s="72"/>
      <c r="I53" s="54"/>
      <c r="J53" s="54"/>
    </row>
    <row r="54" spans="3:10" ht="12.75">
      <c r="C54" s="112" t="s">
        <v>78</v>
      </c>
      <c r="D54" s="58" t="s">
        <v>39</v>
      </c>
      <c r="E54" s="58">
        <v>14</v>
      </c>
      <c r="F54" s="83">
        <v>1553</v>
      </c>
      <c r="G54" s="113"/>
      <c r="H54" s="72"/>
      <c r="I54" s="54"/>
      <c r="J54" s="54"/>
    </row>
    <row r="55" spans="3:10" ht="12" customHeight="1">
      <c r="C55" s="99"/>
      <c r="D55" s="69"/>
      <c r="E55" s="69"/>
      <c r="F55" s="83"/>
      <c r="G55" s="113"/>
      <c r="H55" s="72"/>
      <c r="I55" s="54"/>
      <c r="J55" s="54"/>
    </row>
    <row r="56" spans="3:10" ht="13.5" thickBot="1">
      <c r="C56" s="94" t="s">
        <v>77</v>
      </c>
      <c r="D56" s="61"/>
      <c r="E56" s="61"/>
      <c r="F56" s="84">
        <f>SUM(F53:F55)</f>
        <v>38698</v>
      </c>
      <c r="G56" s="114"/>
      <c r="H56" s="72"/>
      <c r="I56" s="54"/>
      <c r="J56" s="54"/>
    </row>
    <row r="57" spans="3:10" ht="12.75">
      <c r="C57" s="103" t="s">
        <v>67</v>
      </c>
      <c r="D57" s="70"/>
      <c r="E57" s="70"/>
      <c r="F57" s="82">
        <v>1072</v>
      </c>
      <c r="G57" s="111"/>
      <c r="H57" s="72"/>
      <c r="I57" s="54"/>
      <c r="J57" s="54"/>
    </row>
    <row r="58" spans="3:10" ht="12.75">
      <c r="C58" s="112" t="s">
        <v>79</v>
      </c>
      <c r="D58" s="58" t="s">
        <v>39</v>
      </c>
      <c r="E58" s="58">
        <v>14</v>
      </c>
      <c r="F58" s="83">
        <v>45</v>
      </c>
      <c r="G58" s="113"/>
      <c r="H58" s="72"/>
      <c r="I58" s="54"/>
      <c r="J58" s="54"/>
    </row>
    <row r="59" spans="3:10" ht="12.75">
      <c r="C59" s="99"/>
      <c r="D59" s="69"/>
      <c r="E59" s="69"/>
      <c r="F59" s="83"/>
      <c r="G59" s="113"/>
      <c r="H59" s="72"/>
      <c r="I59" s="54"/>
      <c r="J59" s="54"/>
    </row>
    <row r="60" spans="3:10" ht="13.5" thickBot="1">
      <c r="C60" s="94"/>
      <c r="D60" s="61"/>
      <c r="E60" s="61"/>
      <c r="F60" s="84">
        <f>SUM(F57:F59)</f>
        <v>1117</v>
      </c>
      <c r="G60" s="114"/>
      <c r="H60" s="72"/>
      <c r="I60" s="54"/>
      <c r="J60" s="54"/>
    </row>
    <row r="61" spans="3:10" ht="12.75">
      <c r="C61" s="103" t="s">
        <v>80</v>
      </c>
      <c r="D61" s="70"/>
      <c r="E61" s="70"/>
      <c r="F61" s="123">
        <v>1123</v>
      </c>
      <c r="G61" s="111"/>
      <c r="H61" s="72"/>
      <c r="I61" s="54"/>
      <c r="J61" s="54"/>
    </row>
    <row r="62" spans="3:10" ht="12.75">
      <c r="C62" s="112" t="s">
        <v>81</v>
      </c>
      <c r="D62" s="58" t="s">
        <v>39</v>
      </c>
      <c r="E62" s="122">
        <v>14</v>
      </c>
      <c r="F62" s="124">
        <v>254</v>
      </c>
      <c r="G62" s="113"/>
      <c r="H62" s="72"/>
      <c r="I62" s="54"/>
      <c r="J62" s="54"/>
    </row>
    <row r="63" spans="3:10" ht="12.75" hidden="1">
      <c r="C63" s="99"/>
      <c r="D63" s="69"/>
      <c r="E63" s="69"/>
      <c r="F63" s="123"/>
      <c r="G63" s="113"/>
      <c r="H63" s="72"/>
      <c r="I63" s="54"/>
      <c r="J63" s="54"/>
    </row>
    <row r="64" spans="3:10" ht="13.5" hidden="1" thickBot="1">
      <c r="C64" s="94" t="s">
        <v>77</v>
      </c>
      <c r="D64" s="61"/>
      <c r="E64" s="61"/>
      <c r="F64" s="84">
        <f>SUM(F61:F63)</f>
        <v>1377</v>
      </c>
      <c r="G64" s="114"/>
      <c r="H64" s="72"/>
      <c r="I64" s="54"/>
      <c r="J64" s="54"/>
    </row>
    <row r="65" spans="3:10" ht="12.75" hidden="1">
      <c r="C65" s="103" t="s">
        <v>82</v>
      </c>
      <c r="D65" s="70"/>
      <c r="E65" s="70"/>
      <c r="F65" s="82">
        <v>4296641</v>
      </c>
      <c r="G65" s="115"/>
      <c r="H65" s="72"/>
      <c r="I65" s="54"/>
      <c r="J65" s="54"/>
    </row>
    <row r="66" spans="3:10" ht="12.75" hidden="1">
      <c r="C66" s="112" t="s">
        <v>83</v>
      </c>
      <c r="D66" s="58" t="s">
        <v>84</v>
      </c>
      <c r="E66" s="58">
        <v>13</v>
      </c>
      <c r="F66" s="68">
        <f>-616</f>
        <v>-616</v>
      </c>
      <c r="G66" s="116"/>
      <c r="H66" s="72"/>
      <c r="I66" s="54"/>
      <c r="J66" s="54"/>
    </row>
    <row r="67" spans="3:10" ht="12.75" hidden="1">
      <c r="C67" s="109"/>
      <c r="D67" s="58"/>
      <c r="E67" s="58">
        <v>14</v>
      </c>
      <c r="F67" s="68">
        <f>-2461</f>
        <v>-2461</v>
      </c>
      <c r="G67" s="93"/>
      <c r="H67" s="72"/>
      <c r="I67" s="54"/>
      <c r="J67" s="54"/>
    </row>
    <row r="68" spans="3:11" ht="12.75" hidden="1">
      <c r="C68" s="117"/>
      <c r="D68" s="69"/>
      <c r="E68" s="69">
        <v>17</v>
      </c>
      <c r="F68" s="68">
        <f>-307+1498</f>
        <v>1191</v>
      </c>
      <c r="G68" s="93"/>
      <c r="H68" s="79"/>
      <c r="I68" s="80"/>
      <c r="J68" s="54"/>
      <c r="K68" s="54"/>
    </row>
    <row r="69" spans="3:11" ht="12.75" hidden="1">
      <c r="C69" s="99"/>
      <c r="D69" s="69"/>
      <c r="E69" s="69"/>
      <c r="F69" s="68"/>
      <c r="G69" s="93"/>
      <c r="H69" s="79"/>
      <c r="I69" s="80"/>
      <c r="J69" s="54"/>
      <c r="K69" s="54"/>
    </row>
    <row r="70" spans="3:10" ht="13.5" hidden="1" thickBot="1">
      <c r="C70" s="94" t="s">
        <v>85</v>
      </c>
      <c r="D70" s="61"/>
      <c r="E70" s="61"/>
      <c r="F70" s="64">
        <f>SUM(F65:F69)</f>
        <v>4294755</v>
      </c>
      <c r="G70" s="107"/>
      <c r="H70" s="72"/>
      <c r="I70" s="54"/>
      <c r="J70" s="54"/>
    </row>
    <row r="71" spans="3:10" ht="12.75" hidden="1">
      <c r="C71" s="103" t="s">
        <v>86</v>
      </c>
      <c r="D71" s="70"/>
      <c r="E71" s="70"/>
      <c r="F71" s="71">
        <v>1317859</v>
      </c>
      <c r="G71" s="104"/>
      <c r="H71" s="72"/>
      <c r="I71" s="54"/>
      <c r="J71" s="54"/>
    </row>
    <row r="72" spans="3:10" ht="12.75" hidden="1">
      <c r="C72" s="112" t="s">
        <v>87</v>
      </c>
      <c r="D72" s="58" t="s">
        <v>84</v>
      </c>
      <c r="E72" s="58"/>
      <c r="F72" s="68"/>
      <c r="G72" s="93"/>
      <c r="H72" s="72"/>
      <c r="I72" s="54"/>
      <c r="J72" s="54"/>
    </row>
    <row r="73" spans="3:10" ht="12.75" hidden="1">
      <c r="C73" s="99"/>
      <c r="D73" s="69"/>
      <c r="E73" s="69"/>
      <c r="F73" s="68"/>
      <c r="G73" s="93"/>
      <c r="H73" s="72"/>
      <c r="I73" s="54"/>
      <c r="J73" s="54"/>
    </row>
    <row r="74" spans="3:10" ht="13.5" hidden="1" thickBot="1">
      <c r="C74" s="118" t="s">
        <v>88</v>
      </c>
      <c r="D74" s="119"/>
      <c r="E74" s="119"/>
      <c r="F74" s="120">
        <f>SUM(F71:F73)</f>
        <v>1317859</v>
      </c>
      <c r="G74" s="121"/>
      <c r="H74" s="72"/>
      <c r="I74" s="54"/>
      <c r="J74" s="54"/>
    </row>
    <row r="75" spans="3:10" ht="12.75" hidden="1">
      <c r="C75" s="109" t="s">
        <v>65</v>
      </c>
      <c r="D75" s="58"/>
      <c r="E75" s="58"/>
      <c r="F75" s="71"/>
      <c r="G75" s="93"/>
      <c r="H75" s="72"/>
      <c r="I75" s="54"/>
      <c r="J75" s="54"/>
    </row>
    <row r="76" spans="3:10" ht="12.75" hidden="1">
      <c r="C76" s="109"/>
      <c r="D76" s="58"/>
      <c r="E76" s="58"/>
      <c r="F76" s="71"/>
      <c r="G76" s="93"/>
      <c r="H76" s="72"/>
      <c r="I76" s="54"/>
      <c r="J76" s="54"/>
    </row>
    <row r="77" spans="3:10" ht="12.75" hidden="1">
      <c r="C77" s="98"/>
      <c r="D77" s="58"/>
      <c r="E77" s="58"/>
      <c r="F77" s="60"/>
      <c r="G77" s="93"/>
      <c r="H77" s="72"/>
      <c r="I77" s="54"/>
      <c r="J77" s="54"/>
    </row>
    <row r="78" spans="3:10" ht="13.5" hidden="1" thickBot="1">
      <c r="C78" s="94" t="s">
        <v>66</v>
      </c>
      <c r="D78" s="61"/>
      <c r="E78" s="61"/>
      <c r="F78" s="64">
        <f>SUM(F74:F77)</f>
        <v>1317859</v>
      </c>
      <c r="G78" s="107"/>
      <c r="H78" s="72"/>
      <c r="I78" s="54"/>
      <c r="J78" s="54"/>
    </row>
    <row r="79" spans="3:10" ht="12.75" hidden="1">
      <c r="C79" s="103" t="s">
        <v>67</v>
      </c>
      <c r="D79" s="58"/>
      <c r="E79" s="70"/>
      <c r="F79" s="71">
        <v>0</v>
      </c>
      <c r="G79" s="102"/>
      <c r="H79" s="72"/>
      <c r="I79" s="54"/>
      <c r="J79" s="54"/>
    </row>
    <row r="80" spans="3:10" ht="12.75" hidden="1">
      <c r="C80" s="98" t="s">
        <v>68</v>
      </c>
      <c r="D80" s="58"/>
      <c r="E80" s="58"/>
      <c r="F80" s="60"/>
      <c r="G80" s="93"/>
      <c r="H80" s="72"/>
      <c r="I80" s="54"/>
      <c r="J80" s="54"/>
    </row>
    <row r="81" spans="3:10" ht="12.75" hidden="1">
      <c r="C81" s="98"/>
      <c r="D81" s="81"/>
      <c r="E81" s="58"/>
      <c r="F81" s="60"/>
      <c r="G81" s="93"/>
      <c r="H81" s="72"/>
      <c r="I81" s="54"/>
      <c r="J81" s="54"/>
    </row>
    <row r="82" spans="3:10" ht="12.75" hidden="1">
      <c r="C82" s="98"/>
      <c r="D82" s="58"/>
      <c r="E82" s="58"/>
      <c r="F82" s="60"/>
      <c r="G82" s="93"/>
      <c r="H82" s="72"/>
      <c r="I82" s="54"/>
      <c r="J82" s="54"/>
    </row>
    <row r="83" spans="3:10" ht="13.5" hidden="1" thickBot="1">
      <c r="C83" s="94" t="s">
        <v>69</v>
      </c>
      <c r="D83" s="61"/>
      <c r="E83" s="61"/>
      <c r="F83" s="64">
        <f>SUM(F79:F82)</f>
        <v>0</v>
      </c>
      <c r="G83" s="107"/>
      <c r="H83" s="72"/>
      <c r="I83" s="54"/>
      <c r="J83" s="54"/>
    </row>
    <row r="84" spans="3:10" ht="12.75">
      <c r="C84" s="103" t="s">
        <v>70</v>
      </c>
      <c r="D84" s="70"/>
      <c r="E84" s="70"/>
      <c r="F84" s="71">
        <v>0</v>
      </c>
      <c r="G84" s="104" t="s">
        <v>71</v>
      </c>
      <c r="H84" s="72"/>
      <c r="I84" s="54"/>
      <c r="J84" s="54"/>
    </row>
    <row r="85" spans="3:10" ht="12.75">
      <c r="C85" s="109" t="s">
        <v>72</v>
      </c>
      <c r="D85" s="58"/>
      <c r="E85" s="58"/>
      <c r="F85" s="68"/>
      <c r="G85" s="93"/>
      <c r="H85" s="72"/>
      <c r="I85" s="54"/>
      <c r="J85" s="54"/>
    </row>
    <row r="86" spans="3:10" ht="12.75">
      <c r="C86" s="109"/>
      <c r="D86" s="58"/>
      <c r="E86" s="58"/>
      <c r="F86" s="68"/>
      <c r="G86" s="93"/>
      <c r="H86" s="72"/>
      <c r="I86" s="54"/>
      <c r="J86" s="54"/>
    </row>
    <row r="87" spans="3:10" ht="13.5" thickBot="1">
      <c r="C87" s="94" t="s">
        <v>73</v>
      </c>
      <c r="D87" s="61"/>
      <c r="E87" s="61"/>
      <c r="F87" s="64">
        <f>SUM(F84:F86)</f>
        <v>0</v>
      </c>
      <c r="G87" s="121"/>
      <c r="H87" s="72"/>
      <c r="I87" s="54"/>
      <c r="J87" s="54"/>
    </row>
    <row r="88" spans="3:10" ht="12.75">
      <c r="C88" s="103" t="s">
        <v>62</v>
      </c>
      <c r="D88" s="70"/>
      <c r="E88" s="70"/>
      <c r="F88" s="82">
        <v>113016</v>
      </c>
      <c r="G88" s="111"/>
      <c r="H88" s="72"/>
      <c r="I88" s="54"/>
      <c r="J88" s="54"/>
    </row>
    <row r="89" spans="3:10" ht="12.75">
      <c r="C89" s="112" t="s">
        <v>74</v>
      </c>
      <c r="D89" s="58" t="s">
        <v>39</v>
      </c>
      <c r="E89" s="58">
        <v>14</v>
      </c>
      <c r="F89" s="83">
        <v>4718</v>
      </c>
      <c r="G89" s="113"/>
      <c r="H89" s="72"/>
      <c r="I89" s="54"/>
      <c r="J89" s="54"/>
    </row>
    <row r="90" spans="3:10" ht="12.75">
      <c r="C90" s="99"/>
      <c r="D90" s="69"/>
      <c r="E90" s="69"/>
      <c r="F90" s="83"/>
      <c r="G90" s="113"/>
      <c r="H90" s="72"/>
      <c r="I90" s="54"/>
      <c r="J90" s="54"/>
    </row>
    <row r="91" spans="3:10" ht="13.5" thickBot="1">
      <c r="C91" s="94" t="s">
        <v>75</v>
      </c>
      <c r="D91" s="61"/>
      <c r="E91" s="61"/>
      <c r="F91" s="84">
        <f>SUM(F88:F90)</f>
        <v>117734</v>
      </c>
      <c r="G91" s="114"/>
      <c r="H91" s="72"/>
      <c r="I91" s="54"/>
      <c r="J91" s="54"/>
    </row>
    <row r="92" spans="3:10" ht="12.75">
      <c r="C92" s="103" t="s">
        <v>63</v>
      </c>
      <c r="D92" s="70"/>
      <c r="E92" s="70"/>
      <c r="F92" s="82">
        <v>3571</v>
      </c>
      <c r="G92" s="111"/>
      <c r="H92" s="72"/>
      <c r="I92" s="54"/>
      <c r="J92" s="54"/>
    </row>
    <row r="93" spans="3:10" ht="12.75">
      <c r="C93" s="112" t="s">
        <v>76</v>
      </c>
      <c r="D93" s="58" t="s">
        <v>39</v>
      </c>
      <c r="E93" s="58">
        <v>14</v>
      </c>
      <c r="F93" s="83">
        <v>149</v>
      </c>
      <c r="G93" s="113"/>
      <c r="H93" s="72"/>
      <c r="I93" s="54"/>
      <c r="J93" s="54"/>
    </row>
    <row r="94" spans="3:10" ht="12.75">
      <c r="C94" s="99"/>
      <c r="D94" s="69"/>
      <c r="E94" s="69"/>
      <c r="F94" s="83"/>
      <c r="G94" s="113"/>
      <c r="H94" s="72"/>
      <c r="I94" s="54"/>
      <c r="J94" s="54"/>
    </row>
    <row r="95" spans="3:10" ht="13.5" thickBot="1">
      <c r="C95" s="94" t="s">
        <v>77</v>
      </c>
      <c r="D95" s="61"/>
      <c r="E95" s="61"/>
      <c r="F95" s="84">
        <f>SUM(F92:F94)</f>
        <v>3720</v>
      </c>
      <c r="G95" s="114"/>
      <c r="H95" s="72"/>
      <c r="I95" s="54"/>
      <c r="J95" s="54"/>
    </row>
    <row r="96" spans="3:10" ht="12.75">
      <c r="C96" s="103" t="s">
        <v>64</v>
      </c>
      <c r="D96" s="70"/>
      <c r="E96" s="70"/>
      <c r="F96" s="82">
        <v>37145</v>
      </c>
      <c r="G96" s="111"/>
      <c r="H96" s="72"/>
      <c r="I96" s="54"/>
      <c r="J96" s="54"/>
    </row>
    <row r="97" spans="3:10" ht="12.75">
      <c r="C97" s="112" t="s">
        <v>78</v>
      </c>
      <c r="D97" s="58" t="s">
        <v>39</v>
      </c>
      <c r="E97" s="58">
        <v>14</v>
      </c>
      <c r="F97" s="83">
        <v>1553</v>
      </c>
      <c r="G97" s="113"/>
      <c r="H97" s="72"/>
      <c r="I97" s="54"/>
      <c r="J97" s="54"/>
    </row>
    <row r="98" spans="3:10" ht="12.75">
      <c r="C98" s="99"/>
      <c r="D98" s="69"/>
      <c r="E98" s="69"/>
      <c r="F98" s="83"/>
      <c r="G98" s="113"/>
      <c r="H98" s="72"/>
      <c r="I98" s="54"/>
      <c r="J98" s="54"/>
    </row>
    <row r="99" spans="3:10" ht="13.5" thickBot="1">
      <c r="C99" s="94" t="s">
        <v>77</v>
      </c>
      <c r="D99" s="61"/>
      <c r="E99" s="61"/>
      <c r="F99" s="84">
        <f>SUM(F96:F98)</f>
        <v>38698</v>
      </c>
      <c r="G99" s="114"/>
      <c r="H99" s="72"/>
      <c r="I99" s="54"/>
      <c r="J99" s="54"/>
    </row>
    <row r="100" spans="3:10" ht="12.75">
      <c r="C100" s="103" t="s">
        <v>67</v>
      </c>
      <c r="D100" s="70"/>
      <c r="E100" s="70"/>
      <c r="F100" s="82">
        <v>1072</v>
      </c>
      <c r="G100" s="111"/>
      <c r="H100" s="72"/>
      <c r="I100" s="54"/>
      <c r="J100" s="54"/>
    </row>
    <row r="101" spans="3:10" ht="12.75">
      <c r="C101" s="112" t="s">
        <v>79</v>
      </c>
      <c r="D101" s="58" t="s">
        <v>39</v>
      </c>
      <c r="E101" s="58">
        <v>14</v>
      </c>
      <c r="F101" s="83">
        <v>45</v>
      </c>
      <c r="G101" s="113"/>
      <c r="H101" s="72"/>
      <c r="I101" s="54"/>
      <c r="J101" s="54"/>
    </row>
    <row r="102" spans="3:10" ht="12.75">
      <c r="C102" s="99"/>
      <c r="D102" s="69"/>
      <c r="E102" s="69"/>
      <c r="F102" s="83"/>
      <c r="G102" s="113"/>
      <c r="H102" s="72"/>
      <c r="I102" s="54"/>
      <c r="J102" s="54"/>
    </row>
    <row r="103" spans="3:10" ht="13.5" thickBot="1">
      <c r="C103" s="94"/>
      <c r="D103" s="61"/>
      <c r="E103" s="61"/>
      <c r="F103" s="84">
        <f>SUM(F100:F102)</f>
        <v>1117</v>
      </c>
      <c r="G103" s="114"/>
      <c r="H103" s="72"/>
      <c r="I103" s="54"/>
      <c r="J103" s="54"/>
    </row>
    <row r="104" spans="3:10" ht="12.75">
      <c r="C104" s="103" t="s">
        <v>80</v>
      </c>
      <c r="D104" s="70"/>
      <c r="E104" s="70"/>
      <c r="F104" s="82">
        <v>1123</v>
      </c>
      <c r="G104" s="111"/>
      <c r="H104" s="72"/>
      <c r="I104" s="54"/>
      <c r="J104" s="54"/>
    </row>
    <row r="105" spans="3:10" ht="12.75">
      <c r="C105" s="112" t="s">
        <v>81</v>
      </c>
      <c r="D105" s="58" t="s">
        <v>39</v>
      </c>
      <c r="E105" s="58">
        <v>14</v>
      </c>
      <c r="F105" s="83">
        <v>254</v>
      </c>
      <c r="G105" s="113"/>
      <c r="H105" s="72"/>
      <c r="I105" s="54"/>
      <c r="J105" s="54"/>
    </row>
    <row r="106" spans="3:10" ht="12.75">
      <c r="C106" s="99"/>
      <c r="D106" s="69"/>
      <c r="E106" s="69"/>
      <c r="F106" s="83"/>
      <c r="G106" s="113"/>
      <c r="H106" s="72"/>
      <c r="I106" s="54"/>
      <c r="J106" s="54"/>
    </row>
    <row r="107" spans="3:10" ht="13.5" thickBot="1">
      <c r="C107" s="94" t="s">
        <v>77</v>
      </c>
      <c r="D107" s="61"/>
      <c r="E107" s="61"/>
      <c r="F107" s="84">
        <f>SUM(F104:F106)</f>
        <v>1377</v>
      </c>
      <c r="G107" s="114"/>
      <c r="H107" s="72"/>
      <c r="I107" s="54"/>
      <c r="J107" s="54"/>
    </row>
    <row r="108" spans="3:10" ht="12.75">
      <c r="C108" s="103" t="s">
        <v>82</v>
      </c>
      <c r="D108" s="70"/>
      <c r="E108" s="70"/>
      <c r="F108" s="82">
        <v>4296641</v>
      </c>
      <c r="G108" s="115"/>
      <c r="H108" s="72"/>
      <c r="I108" s="54"/>
      <c r="J108" s="54"/>
    </row>
    <row r="109" spans="3:7" ht="12.75">
      <c r="C109" s="112" t="s">
        <v>83</v>
      </c>
      <c r="D109" s="58" t="s">
        <v>84</v>
      </c>
      <c r="E109" s="58">
        <v>13</v>
      </c>
      <c r="F109" s="68">
        <f>-616</f>
        <v>-616</v>
      </c>
      <c r="G109" s="116"/>
    </row>
    <row r="110" spans="3:7" ht="12.75">
      <c r="C110" s="109"/>
      <c r="D110" s="58"/>
      <c r="E110" s="58">
        <v>14</v>
      </c>
      <c r="F110" s="68">
        <f>-2461</f>
        <v>-2461</v>
      </c>
      <c r="G110" s="93"/>
    </row>
    <row r="111" spans="3:7" ht="12.75">
      <c r="C111" s="117"/>
      <c r="D111" s="69"/>
      <c r="E111" s="69">
        <v>17</v>
      </c>
      <c r="F111" s="68">
        <f>-307+1498</f>
        <v>1191</v>
      </c>
      <c r="G111" s="93"/>
    </row>
    <row r="112" spans="3:7" ht="12.75">
      <c r="C112" s="99"/>
      <c r="D112" s="69"/>
      <c r="E112" s="69"/>
      <c r="F112" s="68"/>
      <c r="G112" s="93"/>
    </row>
    <row r="113" spans="3:7" ht="13.5" thickBot="1">
      <c r="C113" s="94" t="s">
        <v>85</v>
      </c>
      <c r="D113" s="61"/>
      <c r="E113" s="61"/>
      <c r="F113" s="64">
        <f>SUM(F108:F112)</f>
        <v>4294755</v>
      </c>
      <c r="G113" s="107"/>
    </row>
    <row r="114" spans="3:7" ht="12.75">
      <c r="C114" s="103" t="s">
        <v>86</v>
      </c>
      <c r="D114" s="70"/>
      <c r="E114" s="70"/>
      <c r="F114" s="71">
        <v>1317859</v>
      </c>
      <c r="G114" s="104"/>
    </row>
    <row r="115" spans="3:7" ht="12.75">
      <c r="C115" s="112" t="s">
        <v>87</v>
      </c>
      <c r="D115" s="58" t="s">
        <v>84</v>
      </c>
      <c r="E115" s="58"/>
      <c r="F115" s="68"/>
      <c r="G115" s="93"/>
    </row>
    <row r="116" spans="3:7" ht="12.75">
      <c r="C116" s="99"/>
      <c r="D116" s="69"/>
      <c r="E116" s="69"/>
      <c r="F116" s="68"/>
      <c r="G116" s="93"/>
    </row>
    <row r="117" spans="3:7" ht="13.5" thickBot="1">
      <c r="C117" s="118" t="s">
        <v>88</v>
      </c>
      <c r="D117" s="119"/>
      <c r="E117" s="119"/>
      <c r="F117" s="120">
        <f>SUM(F114:F116)</f>
        <v>1317859</v>
      </c>
      <c r="G117" s="12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38">
      <selection activeCell="J67" sqref="J6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33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20" t="s">
        <v>30</v>
      </c>
      <c r="E5" s="55" t="str">
        <f>personal!G5</f>
        <v>13-17.12.2021</v>
      </c>
    </row>
    <row r="6" ht="13.5" thickBot="1"/>
    <row r="7" spans="1:6" ht="68.25" customHeight="1" thickBot="1">
      <c r="A7" s="23" t="s">
        <v>8</v>
      </c>
      <c r="B7" s="24" t="s">
        <v>9</v>
      </c>
      <c r="C7" s="25" t="s">
        <v>10</v>
      </c>
      <c r="D7" s="24" t="s">
        <v>11</v>
      </c>
      <c r="E7" s="24" t="s">
        <v>12</v>
      </c>
      <c r="F7" s="26" t="s">
        <v>13</v>
      </c>
    </row>
    <row r="8" spans="1:6" ht="12.75">
      <c r="A8" s="131">
        <v>1</v>
      </c>
      <c r="B8" s="132" t="s">
        <v>102</v>
      </c>
      <c r="C8" s="133">
        <v>13445</v>
      </c>
      <c r="D8" s="59" t="s">
        <v>103</v>
      </c>
      <c r="E8" s="59" t="s">
        <v>104</v>
      </c>
      <c r="F8" s="126">
        <v>88859.88</v>
      </c>
    </row>
    <row r="9" spans="1:6" ht="12.75">
      <c r="A9" s="134">
        <v>2</v>
      </c>
      <c r="B9" s="135" t="s">
        <v>102</v>
      </c>
      <c r="C9" s="136">
        <v>13513</v>
      </c>
      <c r="D9" s="127" t="s">
        <v>103</v>
      </c>
      <c r="E9" s="127" t="s">
        <v>105</v>
      </c>
      <c r="F9" s="128">
        <v>47.41</v>
      </c>
    </row>
    <row r="10" spans="1:6" ht="12.75">
      <c r="A10" s="137">
        <v>3</v>
      </c>
      <c r="B10" s="135" t="s">
        <v>102</v>
      </c>
      <c r="C10" s="138">
        <v>13511</v>
      </c>
      <c r="D10" s="59" t="s">
        <v>106</v>
      </c>
      <c r="E10" s="59" t="s">
        <v>107</v>
      </c>
      <c r="F10" s="128">
        <v>1690.17</v>
      </c>
    </row>
    <row r="11" spans="1:6" ht="12.75">
      <c r="A11" s="137">
        <v>4</v>
      </c>
      <c r="B11" s="135" t="s">
        <v>102</v>
      </c>
      <c r="C11" s="138">
        <v>13512</v>
      </c>
      <c r="D11" s="59" t="s">
        <v>108</v>
      </c>
      <c r="E11" s="59" t="s">
        <v>109</v>
      </c>
      <c r="F11" s="128">
        <v>3677</v>
      </c>
    </row>
    <row r="12" spans="1:6" ht="12.75">
      <c r="A12" s="137">
        <f aca="true" t="shared" si="0" ref="A12:A75">A11+1</f>
        <v>5</v>
      </c>
      <c r="B12" s="135" t="s">
        <v>102</v>
      </c>
      <c r="C12" s="138">
        <v>13516</v>
      </c>
      <c r="D12" s="59" t="s">
        <v>110</v>
      </c>
      <c r="E12" s="59" t="s">
        <v>111</v>
      </c>
      <c r="F12" s="128">
        <v>19941</v>
      </c>
    </row>
    <row r="13" spans="1:6" ht="12.75">
      <c r="A13" s="137">
        <f t="shared" si="0"/>
        <v>6</v>
      </c>
      <c r="B13" s="135" t="s">
        <v>102</v>
      </c>
      <c r="C13" s="138">
        <v>13452</v>
      </c>
      <c r="D13" s="59" t="s">
        <v>110</v>
      </c>
      <c r="E13" s="59" t="s">
        <v>112</v>
      </c>
      <c r="F13" s="128">
        <v>12</v>
      </c>
    </row>
    <row r="14" spans="1:6" ht="12.75">
      <c r="A14" s="137">
        <f t="shared" si="0"/>
        <v>7</v>
      </c>
      <c r="B14" s="135" t="s">
        <v>102</v>
      </c>
      <c r="C14" s="138">
        <v>13453</v>
      </c>
      <c r="D14" s="59" t="s">
        <v>113</v>
      </c>
      <c r="E14" s="59" t="s">
        <v>114</v>
      </c>
      <c r="F14" s="128">
        <v>64.49</v>
      </c>
    </row>
    <row r="15" spans="1:6" ht="12.75">
      <c r="A15" s="137">
        <f t="shared" si="0"/>
        <v>8</v>
      </c>
      <c r="B15" s="135" t="s">
        <v>102</v>
      </c>
      <c r="C15" s="138">
        <v>13510</v>
      </c>
      <c r="D15" s="59" t="s">
        <v>115</v>
      </c>
      <c r="E15" s="59" t="s">
        <v>116</v>
      </c>
      <c r="F15" s="128">
        <v>1582.7</v>
      </c>
    </row>
    <row r="16" spans="1:6" ht="12.75">
      <c r="A16" s="137">
        <f t="shared" si="0"/>
        <v>9</v>
      </c>
      <c r="B16" s="135" t="s">
        <v>102</v>
      </c>
      <c r="C16" s="138">
        <v>13505</v>
      </c>
      <c r="D16" s="59" t="s">
        <v>117</v>
      </c>
      <c r="E16" s="59" t="s">
        <v>116</v>
      </c>
      <c r="F16" s="128">
        <v>113.05</v>
      </c>
    </row>
    <row r="17" spans="1:6" ht="12.75">
      <c r="A17" s="137">
        <f t="shared" si="0"/>
        <v>10</v>
      </c>
      <c r="B17" s="135" t="s">
        <v>102</v>
      </c>
      <c r="C17" s="138">
        <v>13515</v>
      </c>
      <c r="D17" s="59" t="s">
        <v>118</v>
      </c>
      <c r="E17" s="59" t="s">
        <v>116</v>
      </c>
      <c r="F17" s="128">
        <v>6450</v>
      </c>
    </row>
    <row r="18" spans="1:6" ht="12.75">
      <c r="A18" s="137">
        <f t="shared" si="0"/>
        <v>11</v>
      </c>
      <c r="B18" s="135" t="s">
        <v>102</v>
      </c>
      <c r="C18" s="138">
        <v>13506</v>
      </c>
      <c r="D18" s="59" t="s">
        <v>119</v>
      </c>
      <c r="E18" s="59" t="s">
        <v>116</v>
      </c>
      <c r="F18" s="128">
        <v>35914.45</v>
      </c>
    </row>
    <row r="19" spans="1:6" ht="12.75">
      <c r="A19" s="137">
        <f t="shared" si="0"/>
        <v>12</v>
      </c>
      <c r="B19" s="135" t="s">
        <v>102</v>
      </c>
      <c r="C19" s="138">
        <v>13504</v>
      </c>
      <c r="D19" s="59" t="s">
        <v>103</v>
      </c>
      <c r="E19" s="59" t="s">
        <v>116</v>
      </c>
      <c r="F19" s="128">
        <v>2063.07</v>
      </c>
    </row>
    <row r="20" spans="1:6" ht="12.75">
      <c r="A20" s="137">
        <f t="shared" si="0"/>
        <v>13</v>
      </c>
      <c r="B20" s="135" t="s">
        <v>102</v>
      </c>
      <c r="C20" s="138">
        <v>13509</v>
      </c>
      <c r="D20" s="59" t="s">
        <v>120</v>
      </c>
      <c r="E20" s="59" t="s">
        <v>116</v>
      </c>
      <c r="F20" s="128">
        <v>6815.13</v>
      </c>
    </row>
    <row r="21" spans="1:6" ht="12.75">
      <c r="A21" s="137">
        <f t="shared" si="0"/>
        <v>14</v>
      </c>
      <c r="B21" s="135" t="s">
        <v>102</v>
      </c>
      <c r="C21" s="138">
        <v>13450</v>
      </c>
      <c r="D21" s="59" t="s">
        <v>121</v>
      </c>
      <c r="E21" s="59" t="s">
        <v>122</v>
      </c>
      <c r="F21" s="128">
        <v>13092.38</v>
      </c>
    </row>
    <row r="22" spans="1:6" ht="12.75">
      <c r="A22" s="137">
        <f t="shared" si="0"/>
        <v>15</v>
      </c>
      <c r="B22" s="139" t="s">
        <v>102</v>
      </c>
      <c r="C22" s="140">
        <v>13451</v>
      </c>
      <c r="D22" s="67" t="s">
        <v>179</v>
      </c>
      <c r="E22" s="67" t="s">
        <v>122</v>
      </c>
      <c r="F22" s="129">
        <v>6612.04</v>
      </c>
    </row>
    <row r="23" spans="1:6" ht="12.75">
      <c r="A23" s="137">
        <f t="shared" si="0"/>
        <v>16</v>
      </c>
      <c r="B23" s="135" t="s">
        <v>102</v>
      </c>
      <c r="C23" s="136">
        <v>13448</v>
      </c>
      <c r="D23" s="59" t="s">
        <v>113</v>
      </c>
      <c r="E23" s="59" t="s">
        <v>123</v>
      </c>
      <c r="F23" s="128">
        <v>358.15</v>
      </c>
    </row>
    <row r="24" spans="1:6" ht="12.75">
      <c r="A24" s="137">
        <f t="shared" si="0"/>
        <v>17</v>
      </c>
      <c r="B24" s="135" t="s">
        <v>102</v>
      </c>
      <c r="C24" s="136">
        <v>13507</v>
      </c>
      <c r="D24" s="59" t="s">
        <v>124</v>
      </c>
      <c r="E24" s="59" t="s">
        <v>125</v>
      </c>
      <c r="F24" s="128">
        <v>61</v>
      </c>
    </row>
    <row r="25" spans="1:6" ht="12.75">
      <c r="A25" s="137">
        <f t="shared" si="0"/>
        <v>18</v>
      </c>
      <c r="B25" s="135" t="s">
        <v>102</v>
      </c>
      <c r="C25" s="136">
        <v>13508</v>
      </c>
      <c r="D25" s="59" t="s">
        <v>124</v>
      </c>
      <c r="E25" s="59" t="s">
        <v>126</v>
      </c>
      <c r="F25" s="128">
        <v>876</v>
      </c>
    </row>
    <row r="26" spans="1:6" ht="12.75">
      <c r="A26" s="137">
        <f t="shared" si="0"/>
        <v>19</v>
      </c>
      <c r="B26" s="135" t="s">
        <v>102</v>
      </c>
      <c r="C26" s="136">
        <v>13514</v>
      </c>
      <c r="D26" s="59" t="s">
        <v>110</v>
      </c>
      <c r="E26" s="59" t="s">
        <v>127</v>
      </c>
      <c r="F26" s="128">
        <v>222.69</v>
      </c>
    </row>
    <row r="27" spans="1:6" ht="12.75">
      <c r="A27" s="137">
        <f t="shared" si="0"/>
        <v>20</v>
      </c>
      <c r="B27" s="135" t="s">
        <v>128</v>
      </c>
      <c r="C27" s="136">
        <v>13529</v>
      </c>
      <c r="D27" s="59" t="s">
        <v>129</v>
      </c>
      <c r="E27" s="59" t="s">
        <v>130</v>
      </c>
      <c r="F27" s="128">
        <v>165.99</v>
      </c>
    </row>
    <row r="28" spans="1:6" ht="12.75">
      <c r="A28" s="137">
        <f t="shared" si="0"/>
        <v>21</v>
      </c>
      <c r="B28" s="135" t="s">
        <v>128</v>
      </c>
      <c r="C28" s="136">
        <v>13534</v>
      </c>
      <c r="D28" s="59" t="s">
        <v>131</v>
      </c>
      <c r="E28" s="59" t="s">
        <v>116</v>
      </c>
      <c r="F28" s="128">
        <v>8409.25</v>
      </c>
    </row>
    <row r="29" spans="1:6" ht="12.75">
      <c r="A29" s="137">
        <f t="shared" si="0"/>
        <v>22</v>
      </c>
      <c r="B29" s="135" t="s">
        <v>128</v>
      </c>
      <c r="C29" s="136">
        <v>13530</v>
      </c>
      <c r="D29" s="59" t="s">
        <v>129</v>
      </c>
      <c r="E29" s="59" t="s">
        <v>116</v>
      </c>
      <c r="F29" s="128">
        <v>2742.55</v>
      </c>
    </row>
    <row r="30" spans="1:6" ht="12.75">
      <c r="A30" s="137">
        <f t="shared" si="0"/>
        <v>23</v>
      </c>
      <c r="B30" s="135" t="s">
        <v>128</v>
      </c>
      <c r="C30" s="136">
        <v>13531</v>
      </c>
      <c r="D30" s="59" t="s">
        <v>110</v>
      </c>
      <c r="E30" s="59" t="s">
        <v>132</v>
      </c>
      <c r="F30" s="128">
        <v>14838.05</v>
      </c>
    </row>
    <row r="31" spans="1:6" ht="12.75">
      <c r="A31" s="137">
        <f t="shared" si="0"/>
        <v>24</v>
      </c>
      <c r="B31" s="135" t="s">
        <v>128</v>
      </c>
      <c r="C31" s="136">
        <v>13518</v>
      </c>
      <c r="D31" s="59" t="s">
        <v>113</v>
      </c>
      <c r="E31" s="59" t="s">
        <v>123</v>
      </c>
      <c r="F31" s="128">
        <v>368.44</v>
      </c>
    </row>
    <row r="32" spans="1:6" ht="12.75">
      <c r="A32" s="137">
        <f t="shared" si="0"/>
        <v>25</v>
      </c>
      <c r="B32" s="135" t="s">
        <v>128</v>
      </c>
      <c r="C32" s="136">
        <v>13548</v>
      </c>
      <c r="D32" s="59" t="s">
        <v>113</v>
      </c>
      <c r="E32" s="59" t="s">
        <v>123</v>
      </c>
      <c r="F32" s="128">
        <v>402.69</v>
      </c>
    </row>
    <row r="33" spans="1:6" ht="12.75">
      <c r="A33" s="137">
        <f t="shared" si="0"/>
        <v>26</v>
      </c>
      <c r="B33" s="135" t="s">
        <v>128</v>
      </c>
      <c r="C33" s="136">
        <v>13517</v>
      </c>
      <c r="D33" s="59" t="s">
        <v>113</v>
      </c>
      <c r="E33" s="59" t="s">
        <v>133</v>
      </c>
      <c r="F33" s="128">
        <v>2800</v>
      </c>
    </row>
    <row r="34" spans="1:6" ht="12.75">
      <c r="A34" s="137">
        <f t="shared" si="0"/>
        <v>27</v>
      </c>
      <c r="B34" s="135" t="s">
        <v>134</v>
      </c>
      <c r="C34" s="136">
        <v>13562</v>
      </c>
      <c r="D34" s="59" t="s">
        <v>135</v>
      </c>
      <c r="E34" s="59" t="s">
        <v>104</v>
      </c>
      <c r="F34" s="128">
        <v>32650.38</v>
      </c>
    </row>
    <row r="35" spans="1:6" ht="12.75">
      <c r="A35" s="137">
        <f t="shared" si="0"/>
        <v>28</v>
      </c>
      <c r="B35" s="135" t="s">
        <v>134</v>
      </c>
      <c r="C35" s="136">
        <v>13566</v>
      </c>
      <c r="D35" s="59" t="s">
        <v>136</v>
      </c>
      <c r="E35" s="59" t="s">
        <v>137</v>
      </c>
      <c r="F35" s="128">
        <v>10357.82</v>
      </c>
    </row>
    <row r="36" spans="1:6" ht="12.75">
      <c r="A36" s="137">
        <f t="shared" si="0"/>
        <v>29</v>
      </c>
      <c r="B36" s="135" t="s">
        <v>134</v>
      </c>
      <c r="C36" s="136">
        <v>13563</v>
      </c>
      <c r="D36" s="59" t="s">
        <v>138</v>
      </c>
      <c r="E36" s="59" t="s">
        <v>139</v>
      </c>
      <c r="F36" s="128">
        <v>37117.96</v>
      </c>
    </row>
    <row r="37" spans="1:6" ht="12.75">
      <c r="A37" s="137">
        <f t="shared" si="0"/>
        <v>30</v>
      </c>
      <c r="B37" s="135" t="s">
        <v>134</v>
      </c>
      <c r="C37" s="136">
        <v>13564</v>
      </c>
      <c r="D37" s="59" t="s">
        <v>108</v>
      </c>
      <c r="E37" s="59" t="s">
        <v>140</v>
      </c>
      <c r="F37" s="128">
        <v>69.54</v>
      </c>
    </row>
    <row r="38" spans="1:6" ht="12.75">
      <c r="A38" s="137">
        <f t="shared" si="0"/>
        <v>31</v>
      </c>
      <c r="B38" s="135" t="s">
        <v>134</v>
      </c>
      <c r="C38" s="136">
        <v>13565</v>
      </c>
      <c r="D38" s="59" t="s">
        <v>141</v>
      </c>
      <c r="E38" s="59" t="s">
        <v>116</v>
      </c>
      <c r="F38" s="128">
        <v>606.9</v>
      </c>
    </row>
    <row r="39" spans="1:6" ht="12.75">
      <c r="A39" s="137">
        <f t="shared" si="0"/>
        <v>32</v>
      </c>
      <c r="B39" s="135" t="s">
        <v>134</v>
      </c>
      <c r="C39" s="136">
        <v>13567</v>
      </c>
      <c r="D39" s="59" t="s">
        <v>142</v>
      </c>
      <c r="E39" s="59" t="s">
        <v>143</v>
      </c>
      <c r="F39" s="128">
        <v>11116.8</v>
      </c>
    </row>
    <row r="40" spans="1:6" ht="12.75">
      <c r="A40" s="137">
        <f t="shared" si="0"/>
        <v>33</v>
      </c>
      <c r="B40" s="135" t="s">
        <v>134</v>
      </c>
      <c r="C40" s="136">
        <v>13568</v>
      </c>
      <c r="D40" s="59" t="s">
        <v>142</v>
      </c>
      <c r="E40" s="59" t="s">
        <v>143</v>
      </c>
      <c r="F40" s="128">
        <v>5926.38</v>
      </c>
    </row>
    <row r="41" spans="1:6" ht="12.75">
      <c r="A41" s="137">
        <f t="shared" si="0"/>
        <v>34</v>
      </c>
      <c r="B41" s="135" t="s">
        <v>134</v>
      </c>
      <c r="C41" s="136">
        <v>13579</v>
      </c>
      <c r="D41" s="59" t="s">
        <v>144</v>
      </c>
      <c r="E41" s="59" t="s">
        <v>145</v>
      </c>
      <c r="F41" s="128">
        <v>40977.32</v>
      </c>
    </row>
    <row r="42" spans="1:6" ht="12.75">
      <c r="A42" s="137">
        <f t="shared" si="0"/>
        <v>35</v>
      </c>
      <c r="B42" s="135" t="s">
        <v>134</v>
      </c>
      <c r="C42" s="136">
        <v>13583</v>
      </c>
      <c r="D42" s="59" t="s">
        <v>146</v>
      </c>
      <c r="E42" s="59" t="s">
        <v>147</v>
      </c>
      <c r="F42" s="128">
        <v>258</v>
      </c>
    </row>
    <row r="43" spans="1:6" ht="12.75">
      <c r="A43" s="137">
        <f t="shared" si="0"/>
        <v>36</v>
      </c>
      <c r="B43" s="135" t="s">
        <v>148</v>
      </c>
      <c r="C43" s="136">
        <v>13593</v>
      </c>
      <c r="D43" s="59" t="s">
        <v>149</v>
      </c>
      <c r="E43" s="59" t="s">
        <v>104</v>
      </c>
      <c r="F43" s="128">
        <v>4633.5</v>
      </c>
    </row>
    <row r="44" spans="1:6" ht="12.75">
      <c r="A44" s="137">
        <f t="shared" si="0"/>
        <v>37</v>
      </c>
      <c r="B44" s="135" t="s">
        <v>148</v>
      </c>
      <c r="C44" s="136">
        <v>13594</v>
      </c>
      <c r="D44" s="59" t="s">
        <v>149</v>
      </c>
      <c r="E44" s="59" t="s">
        <v>150</v>
      </c>
      <c r="F44" s="128">
        <v>11671.05</v>
      </c>
    </row>
    <row r="45" spans="1:6" ht="12.75">
      <c r="A45" s="137">
        <f t="shared" si="0"/>
        <v>38</v>
      </c>
      <c r="B45" s="135" t="s">
        <v>148</v>
      </c>
      <c r="C45" s="136">
        <v>13602</v>
      </c>
      <c r="D45" s="59" t="s">
        <v>151</v>
      </c>
      <c r="E45" s="59" t="s">
        <v>152</v>
      </c>
      <c r="F45" s="128">
        <v>12563.54</v>
      </c>
    </row>
    <row r="46" spans="1:6" ht="12.75">
      <c r="A46" s="137">
        <f t="shared" si="0"/>
        <v>39</v>
      </c>
      <c r="B46" s="135" t="s">
        <v>148</v>
      </c>
      <c r="C46" s="136">
        <v>13595</v>
      </c>
      <c r="D46" s="59" t="s">
        <v>149</v>
      </c>
      <c r="E46" s="59" t="s">
        <v>153</v>
      </c>
      <c r="F46" s="130">
        <v>404.72</v>
      </c>
    </row>
    <row r="47" spans="1:6" ht="12.75">
      <c r="A47" s="137">
        <f t="shared" si="0"/>
        <v>40</v>
      </c>
      <c r="B47" s="135" t="s">
        <v>148</v>
      </c>
      <c r="C47" s="136">
        <v>13603</v>
      </c>
      <c r="D47" s="59" t="s">
        <v>108</v>
      </c>
      <c r="E47" s="59" t="s">
        <v>154</v>
      </c>
      <c r="F47" s="130">
        <v>8191</v>
      </c>
    </row>
    <row r="48" spans="1:6" ht="12.75">
      <c r="A48" s="137">
        <f t="shared" si="0"/>
        <v>41</v>
      </c>
      <c r="B48" s="135" t="s">
        <v>148</v>
      </c>
      <c r="C48" s="136">
        <v>13606</v>
      </c>
      <c r="D48" s="59" t="s">
        <v>110</v>
      </c>
      <c r="E48" s="59" t="s">
        <v>155</v>
      </c>
      <c r="F48" s="130">
        <v>44325.01</v>
      </c>
    </row>
    <row r="49" spans="1:6" ht="12.75">
      <c r="A49" s="137">
        <f t="shared" si="0"/>
        <v>42</v>
      </c>
      <c r="B49" s="135" t="s">
        <v>148</v>
      </c>
      <c r="C49" s="136">
        <v>13607</v>
      </c>
      <c r="D49" s="59" t="s">
        <v>156</v>
      </c>
      <c r="E49" s="59" t="s">
        <v>116</v>
      </c>
      <c r="F49" s="130">
        <v>357</v>
      </c>
    </row>
    <row r="50" spans="1:6" ht="12.75">
      <c r="A50" s="137">
        <f t="shared" si="0"/>
        <v>43</v>
      </c>
      <c r="B50" s="135" t="s">
        <v>148</v>
      </c>
      <c r="C50" s="136">
        <v>13604</v>
      </c>
      <c r="D50" s="59" t="s">
        <v>156</v>
      </c>
      <c r="E50" s="59" t="s">
        <v>116</v>
      </c>
      <c r="F50" s="130">
        <v>27452.11</v>
      </c>
    </row>
    <row r="51" spans="1:6" ht="12.75">
      <c r="A51" s="137">
        <f t="shared" si="0"/>
        <v>44</v>
      </c>
      <c r="B51" s="135" t="s">
        <v>148</v>
      </c>
      <c r="C51" s="136">
        <v>13608</v>
      </c>
      <c r="D51" s="59" t="s">
        <v>110</v>
      </c>
      <c r="E51" s="59" t="s">
        <v>112</v>
      </c>
      <c r="F51" s="130">
        <v>13</v>
      </c>
    </row>
    <row r="52" spans="1:6" ht="12.75">
      <c r="A52" s="137">
        <f t="shared" si="0"/>
        <v>45</v>
      </c>
      <c r="B52" s="135" t="s">
        <v>148</v>
      </c>
      <c r="C52" s="136">
        <v>13609</v>
      </c>
      <c r="D52" s="59" t="s">
        <v>113</v>
      </c>
      <c r="E52" s="59" t="s">
        <v>114</v>
      </c>
      <c r="F52" s="130">
        <v>65.91</v>
      </c>
    </row>
    <row r="53" spans="1:6" ht="12.75">
      <c r="A53" s="137">
        <f t="shared" si="0"/>
        <v>46</v>
      </c>
      <c r="B53" s="135" t="s">
        <v>148</v>
      </c>
      <c r="C53" s="136">
        <v>13610</v>
      </c>
      <c r="D53" s="59" t="s">
        <v>113</v>
      </c>
      <c r="E53" s="59" t="s">
        <v>114</v>
      </c>
      <c r="F53" s="130">
        <v>250.55</v>
      </c>
    </row>
    <row r="54" spans="1:6" ht="12.75">
      <c r="A54" s="137">
        <f t="shared" si="0"/>
        <v>47</v>
      </c>
      <c r="B54" s="135" t="s">
        <v>148</v>
      </c>
      <c r="C54" s="136">
        <v>13611</v>
      </c>
      <c r="D54" s="59" t="s">
        <v>110</v>
      </c>
      <c r="E54" s="59" t="s">
        <v>112</v>
      </c>
      <c r="F54" s="130">
        <v>47</v>
      </c>
    </row>
    <row r="55" spans="1:6" ht="12.75">
      <c r="A55" s="137">
        <f t="shared" si="0"/>
        <v>48</v>
      </c>
      <c r="B55" s="135" t="s">
        <v>148</v>
      </c>
      <c r="C55" s="136">
        <v>13596</v>
      </c>
      <c r="D55" s="59" t="s">
        <v>149</v>
      </c>
      <c r="E55" s="59" t="s">
        <v>157</v>
      </c>
      <c r="F55" s="130">
        <v>10.93</v>
      </c>
    </row>
    <row r="56" spans="1:6" ht="12.75">
      <c r="A56" s="137">
        <f t="shared" si="0"/>
        <v>49</v>
      </c>
      <c r="B56" s="135" t="s">
        <v>148</v>
      </c>
      <c r="C56" s="136">
        <v>13591</v>
      </c>
      <c r="D56" s="59" t="s">
        <v>110</v>
      </c>
      <c r="E56" s="59" t="s">
        <v>158</v>
      </c>
      <c r="F56" s="130">
        <v>54.78</v>
      </c>
    </row>
    <row r="57" spans="1:6" ht="12.75">
      <c r="A57" s="137">
        <f t="shared" si="0"/>
        <v>50</v>
      </c>
      <c r="B57" s="135" t="s">
        <v>159</v>
      </c>
      <c r="C57" s="136">
        <v>13618</v>
      </c>
      <c r="D57" s="59" t="s">
        <v>160</v>
      </c>
      <c r="E57" s="59" t="s">
        <v>104</v>
      </c>
      <c r="F57" s="130">
        <v>10926.4</v>
      </c>
    </row>
    <row r="58" spans="1:6" ht="12.75">
      <c r="A58" s="137">
        <f t="shared" si="0"/>
        <v>51</v>
      </c>
      <c r="B58" s="135" t="s">
        <v>159</v>
      </c>
      <c r="C58" s="136">
        <v>13616</v>
      </c>
      <c r="D58" s="59" t="s">
        <v>161</v>
      </c>
      <c r="E58" s="59" t="s">
        <v>105</v>
      </c>
      <c r="F58" s="130">
        <v>1024.36</v>
      </c>
    </row>
    <row r="59" spans="1:6" ht="12.75">
      <c r="A59" s="137">
        <f t="shared" si="0"/>
        <v>52</v>
      </c>
      <c r="B59" s="135" t="s">
        <v>159</v>
      </c>
      <c r="C59" s="136">
        <v>13639</v>
      </c>
      <c r="D59" s="59" t="s">
        <v>162</v>
      </c>
      <c r="E59" s="59" t="s">
        <v>163</v>
      </c>
      <c r="F59" s="130">
        <v>840</v>
      </c>
    </row>
    <row r="60" spans="1:6" ht="12.75">
      <c r="A60" s="137">
        <f t="shared" si="0"/>
        <v>53</v>
      </c>
      <c r="B60" s="135" t="s">
        <v>159</v>
      </c>
      <c r="C60" s="136">
        <v>13629</v>
      </c>
      <c r="D60" s="59" t="s">
        <v>108</v>
      </c>
      <c r="E60" s="59" t="s">
        <v>164</v>
      </c>
      <c r="F60" s="130">
        <v>12102</v>
      </c>
    </row>
    <row r="61" spans="1:6" ht="12.75">
      <c r="A61" s="137">
        <f t="shared" si="0"/>
        <v>54</v>
      </c>
      <c r="B61" s="135" t="s">
        <v>159</v>
      </c>
      <c r="C61" s="136">
        <v>13631</v>
      </c>
      <c r="D61" s="59" t="s">
        <v>110</v>
      </c>
      <c r="E61" s="59" t="s">
        <v>165</v>
      </c>
      <c r="F61" s="130">
        <v>65637</v>
      </c>
    </row>
    <row r="62" spans="1:6" ht="12.75">
      <c r="A62" s="137">
        <f t="shared" si="0"/>
        <v>55</v>
      </c>
      <c r="B62" s="135" t="s">
        <v>159</v>
      </c>
      <c r="C62" s="136">
        <v>13634</v>
      </c>
      <c r="D62" s="59" t="s">
        <v>108</v>
      </c>
      <c r="E62" s="59" t="s">
        <v>166</v>
      </c>
      <c r="F62" s="130">
        <v>8684</v>
      </c>
    </row>
    <row r="63" spans="1:6" ht="12.75">
      <c r="A63" s="137">
        <f t="shared" si="0"/>
        <v>56</v>
      </c>
      <c r="B63" s="135" t="s">
        <v>159</v>
      </c>
      <c r="C63" s="136">
        <v>13638</v>
      </c>
      <c r="D63" s="59" t="s">
        <v>167</v>
      </c>
      <c r="E63" s="59" t="s">
        <v>116</v>
      </c>
      <c r="F63" s="130">
        <v>127023.38</v>
      </c>
    </row>
    <row r="64" spans="1:6" ht="12.75">
      <c r="A64" s="137">
        <f t="shared" si="0"/>
        <v>57</v>
      </c>
      <c r="B64" s="135" t="s">
        <v>159</v>
      </c>
      <c r="C64" s="136">
        <v>13637</v>
      </c>
      <c r="D64" s="59" t="s">
        <v>110</v>
      </c>
      <c r="E64" s="59" t="s">
        <v>168</v>
      </c>
      <c r="F64" s="130">
        <v>47099.26</v>
      </c>
    </row>
    <row r="65" spans="1:6" ht="12.75">
      <c r="A65" s="137">
        <f t="shared" si="0"/>
        <v>58</v>
      </c>
      <c r="B65" s="135" t="s">
        <v>159</v>
      </c>
      <c r="C65" s="136">
        <v>13613</v>
      </c>
      <c r="D65" s="59" t="s">
        <v>169</v>
      </c>
      <c r="E65" s="59" t="s">
        <v>170</v>
      </c>
      <c r="F65" s="130">
        <v>23033.53</v>
      </c>
    </row>
    <row r="66" spans="1:6" ht="12.75">
      <c r="A66" s="137">
        <f t="shared" si="0"/>
        <v>59</v>
      </c>
      <c r="B66" s="135" t="s">
        <v>159</v>
      </c>
      <c r="C66" s="136">
        <v>13619</v>
      </c>
      <c r="D66" s="59" t="s">
        <v>115</v>
      </c>
      <c r="E66" s="59" t="s">
        <v>171</v>
      </c>
      <c r="F66" s="130">
        <v>1582.7</v>
      </c>
    </row>
    <row r="67" spans="1:6" ht="12.75">
      <c r="A67" s="137">
        <f t="shared" si="0"/>
        <v>60</v>
      </c>
      <c r="B67" s="135" t="s">
        <v>159</v>
      </c>
      <c r="C67" s="136">
        <v>13628</v>
      </c>
      <c r="D67" s="59" t="s">
        <v>172</v>
      </c>
      <c r="E67" s="59" t="s">
        <v>173</v>
      </c>
      <c r="F67" s="130">
        <v>23681</v>
      </c>
    </row>
    <row r="68" spans="1:6" ht="12.75">
      <c r="A68" s="137">
        <f t="shared" si="0"/>
        <v>61</v>
      </c>
      <c r="B68" s="135" t="s">
        <v>159</v>
      </c>
      <c r="C68" s="136">
        <v>13627</v>
      </c>
      <c r="D68" s="59" t="s">
        <v>172</v>
      </c>
      <c r="E68" s="59" t="s">
        <v>173</v>
      </c>
      <c r="F68" s="130">
        <v>35759.5</v>
      </c>
    </row>
    <row r="69" spans="1:6" ht="12.75">
      <c r="A69" s="137">
        <f t="shared" si="0"/>
        <v>62</v>
      </c>
      <c r="B69" s="135" t="s">
        <v>159</v>
      </c>
      <c r="C69" s="136">
        <v>13635</v>
      </c>
      <c r="D69" s="59" t="s">
        <v>174</v>
      </c>
      <c r="E69" s="59" t="s">
        <v>116</v>
      </c>
      <c r="F69" s="130">
        <v>1188.81</v>
      </c>
    </row>
    <row r="70" spans="1:6" ht="12.75">
      <c r="A70" s="137">
        <f t="shared" si="0"/>
        <v>63</v>
      </c>
      <c r="B70" s="135" t="s">
        <v>159</v>
      </c>
      <c r="C70" s="136">
        <v>13620</v>
      </c>
      <c r="D70" s="59" t="s">
        <v>160</v>
      </c>
      <c r="E70" s="59" t="s">
        <v>122</v>
      </c>
      <c r="F70" s="130">
        <v>5227.19</v>
      </c>
    </row>
    <row r="71" spans="1:6" ht="12.75">
      <c r="A71" s="137">
        <f t="shared" si="0"/>
        <v>64</v>
      </c>
      <c r="B71" s="135" t="s">
        <v>159</v>
      </c>
      <c r="C71" s="136">
        <v>13630</v>
      </c>
      <c r="D71" s="59" t="s">
        <v>156</v>
      </c>
      <c r="E71" s="59" t="s">
        <v>122</v>
      </c>
      <c r="F71" s="130">
        <v>208.25</v>
      </c>
    </row>
    <row r="72" spans="1:6" ht="12.75">
      <c r="A72" s="137">
        <f t="shared" si="0"/>
        <v>65</v>
      </c>
      <c r="B72" s="135" t="s">
        <v>159</v>
      </c>
      <c r="C72" s="136">
        <v>13636</v>
      </c>
      <c r="D72" s="59" t="s">
        <v>175</v>
      </c>
      <c r="E72" s="59" t="s">
        <v>176</v>
      </c>
      <c r="F72" s="130">
        <v>414.12</v>
      </c>
    </row>
    <row r="73" spans="1:6" ht="12.75">
      <c r="A73" s="137">
        <f t="shared" si="0"/>
        <v>66</v>
      </c>
      <c r="B73" s="135" t="s">
        <v>159</v>
      </c>
      <c r="C73" s="136">
        <v>13615</v>
      </c>
      <c r="D73" s="59" t="s">
        <v>161</v>
      </c>
      <c r="E73" s="59" t="s">
        <v>177</v>
      </c>
      <c r="F73" s="130">
        <v>160.65</v>
      </c>
    </row>
    <row r="74" spans="1:6" ht="12.75">
      <c r="A74" s="137">
        <f t="shared" si="0"/>
        <v>67</v>
      </c>
      <c r="B74" s="135" t="s">
        <v>159</v>
      </c>
      <c r="C74" s="136">
        <v>13706</v>
      </c>
      <c r="D74" s="59" t="s">
        <v>110</v>
      </c>
      <c r="E74" s="59" t="s">
        <v>127</v>
      </c>
      <c r="F74" s="130">
        <v>1150.21</v>
      </c>
    </row>
    <row r="75" spans="1:6" ht="13.5" thickBot="1">
      <c r="A75" s="141">
        <f t="shared" si="0"/>
        <v>68</v>
      </c>
      <c r="B75" s="139" t="s">
        <v>159</v>
      </c>
      <c r="C75" s="140">
        <v>13707</v>
      </c>
      <c r="D75" s="67" t="s">
        <v>110</v>
      </c>
      <c r="E75" s="67" t="s">
        <v>127</v>
      </c>
      <c r="F75" s="142">
        <v>791.83</v>
      </c>
    </row>
    <row r="76" spans="1:6" ht="21" customHeight="1" thickBot="1">
      <c r="A76" s="143"/>
      <c r="B76" s="144"/>
      <c r="C76" s="145"/>
      <c r="D76" s="146"/>
      <c r="E76" s="147" t="s">
        <v>178</v>
      </c>
      <c r="F76" s="148">
        <f>SUM(F8:F75)</f>
        <v>833834.97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58">
      <selection activeCell="C79" sqref="C79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50.57421875" style="13" customWidth="1"/>
    <col min="4" max="4" width="25.5742187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34</v>
      </c>
      <c r="B1" s="12"/>
      <c r="C1" s="12"/>
      <c r="D1" s="12"/>
    </row>
    <row r="3" spans="1:4" ht="15.75" customHeight="1">
      <c r="A3" s="56" t="s">
        <v>19</v>
      </c>
      <c r="B3" s="56"/>
      <c r="C3" s="56"/>
      <c r="D3" s="14"/>
    </row>
    <row r="4" spans="1:10" ht="30" customHeight="1">
      <c r="A4" s="57" t="s">
        <v>29</v>
      </c>
      <c r="B4" s="57"/>
      <c r="C4" s="57"/>
      <c r="D4" s="57"/>
      <c r="E4" s="57"/>
      <c r="F4" s="15"/>
      <c r="G4" s="15"/>
      <c r="H4" s="15"/>
      <c r="I4" s="16"/>
      <c r="J4" s="16"/>
    </row>
    <row r="5" spans="1:10" ht="12.75">
      <c r="A5" s="17"/>
      <c r="B5" s="18"/>
      <c r="C5" s="20" t="s">
        <v>30</v>
      </c>
      <c r="D5" s="11" t="str">
        <f>personal!G5</f>
        <v>13-17.12.2021</v>
      </c>
      <c r="E5" s="15"/>
      <c r="F5" s="15"/>
      <c r="G5" s="15"/>
      <c r="H5" s="15"/>
      <c r="I5" s="16"/>
      <c r="J5" s="16"/>
    </row>
    <row r="6" ht="13.5" thickBot="1"/>
    <row r="7" spans="1:5" ht="13.5" thickBot="1">
      <c r="A7" s="27" t="s">
        <v>14</v>
      </c>
      <c r="B7" s="28" t="s">
        <v>15</v>
      </c>
      <c r="C7" s="28" t="s">
        <v>16</v>
      </c>
      <c r="D7" s="28" t="s">
        <v>20</v>
      </c>
      <c r="E7" s="29" t="s">
        <v>17</v>
      </c>
    </row>
    <row r="8" spans="1:5" s="19" customFormat="1" ht="33" customHeight="1">
      <c r="A8" s="172" t="s">
        <v>180</v>
      </c>
      <c r="B8" s="149" t="s">
        <v>181</v>
      </c>
      <c r="C8" s="150" t="s">
        <v>182</v>
      </c>
      <c r="D8" s="151" t="s">
        <v>183</v>
      </c>
      <c r="E8" s="173">
        <v>465.59</v>
      </c>
    </row>
    <row r="9" spans="1:5" s="19" customFormat="1" ht="29.25" customHeight="1">
      <c r="A9" s="172" t="s">
        <v>180</v>
      </c>
      <c r="B9" s="149" t="s">
        <v>184</v>
      </c>
      <c r="C9" s="150" t="s">
        <v>182</v>
      </c>
      <c r="D9" s="151" t="s">
        <v>183</v>
      </c>
      <c r="E9" s="173">
        <v>118.2</v>
      </c>
    </row>
    <row r="10" spans="1:5" s="19" customFormat="1" ht="33" customHeight="1">
      <c r="A10" s="172" t="s">
        <v>180</v>
      </c>
      <c r="B10" s="149" t="s">
        <v>185</v>
      </c>
      <c r="C10" s="150" t="s">
        <v>182</v>
      </c>
      <c r="D10" s="151" t="s">
        <v>183</v>
      </c>
      <c r="E10" s="173">
        <v>3806.23</v>
      </c>
    </row>
    <row r="11" spans="1:5" s="19" customFormat="1" ht="30" customHeight="1">
      <c r="A11" s="172" t="s">
        <v>180</v>
      </c>
      <c r="B11" s="149" t="s">
        <v>186</v>
      </c>
      <c r="C11" s="150" t="s">
        <v>182</v>
      </c>
      <c r="D11" s="151" t="s">
        <v>183</v>
      </c>
      <c r="E11" s="173">
        <v>98.66</v>
      </c>
    </row>
    <row r="12" spans="1:5" s="19" customFormat="1" ht="29.25" customHeight="1">
      <c r="A12" s="172" t="s">
        <v>180</v>
      </c>
      <c r="B12" s="149" t="s">
        <v>187</v>
      </c>
      <c r="C12" s="150" t="s">
        <v>182</v>
      </c>
      <c r="D12" s="151" t="s">
        <v>188</v>
      </c>
      <c r="E12" s="173">
        <v>11.21</v>
      </c>
    </row>
    <row r="13" spans="1:5" s="19" customFormat="1" ht="29.25" customHeight="1">
      <c r="A13" s="172" t="s">
        <v>180</v>
      </c>
      <c r="B13" s="149" t="s">
        <v>189</v>
      </c>
      <c r="C13" s="150" t="s">
        <v>182</v>
      </c>
      <c r="D13" s="151" t="s">
        <v>188</v>
      </c>
      <c r="E13" s="173">
        <v>423.47</v>
      </c>
    </row>
    <row r="14" spans="1:5" s="19" customFormat="1" ht="31.5" customHeight="1">
      <c r="A14" s="172" t="s">
        <v>180</v>
      </c>
      <c r="B14" s="149" t="s">
        <v>190</v>
      </c>
      <c r="C14" s="150" t="s">
        <v>182</v>
      </c>
      <c r="D14" s="151" t="s">
        <v>188</v>
      </c>
      <c r="E14" s="173">
        <v>16.34</v>
      </c>
    </row>
    <row r="15" spans="1:5" s="19" customFormat="1" ht="30.75" customHeight="1">
      <c r="A15" s="172" t="s">
        <v>180</v>
      </c>
      <c r="B15" s="149" t="s">
        <v>191</v>
      </c>
      <c r="C15" s="150" t="s">
        <v>182</v>
      </c>
      <c r="D15" s="151" t="s">
        <v>188</v>
      </c>
      <c r="E15" s="173">
        <v>61.82</v>
      </c>
    </row>
    <row r="16" spans="1:5" s="19" customFormat="1" ht="38.25">
      <c r="A16" s="172" t="s">
        <v>180</v>
      </c>
      <c r="B16" s="149" t="s">
        <v>192</v>
      </c>
      <c r="C16" s="150" t="s">
        <v>182</v>
      </c>
      <c r="D16" s="152" t="s">
        <v>193</v>
      </c>
      <c r="E16" s="173">
        <v>5.29</v>
      </c>
    </row>
    <row r="17" spans="1:5" ht="38.25">
      <c r="A17" s="172" t="s">
        <v>180</v>
      </c>
      <c r="B17" s="149" t="s">
        <v>194</v>
      </c>
      <c r="C17" s="150" t="s">
        <v>182</v>
      </c>
      <c r="D17" s="152" t="s">
        <v>193</v>
      </c>
      <c r="E17" s="173">
        <v>204.21</v>
      </c>
    </row>
    <row r="18" spans="1:5" ht="38.25">
      <c r="A18" s="172" t="s">
        <v>180</v>
      </c>
      <c r="B18" s="149" t="s">
        <v>195</v>
      </c>
      <c r="C18" s="150" t="s">
        <v>182</v>
      </c>
      <c r="D18" s="152" t="s">
        <v>193</v>
      </c>
      <c r="E18" s="173">
        <v>7.37</v>
      </c>
    </row>
    <row r="19" spans="1:5" ht="38.25">
      <c r="A19" s="172" t="s">
        <v>180</v>
      </c>
      <c r="B19" s="149" t="s">
        <v>196</v>
      </c>
      <c r="C19" s="150" t="s">
        <v>182</v>
      </c>
      <c r="D19" s="152" t="s">
        <v>193</v>
      </c>
      <c r="E19" s="173">
        <v>27.07</v>
      </c>
    </row>
    <row r="20" spans="1:5" ht="38.25">
      <c r="A20" s="172" t="s">
        <v>180</v>
      </c>
      <c r="B20" s="149" t="s">
        <v>197</v>
      </c>
      <c r="C20" s="150" t="s">
        <v>198</v>
      </c>
      <c r="D20" s="151" t="s">
        <v>183</v>
      </c>
      <c r="E20" s="173">
        <v>2441.41</v>
      </c>
    </row>
    <row r="21" spans="1:5" ht="38.25">
      <c r="A21" s="172" t="s">
        <v>180</v>
      </c>
      <c r="B21" s="149" t="s">
        <v>199</v>
      </c>
      <c r="C21" s="150" t="s">
        <v>198</v>
      </c>
      <c r="D21" s="151" t="s">
        <v>183</v>
      </c>
      <c r="E21" s="173">
        <v>619.8</v>
      </c>
    </row>
    <row r="22" spans="1:5" ht="38.25">
      <c r="A22" s="172" t="s">
        <v>180</v>
      </c>
      <c r="B22" s="149" t="s">
        <v>200</v>
      </c>
      <c r="C22" s="150" t="s">
        <v>198</v>
      </c>
      <c r="D22" s="151" t="s">
        <v>183</v>
      </c>
      <c r="E22" s="173">
        <v>19958.77</v>
      </c>
    </row>
    <row r="23" spans="1:5" ht="38.25">
      <c r="A23" s="172" t="s">
        <v>180</v>
      </c>
      <c r="B23" s="149" t="s">
        <v>201</v>
      </c>
      <c r="C23" s="150" t="s">
        <v>198</v>
      </c>
      <c r="D23" s="151" t="s">
        <v>183</v>
      </c>
      <c r="E23" s="173">
        <v>517.34</v>
      </c>
    </row>
    <row r="24" spans="1:5" ht="38.25">
      <c r="A24" s="172" t="s">
        <v>180</v>
      </c>
      <c r="B24" s="149" t="s">
        <v>202</v>
      </c>
      <c r="C24" s="150" t="s">
        <v>198</v>
      </c>
      <c r="D24" s="151" t="s">
        <v>188</v>
      </c>
      <c r="E24" s="173">
        <v>58.79</v>
      </c>
    </row>
    <row r="25" spans="1:5" ht="38.25">
      <c r="A25" s="172" t="s">
        <v>180</v>
      </c>
      <c r="B25" s="149" t="s">
        <v>203</v>
      </c>
      <c r="C25" s="150" t="s">
        <v>198</v>
      </c>
      <c r="D25" s="151" t="s">
        <v>188</v>
      </c>
      <c r="E25" s="173">
        <v>2220.53</v>
      </c>
    </row>
    <row r="26" spans="1:5" ht="38.25">
      <c r="A26" s="172" t="s">
        <v>180</v>
      </c>
      <c r="B26" s="149" t="s">
        <v>204</v>
      </c>
      <c r="C26" s="150" t="s">
        <v>198</v>
      </c>
      <c r="D26" s="151" t="s">
        <v>188</v>
      </c>
      <c r="E26" s="173">
        <v>85.66</v>
      </c>
    </row>
    <row r="27" spans="1:5" ht="38.25">
      <c r="A27" s="172" t="s">
        <v>180</v>
      </c>
      <c r="B27" s="149" t="s">
        <v>205</v>
      </c>
      <c r="C27" s="150" t="s">
        <v>198</v>
      </c>
      <c r="D27" s="151" t="s">
        <v>188</v>
      </c>
      <c r="E27" s="173">
        <v>324.18</v>
      </c>
    </row>
    <row r="28" spans="1:5" ht="38.25">
      <c r="A28" s="172" t="s">
        <v>180</v>
      </c>
      <c r="B28" s="149" t="s">
        <v>206</v>
      </c>
      <c r="C28" s="150" t="s">
        <v>198</v>
      </c>
      <c r="D28" s="152" t="s">
        <v>193</v>
      </c>
      <c r="E28" s="173">
        <v>27.71</v>
      </c>
    </row>
    <row r="29" spans="1:5" ht="38.25">
      <c r="A29" s="172" t="s">
        <v>180</v>
      </c>
      <c r="B29" s="149" t="s">
        <v>207</v>
      </c>
      <c r="C29" s="150" t="s">
        <v>198</v>
      </c>
      <c r="D29" s="152" t="s">
        <v>193</v>
      </c>
      <c r="E29" s="173">
        <v>1070.79</v>
      </c>
    </row>
    <row r="30" spans="1:5" ht="38.25">
      <c r="A30" s="172" t="s">
        <v>180</v>
      </c>
      <c r="B30" s="149" t="s">
        <v>208</v>
      </c>
      <c r="C30" s="150" t="s">
        <v>198</v>
      </c>
      <c r="D30" s="152" t="s">
        <v>193</v>
      </c>
      <c r="E30" s="173">
        <v>38.63</v>
      </c>
    </row>
    <row r="31" spans="1:5" ht="38.25">
      <c r="A31" s="172" t="s">
        <v>180</v>
      </c>
      <c r="B31" s="149" t="s">
        <v>209</v>
      </c>
      <c r="C31" s="150" t="s">
        <v>198</v>
      </c>
      <c r="D31" s="152" t="s">
        <v>193</v>
      </c>
      <c r="E31" s="173">
        <v>141.93</v>
      </c>
    </row>
    <row r="32" spans="1:5" ht="25.5">
      <c r="A32" s="172" t="s">
        <v>180</v>
      </c>
      <c r="B32" s="149" t="s">
        <v>210</v>
      </c>
      <c r="C32" s="150" t="s">
        <v>211</v>
      </c>
      <c r="D32" s="151" t="s">
        <v>251</v>
      </c>
      <c r="E32" s="173">
        <v>25.62</v>
      </c>
    </row>
    <row r="33" spans="1:5" ht="25.5">
      <c r="A33" s="172" t="s">
        <v>180</v>
      </c>
      <c r="B33" s="149" t="s">
        <v>212</v>
      </c>
      <c r="C33" s="150" t="s">
        <v>213</v>
      </c>
      <c r="D33" s="151" t="s">
        <v>251</v>
      </c>
      <c r="E33" s="173">
        <v>134.38</v>
      </c>
    </row>
    <row r="34" spans="1:5" ht="25.5">
      <c r="A34" s="172" t="s">
        <v>180</v>
      </c>
      <c r="B34" s="149" t="s">
        <v>214</v>
      </c>
      <c r="C34" s="150" t="s">
        <v>211</v>
      </c>
      <c r="D34" s="151" t="s">
        <v>251</v>
      </c>
      <c r="E34" s="173">
        <v>221.03</v>
      </c>
    </row>
    <row r="35" spans="1:5" ht="25.5">
      <c r="A35" s="172" t="s">
        <v>180</v>
      </c>
      <c r="B35" s="149" t="s">
        <v>215</v>
      </c>
      <c r="C35" s="150" t="s">
        <v>213</v>
      </c>
      <c r="D35" s="151" t="s">
        <v>251</v>
      </c>
      <c r="E35" s="173">
        <v>1158.97</v>
      </c>
    </row>
    <row r="36" spans="1:5" ht="25.5">
      <c r="A36" s="172" t="s">
        <v>216</v>
      </c>
      <c r="B36" s="149" t="s">
        <v>217</v>
      </c>
      <c r="C36" s="150" t="s">
        <v>218</v>
      </c>
      <c r="D36" s="151" t="s">
        <v>183</v>
      </c>
      <c r="E36" s="173">
        <v>109369</v>
      </c>
    </row>
    <row r="37" spans="1:5" ht="25.5">
      <c r="A37" s="172" t="s">
        <v>216</v>
      </c>
      <c r="B37" s="149" t="s">
        <v>219</v>
      </c>
      <c r="C37" s="150" t="s">
        <v>218</v>
      </c>
      <c r="D37" s="151" t="s">
        <v>183</v>
      </c>
      <c r="E37" s="173">
        <v>2461</v>
      </c>
    </row>
    <row r="38" spans="1:5" ht="38.25">
      <c r="A38" s="172" t="s">
        <v>220</v>
      </c>
      <c r="B38" s="149" t="s">
        <v>221</v>
      </c>
      <c r="C38" s="150" t="s">
        <v>222</v>
      </c>
      <c r="D38" s="151" t="s">
        <v>223</v>
      </c>
      <c r="E38" s="173">
        <v>683.09</v>
      </c>
    </row>
    <row r="39" spans="1:5" ht="38.25">
      <c r="A39" s="172" t="s">
        <v>220</v>
      </c>
      <c r="B39" s="149" t="s">
        <v>224</v>
      </c>
      <c r="C39" s="150" t="s">
        <v>225</v>
      </c>
      <c r="D39" s="151" t="s">
        <v>223</v>
      </c>
      <c r="E39" s="173">
        <v>3870.87</v>
      </c>
    </row>
    <row r="40" spans="1:5" ht="38.25">
      <c r="A40" s="172" t="s">
        <v>220</v>
      </c>
      <c r="B40" s="149" t="s">
        <v>226</v>
      </c>
      <c r="C40" s="150" t="s">
        <v>227</v>
      </c>
      <c r="D40" s="151" t="s">
        <v>223</v>
      </c>
      <c r="E40" s="173">
        <v>688.53</v>
      </c>
    </row>
    <row r="41" spans="1:5" ht="38.25">
      <c r="A41" s="172" t="s">
        <v>220</v>
      </c>
      <c r="B41" s="149" t="s">
        <v>228</v>
      </c>
      <c r="C41" s="150" t="s">
        <v>229</v>
      </c>
      <c r="D41" s="151" t="s">
        <v>223</v>
      </c>
      <c r="E41" s="173">
        <v>3865.43</v>
      </c>
    </row>
    <row r="42" spans="1:5" ht="38.25">
      <c r="A42" s="172" t="s">
        <v>230</v>
      </c>
      <c r="B42" s="149" t="s">
        <v>231</v>
      </c>
      <c r="C42" s="150" t="s">
        <v>232</v>
      </c>
      <c r="D42" s="151" t="s">
        <v>183</v>
      </c>
      <c r="E42" s="173">
        <v>20951.84</v>
      </c>
    </row>
    <row r="43" spans="1:5" ht="38.25">
      <c r="A43" s="172" t="s">
        <v>230</v>
      </c>
      <c r="B43" s="149" t="s">
        <v>233</v>
      </c>
      <c r="C43" s="150" t="s">
        <v>234</v>
      </c>
      <c r="D43" s="151" t="s">
        <v>188</v>
      </c>
      <c r="E43" s="173">
        <v>69.67</v>
      </c>
    </row>
    <row r="44" spans="1:5" ht="38.25">
      <c r="A44" s="172" t="s">
        <v>230</v>
      </c>
      <c r="B44" s="149" t="s">
        <v>235</v>
      </c>
      <c r="C44" s="150" t="s">
        <v>234</v>
      </c>
      <c r="D44" s="151" t="s">
        <v>188</v>
      </c>
      <c r="E44" s="173">
        <v>24.66</v>
      </c>
    </row>
    <row r="45" spans="1:5" ht="38.25">
      <c r="A45" s="172" t="s">
        <v>230</v>
      </c>
      <c r="B45" s="149" t="s">
        <v>236</v>
      </c>
      <c r="C45" s="150" t="s">
        <v>234</v>
      </c>
      <c r="D45" s="151" t="s">
        <v>188</v>
      </c>
      <c r="E45" s="173">
        <v>992.2</v>
      </c>
    </row>
    <row r="46" spans="1:5" ht="38.25">
      <c r="A46" s="172" t="s">
        <v>230</v>
      </c>
      <c r="B46" s="149" t="s">
        <v>237</v>
      </c>
      <c r="C46" s="150" t="s">
        <v>234</v>
      </c>
      <c r="D46" s="151" t="s">
        <v>188</v>
      </c>
      <c r="E46" s="173">
        <v>30.91</v>
      </c>
    </row>
    <row r="47" spans="1:5" ht="38.25">
      <c r="A47" s="172" t="s">
        <v>230</v>
      </c>
      <c r="B47" s="149" t="s">
        <v>238</v>
      </c>
      <c r="C47" s="150" t="s">
        <v>234</v>
      </c>
      <c r="D47" s="151" t="s">
        <v>183</v>
      </c>
      <c r="E47" s="173">
        <v>234.96</v>
      </c>
    </row>
    <row r="48" spans="1:5" ht="38.25">
      <c r="A48" s="172" t="s">
        <v>230</v>
      </c>
      <c r="B48" s="149" t="s">
        <v>239</v>
      </c>
      <c r="C48" s="150" t="s">
        <v>234</v>
      </c>
      <c r="D48" s="151" t="s">
        <v>183</v>
      </c>
      <c r="E48" s="173">
        <v>49.17</v>
      </c>
    </row>
    <row r="49" spans="1:5" ht="38.25">
      <c r="A49" s="172" t="s">
        <v>230</v>
      </c>
      <c r="B49" s="149" t="s">
        <v>240</v>
      </c>
      <c r="C49" s="150" t="s">
        <v>234</v>
      </c>
      <c r="D49" s="151" t="s">
        <v>183</v>
      </c>
      <c r="E49" s="173">
        <v>62.14</v>
      </c>
    </row>
    <row r="50" spans="1:5" ht="38.25">
      <c r="A50" s="172" t="s">
        <v>230</v>
      </c>
      <c r="B50" s="149" t="s">
        <v>241</v>
      </c>
      <c r="C50" s="150" t="s">
        <v>234</v>
      </c>
      <c r="D50" s="151" t="s">
        <v>183</v>
      </c>
      <c r="E50" s="173">
        <v>1887.98</v>
      </c>
    </row>
    <row r="51" spans="1:5" ht="38.25">
      <c r="A51" s="172" t="s">
        <v>230</v>
      </c>
      <c r="B51" s="149" t="s">
        <v>242</v>
      </c>
      <c r="C51" s="150" t="s">
        <v>243</v>
      </c>
      <c r="D51" s="151" t="s">
        <v>188</v>
      </c>
      <c r="E51" s="173">
        <v>365.33</v>
      </c>
    </row>
    <row r="52" spans="1:5" ht="38.25">
      <c r="A52" s="172" t="s">
        <v>230</v>
      </c>
      <c r="B52" s="149" t="s">
        <v>244</v>
      </c>
      <c r="C52" s="150" t="s">
        <v>243</v>
      </c>
      <c r="D52" s="151" t="s">
        <v>188</v>
      </c>
      <c r="E52" s="173">
        <v>5202.8</v>
      </c>
    </row>
    <row r="53" spans="1:5" ht="38.25">
      <c r="A53" s="172" t="s">
        <v>230</v>
      </c>
      <c r="B53" s="149" t="s">
        <v>245</v>
      </c>
      <c r="C53" s="150" t="s">
        <v>243</v>
      </c>
      <c r="D53" s="151" t="s">
        <v>188</v>
      </c>
      <c r="E53" s="173">
        <v>129.34</v>
      </c>
    </row>
    <row r="54" spans="1:5" ht="38.25">
      <c r="A54" s="172" t="s">
        <v>230</v>
      </c>
      <c r="B54" s="149" t="s">
        <v>246</v>
      </c>
      <c r="C54" s="150" t="s">
        <v>243</v>
      </c>
      <c r="D54" s="151" t="s">
        <v>188</v>
      </c>
      <c r="E54" s="173">
        <v>162.09</v>
      </c>
    </row>
    <row r="55" spans="1:5" ht="38.25">
      <c r="A55" s="172" t="s">
        <v>230</v>
      </c>
      <c r="B55" s="149" t="s">
        <v>247</v>
      </c>
      <c r="C55" s="150" t="s">
        <v>243</v>
      </c>
      <c r="D55" s="151" t="s">
        <v>183</v>
      </c>
      <c r="E55" s="173">
        <v>325.86</v>
      </c>
    </row>
    <row r="56" spans="1:5" ht="38.25">
      <c r="A56" s="172" t="s">
        <v>230</v>
      </c>
      <c r="B56" s="153" t="s">
        <v>248</v>
      </c>
      <c r="C56" s="150" t="s">
        <v>243</v>
      </c>
      <c r="D56" s="151" t="s">
        <v>183</v>
      </c>
      <c r="E56" s="174">
        <v>1232.04</v>
      </c>
    </row>
    <row r="57" spans="1:5" ht="38.25">
      <c r="A57" s="172" t="s">
        <v>230</v>
      </c>
      <c r="B57" s="153" t="s">
        <v>249</v>
      </c>
      <c r="C57" s="150" t="s">
        <v>243</v>
      </c>
      <c r="D57" s="151" t="s">
        <v>183</v>
      </c>
      <c r="E57" s="174">
        <v>9900.02</v>
      </c>
    </row>
    <row r="58" spans="1:5" ht="25.5">
      <c r="A58" s="172" t="s">
        <v>230</v>
      </c>
      <c r="B58" s="149" t="s">
        <v>250</v>
      </c>
      <c r="C58" s="150" t="s">
        <v>243</v>
      </c>
      <c r="D58" s="151" t="s">
        <v>183</v>
      </c>
      <c r="E58" s="173">
        <v>257.83</v>
      </c>
    </row>
    <row r="59" spans="1:5" ht="13.5" thickBot="1">
      <c r="A59" s="175"/>
      <c r="B59" s="164"/>
      <c r="C59" s="165"/>
      <c r="D59" s="166"/>
      <c r="E59" s="36"/>
    </row>
    <row r="60" spans="1:5" ht="18.75" customHeight="1" thickBot="1">
      <c r="A60" s="167" t="s">
        <v>18</v>
      </c>
      <c r="B60" s="168"/>
      <c r="C60" s="169"/>
      <c r="D60" s="170"/>
      <c r="E60" s="171">
        <f>SUM(E8:E59)</f>
        <v>197107.75999999998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34</v>
      </c>
      <c r="B1" s="12"/>
      <c r="C1" s="12"/>
      <c r="D1" s="12"/>
    </row>
    <row r="3" spans="1:4" ht="15.75" customHeight="1">
      <c r="A3" s="56" t="s">
        <v>19</v>
      </c>
      <c r="B3" s="56"/>
      <c r="C3" s="56"/>
      <c r="D3" s="14"/>
    </row>
    <row r="4" spans="1:10" ht="19.5" customHeight="1">
      <c r="A4" s="57" t="s">
        <v>21</v>
      </c>
      <c r="B4" s="57"/>
      <c r="C4" s="57"/>
      <c r="D4" s="57"/>
      <c r="E4" s="57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0" t="s">
        <v>30</v>
      </c>
      <c r="C6" s="11" t="str">
        <f>personal!G5</f>
        <v>13-17.12.2021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27" t="s">
        <v>14</v>
      </c>
      <c r="B8" s="28" t="s">
        <v>15</v>
      </c>
      <c r="C8" s="28" t="s">
        <v>16</v>
      </c>
      <c r="D8" s="28" t="s">
        <v>20</v>
      </c>
      <c r="E8" s="29" t="s">
        <v>17</v>
      </c>
    </row>
    <row r="9" spans="1:5" s="19" customFormat="1" ht="25.5">
      <c r="A9" s="179" t="s">
        <v>220</v>
      </c>
      <c r="B9" s="176">
        <v>13605</v>
      </c>
      <c r="C9" s="177" t="s">
        <v>264</v>
      </c>
      <c r="D9" s="178" t="s">
        <v>265</v>
      </c>
      <c r="E9" s="180">
        <v>8710.8</v>
      </c>
    </row>
    <row r="10" spans="1:5" s="19" customFormat="1" ht="13.5" thickBot="1">
      <c r="A10" s="33"/>
      <c r="B10" s="34"/>
      <c r="C10" s="35"/>
      <c r="D10" s="35"/>
      <c r="E10" s="36"/>
    </row>
    <row r="11" spans="1:5" ht="13.5" thickBot="1">
      <c r="A11" s="30" t="s">
        <v>18</v>
      </c>
      <c r="B11" s="31"/>
      <c r="C11" s="31"/>
      <c r="D11" s="31"/>
      <c r="E11" s="32">
        <f>SUM(E9:E10)</f>
        <v>8710.8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1"/>
  <sheetViews>
    <sheetView zoomScalePageLayoutView="0" workbookViewId="0" topLeftCell="A19">
      <selection activeCell="J20" sqref="J20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17.421875" style="0" customWidth="1"/>
    <col min="4" max="4" width="23.8515625" style="0" customWidth="1"/>
    <col min="5" max="5" width="35.421875" style="0" customWidth="1"/>
    <col min="6" max="6" width="25.140625" style="53" customWidth="1"/>
    <col min="9" max="9" width="9.140625" style="2" customWidth="1"/>
    <col min="10" max="10" width="34.00390625" style="0" customWidth="1"/>
  </cols>
  <sheetData>
    <row r="2" ht="12.75">
      <c r="A2" s="21" t="s">
        <v>35</v>
      </c>
    </row>
    <row r="3" ht="12.75">
      <c r="A3" s="21"/>
    </row>
    <row r="4" ht="12.75">
      <c r="A4" s="21" t="s">
        <v>31</v>
      </c>
    </row>
    <row r="5" spans="1:5" ht="12.75">
      <c r="A5" s="21" t="s">
        <v>23</v>
      </c>
      <c r="D5" s="20" t="s">
        <v>30</v>
      </c>
      <c r="E5" s="55" t="str">
        <f>personal!G5</f>
        <v>13-17.12.2021</v>
      </c>
    </row>
    <row r="6" ht="13.5" thickBot="1"/>
    <row r="7" spans="1:9" ht="46.5" customHeight="1" thickBot="1">
      <c r="A7" s="197" t="s">
        <v>8</v>
      </c>
      <c r="B7" s="198" t="s">
        <v>9</v>
      </c>
      <c r="C7" s="198" t="s">
        <v>10</v>
      </c>
      <c r="D7" s="198" t="s">
        <v>24</v>
      </c>
      <c r="E7" s="198" t="s">
        <v>32</v>
      </c>
      <c r="F7" s="199" t="s">
        <v>26</v>
      </c>
      <c r="I7"/>
    </row>
    <row r="8" spans="1:9" ht="12.75">
      <c r="A8" s="192">
        <v>1</v>
      </c>
      <c r="B8" s="193" t="s">
        <v>91</v>
      </c>
      <c r="C8" s="193">
        <v>13571</v>
      </c>
      <c r="D8" s="194" t="s">
        <v>92</v>
      </c>
      <c r="E8" s="195" t="s">
        <v>93</v>
      </c>
      <c r="F8" s="196">
        <v>6400</v>
      </c>
      <c r="I8"/>
    </row>
    <row r="9" spans="1:9" ht="19.5" customHeight="1">
      <c r="A9" s="188">
        <v>2</v>
      </c>
      <c r="B9" s="181" t="s">
        <v>91</v>
      </c>
      <c r="C9" s="181">
        <v>13578</v>
      </c>
      <c r="D9" s="182" t="s">
        <v>92</v>
      </c>
      <c r="E9" s="183" t="s">
        <v>94</v>
      </c>
      <c r="F9" s="189">
        <v>1000</v>
      </c>
      <c r="I9"/>
    </row>
    <row r="10" spans="1:6" ht="18" customHeight="1">
      <c r="A10" s="188">
        <v>3</v>
      </c>
      <c r="B10" s="184">
        <v>44544</v>
      </c>
      <c r="C10" s="185">
        <v>13537</v>
      </c>
      <c r="D10" s="185" t="s">
        <v>256</v>
      </c>
      <c r="E10" s="186" t="s">
        <v>257</v>
      </c>
      <c r="F10" s="190">
        <v>650</v>
      </c>
    </row>
    <row r="11" spans="1:9" s="54" customFormat="1" ht="18" customHeight="1">
      <c r="A11" s="188">
        <v>4</v>
      </c>
      <c r="B11" s="184">
        <v>44544</v>
      </c>
      <c r="C11" s="185">
        <v>13539</v>
      </c>
      <c r="D11" s="185" t="s">
        <v>95</v>
      </c>
      <c r="E11" s="186" t="s">
        <v>258</v>
      </c>
      <c r="F11" s="190">
        <v>151.66</v>
      </c>
      <c r="I11" s="125"/>
    </row>
    <row r="12" spans="1:9" s="54" customFormat="1" ht="18" customHeight="1">
      <c r="A12" s="188">
        <v>5</v>
      </c>
      <c r="B12" s="184">
        <v>44544</v>
      </c>
      <c r="C12" s="187">
        <v>13541</v>
      </c>
      <c r="D12" s="185" t="s">
        <v>259</v>
      </c>
      <c r="E12" s="186" t="s">
        <v>260</v>
      </c>
      <c r="F12" s="190">
        <v>100</v>
      </c>
      <c r="I12" s="125"/>
    </row>
    <row r="13" spans="1:9" s="54" customFormat="1" ht="18" customHeight="1">
      <c r="A13" s="188">
        <v>6</v>
      </c>
      <c r="B13" s="184">
        <v>44544</v>
      </c>
      <c r="C13" s="187">
        <v>13543</v>
      </c>
      <c r="D13" s="185" t="s">
        <v>259</v>
      </c>
      <c r="E13" s="186" t="s">
        <v>260</v>
      </c>
      <c r="F13" s="190">
        <v>520</v>
      </c>
      <c r="I13" s="125"/>
    </row>
    <row r="14" spans="1:6" ht="18" customHeight="1">
      <c r="A14" s="188">
        <v>7</v>
      </c>
      <c r="B14" s="184">
        <v>44544</v>
      </c>
      <c r="C14" s="185">
        <v>13561</v>
      </c>
      <c r="D14" s="185" t="s">
        <v>95</v>
      </c>
      <c r="E14" s="186" t="s">
        <v>261</v>
      </c>
      <c r="F14" s="190">
        <v>29401.97</v>
      </c>
    </row>
    <row r="15" spans="1:6" ht="18" customHeight="1">
      <c r="A15" s="188">
        <v>8</v>
      </c>
      <c r="B15" s="184">
        <v>44544</v>
      </c>
      <c r="C15" s="185">
        <v>13560</v>
      </c>
      <c r="D15" s="185" t="s">
        <v>95</v>
      </c>
      <c r="E15" s="186" t="s">
        <v>261</v>
      </c>
      <c r="F15" s="190">
        <v>2499</v>
      </c>
    </row>
    <row r="16" spans="1:6" ht="18" customHeight="1">
      <c r="A16" s="188">
        <v>9</v>
      </c>
      <c r="B16" s="184">
        <v>44544</v>
      </c>
      <c r="C16" s="185">
        <v>13542</v>
      </c>
      <c r="D16" s="185" t="s">
        <v>259</v>
      </c>
      <c r="E16" s="186" t="s">
        <v>260</v>
      </c>
      <c r="F16" s="190">
        <v>150</v>
      </c>
    </row>
    <row r="17" spans="1:6" ht="18" customHeight="1">
      <c r="A17" s="188">
        <v>10</v>
      </c>
      <c r="B17" s="184">
        <v>44544</v>
      </c>
      <c r="C17" s="185">
        <v>13540</v>
      </c>
      <c r="D17" s="185" t="s">
        <v>95</v>
      </c>
      <c r="E17" s="186" t="s">
        <v>257</v>
      </c>
      <c r="F17" s="190">
        <v>3025</v>
      </c>
    </row>
    <row r="18" spans="1:6" ht="18" customHeight="1">
      <c r="A18" s="188">
        <v>11</v>
      </c>
      <c r="B18" s="184">
        <v>44544</v>
      </c>
      <c r="C18" s="185">
        <v>13538</v>
      </c>
      <c r="D18" s="185" t="s">
        <v>95</v>
      </c>
      <c r="E18" s="186" t="s">
        <v>257</v>
      </c>
      <c r="F18" s="190">
        <v>9188.88</v>
      </c>
    </row>
    <row r="19" spans="1:6" ht="18" customHeight="1">
      <c r="A19" s="188">
        <v>12</v>
      </c>
      <c r="B19" s="184">
        <v>44545</v>
      </c>
      <c r="C19" s="185">
        <v>13585</v>
      </c>
      <c r="D19" s="185" t="s">
        <v>95</v>
      </c>
      <c r="E19" s="186" t="s">
        <v>261</v>
      </c>
      <c r="F19" s="190">
        <v>87933.29</v>
      </c>
    </row>
    <row r="20" spans="1:6" ht="18" customHeight="1">
      <c r="A20" s="188">
        <v>13</v>
      </c>
      <c r="B20" s="184">
        <v>44545</v>
      </c>
      <c r="C20" s="185">
        <v>13586</v>
      </c>
      <c r="D20" s="185" t="s">
        <v>95</v>
      </c>
      <c r="E20" s="186" t="s">
        <v>261</v>
      </c>
      <c r="F20" s="190">
        <v>70253.58</v>
      </c>
    </row>
    <row r="21" spans="1:6" ht="18" customHeight="1">
      <c r="A21" s="188">
        <v>14</v>
      </c>
      <c r="B21" s="184">
        <v>44545</v>
      </c>
      <c r="C21" s="185">
        <v>13587</v>
      </c>
      <c r="D21" s="185" t="s">
        <v>95</v>
      </c>
      <c r="E21" s="186" t="s">
        <v>261</v>
      </c>
      <c r="F21" s="190">
        <v>81884.97</v>
      </c>
    </row>
    <row r="22" spans="1:6" ht="18" customHeight="1">
      <c r="A22" s="188">
        <v>15</v>
      </c>
      <c r="B22" s="184">
        <v>44545</v>
      </c>
      <c r="C22" s="185">
        <v>13588</v>
      </c>
      <c r="D22" s="185" t="s">
        <v>95</v>
      </c>
      <c r="E22" s="186" t="s">
        <v>261</v>
      </c>
      <c r="F22" s="190">
        <v>136057.32</v>
      </c>
    </row>
    <row r="23" spans="1:6" ht="18" customHeight="1">
      <c r="A23" s="188">
        <v>16</v>
      </c>
      <c r="B23" s="184">
        <v>44545</v>
      </c>
      <c r="C23" s="185">
        <v>13590</v>
      </c>
      <c r="D23" s="185" t="s">
        <v>95</v>
      </c>
      <c r="E23" s="186" t="s">
        <v>261</v>
      </c>
      <c r="F23" s="190">
        <v>68474.63</v>
      </c>
    </row>
    <row r="24" spans="1:6" ht="18" customHeight="1">
      <c r="A24" s="188">
        <v>17</v>
      </c>
      <c r="B24" s="184">
        <v>44545</v>
      </c>
      <c r="C24" s="185">
        <v>13572</v>
      </c>
      <c r="D24" s="185" t="s">
        <v>256</v>
      </c>
      <c r="E24" s="186" t="s">
        <v>262</v>
      </c>
      <c r="F24" s="190">
        <v>608</v>
      </c>
    </row>
    <row r="25" spans="1:6" ht="18" customHeight="1">
      <c r="A25" s="188">
        <v>18</v>
      </c>
      <c r="B25" s="184">
        <v>44545</v>
      </c>
      <c r="C25" s="185">
        <v>13574</v>
      </c>
      <c r="D25" s="185" t="s">
        <v>256</v>
      </c>
      <c r="E25" s="186" t="s">
        <v>257</v>
      </c>
      <c r="F25" s="190">
        <v>1500</v>
      </c>
    </row>
    <row r="26" spans="1:6" ht="18" customHeight="1">
      <c r="A26" s="188">
        <v>19</v>
      </c>
      <c r="B26" s="184">
        <v>44545</v>
      </c>
      <c r="C26" s="185">
        <v>13576</v>
      </c>
      <c r="D26" s="185" t="s">
        <v>95</v>
      </c>
      <c r="E26" s="186" t="s">
        <v>257</v>
      </c>
      <c r="F26" s="190">
        <v>1250</v>
      </c>
    </row>
    <row r="27" spans="1:6" ht="18" customHeight="1">
      <c r="A27" s="188">
        <v>20</v>
      </c>
      <c r="B27" s="184">
        <v>44545</v>
      </c>
      <c r="C27" s="185">
        <v>13577</v>
      </c>
      <c r="D27" s="185" t="s">
        <v>256</v>
      </c>
      <c r="E27" s="186" t="s">
        <v>257</v>
      </c>
      <c r="F27" s="190">
        <v>3673.5</v>
      </c>
    </row>
    <row r="28" spans="1:6" ht="18" customHeight="1">
      <c r="A28" s="188">
        <v>21</v>
      </c>
      <c r="B28" s="184">
        <v>44545</v>
      </c>
      <c r="C28" s="185">
        <v>13575</v>
      </c>
      <c r="D28" s="185" t="s">
        <v>259</v>
      </c>
      <c r="E28" s="186" t="s">
        <v>260</v>
      </c>
      <c r="F28" s="190">
        <v>130</v>
      </c>
    </row>
    <row r="29" spans="1:6" ht="18" customHeight="1">
      <c r="A29" s="188">
        <v>22</v>
      </c>
      <c r="B29" s="184">
        <v>44545</v>
      </c>
      <c r="C29" s="185">
        <v>13573</v>
      </c>
      <c r="D29" s="185" t="s">
        <v>95</v>
      </c>
      <c r="E29" s="186" t="s">
        <v>263</v>
      </c>
      <c r="F29" s="190">
        <v>75</v>
      </c>
    </row>
    <row r="30" spans="1:6" ht="18" customHeight="1">
      <c r="A30" s="188">
        <v>23</v>
      </c>
      <c r="B30" s="184">
        <v>44545</v>
      </c>
      <c r="C30" s="185">
        <v>13570</v>
      </c>
      <c r="D30" s="185" t="s">
        <v>95</v>
      </c>
      <c r="E30" s="186" t="s">
        <v>257</v>
      </c>
      <c r="F30" s="190">
        <v>606.34</v>
      </c>
    </row>
    <row r="31" spans="1:6" ht="18" customHeight="1">
      <c r="A31" s="188">
        <v>24</v>
      </c>
      <c r="B31" s="184">
        <v>44545</v>
      </c>
      <c r="C31" s="185">
        <v>13589</v>
      </c>
      <c r="D31" s="185" t="s">
        <v>95</v>
      </c>
      <c r="E31" s="186" t="s">
        <v>261</v>
      </c>
      <c r="F31" s="190">
        <v>78964.34</v>
      </c>
    </row>
    <row r="32" spans="1:6" ht="18" customHeight="1">
      <c r="A32" s="188">
        <v>25</v>
      </c>
      <c r="B32" s="184">
        <v>44546</v>
      </c>
      <c r="C32" s="185">
        <v>13614</v>
      </c>
      <c r="D32" s="185" t="s">
        <v>256</v>
      </c>
      <c r="E32" s="186" t="s">
        <v>262</v>
      </c>
      <c r="F32" s="190">
        <v>1000</v>
      </c>
    </row>
    <row r="33" spans="1:6" ht="18" customHeight="1">
      <c r="A33" s="188">
        <v>26</v>
      </c>
      <c r="B33" s="184">
        <v>44547</v>
      </c>
      <c r="C33" s="185">
        <v>13685</v>
      </c>
      <c r="D33" s="185" t="s">
        <v>95</v>
      </c>
      <c r="E33" s="186" t="s">
        <v>257</v>
      </c>
      <c r="F33" s="190">
        <v>1885</v>
      </c>
    </row>
    <row r="34" spans="1:6" ht="18" customHeight="1">
      <c r="A34" s="188">
        <v>27</v>
      </c>
      <c r="B34" s="184">
        <v>44547</v>
      </c>
      <c r="C34" s="185">
        <v>13686</v>
      </c>
      <c r="D34" s="185" t="s">
        <v>256</v>
      </c>
      <c r="E34" s="186" t="s">
        <v>257</v>
      </c>
      <c r="F34" s="190">
        <v>600</v>
      </c>
    </row>
    <row r="35" spans="1:6" ht="18" customHeight="1">
      <c r="A35" s="188">
        <v>28</v>
      </c>
      <c r="B35" s="184">
        <v>44547</v>
      </c>
      <c r="C35" s="185">
        <v>13687</v>
      </c>
      <c r="D35" s="185" t="s">
        <v>95</v>
      </c>
      <c r="E35" s="186" t="s">
        <v>263</v>
      </c>
      <c r="F35" s="190">
        <v>15.47</v>
      </c>
    </row>
    <row r="36" spans="1:6" ht="18" customHeight="1">
      <c r="A36" s="188">
        <v>29</v>
      </c>
      <c r="B36" s="184">
        <v>44547</v>
      </c>
      <c r="C36" s="185">
        <v>13688</v>
      </c>
      <c r="D36" s="185" t="s">
        <v>256</v>
      </c>
      <c r="E36" s="186" t="s">
        <v>257</v>
      </c>
      <c r="F36" s="190">
        <v>2550</v>
      </c>
    </row>
    <row r="37" spans="1:6" ht="18" customHeight="1">
      <c r="A37" s="188">
        <v>30</v>
      </c>
      <c r="B37" s="184">
        <v>44547</v>
      </c>
      <c r="C37" s="185">
        <v>13689</v>
      </c>
      <c r="D37" s="185" t="s">
        <v>256</v>
      </c>
      <c r="E37" s="186" t="s">
        <v>262</v>
      </c>
      <c r="F37" s="190">
        <v>1000</v>
      </c>
    </row>
    <row r="38" spans="1:6" ht="18" customHeight="1">
      <c r="A38" s="188">
        <v>31</v>
      </c>
      <c r="B38" s="184">
        <v>44547</v>
      </c>
      <c r="C38" s="185">
        <v>13690</v>
      </c>
      <c r="D38" s="185" t="s">
        <v>95</v>
      </c>
      <c r="E38" s="186" t="s">
        <v>257</v>
      </c>
      <c r="F38" s="190">
        <v>450</v>
      </c>
    </row>
    <row r="39" spans="1:6" ht="18" customHeight="1">
      <c r="A39" s="188">
        <v>32</v>
      </c>
      <c r="B39" s="184">
        <v>44547</v>
      </c>
      <c r="C39" s="185">
        <v>13691</v>
      </c>
      <c r="D39" s="185" t="s">
        <v>95</v>
      </c>
      <c r="E39" s="186" t="s">
        <v>257</v>
      </c>
      <c r="F39" s="190">
        <v>28624.92</v>
      </c>
    </row>
    <row r="40" spans="1:6" ht="18" customHeight="1">
      <c r="A40" s="188">
        <v>33</v>
      </c>
      <c r="B40" s="184">
        <v>44547</v>
      </c>
      <c r="C40" s="185">
        <v>13692</v>
      </c>
      <c r="D40" s="185" t="s">
        <v>259</v>
      </c>
      <c r="E40" s="186" t="s">
        <v>260</v>
      </c>
      <c r="F40" s="190">
        <v>100</v>
      </c>
    </row>
    <row r="41" spans="1:6" ht="18" customHeight="1">
      <c r="A41" s="188">
        <v>34</v>
      </c>
      <c r="B41" s="184">
        <v>44547</v>
      </c>
      <c r="C41" s="185">
        <v>13702</v>
      </c>
      <c r="D41" s="185" t="s">
        <v>95</v>
      </c>
      <c r="E41" s="186" t="s">
        <v>261</v>
      </c>
      <c r="F41" s="190">
        <v>439701.77</v>
      </c>
    </row>
    <row r="42" spans="1:6" ht="18" customHeight="1">
      <c r="A42" s="188">
        <v>35</v>
      </c>
      <c r="B42" s="184">
        <v>44547</v>
      </c>
      <c r="C42" s="185">
        <v>13703</v>
      </c>
      <c r="D42" s="185" t="s">
        <v>95</v>
      </c>
      <c r="E42" s="186" t="s">
        <v>261</v>
      </c>
      <c r="F42" s="190">
        <v>513951.25</v>
      </c>
    </row>
    <row r="43" spans="1:6" ht="18" customHeight="1">
      <c r="A43" s="188">
        <v>36</v>
      </c>
      <c r="B43" s="184">
        <v>44547</v>
      </c>
      <c r="C43" s="185">
        <v>13704</v>
      </c>
      <c r="D43" s="185" t="s">
        <v>95</v>
      </c>
      <c r="E43" s="186" t="s">
        <v>261</v>
      </c>
      <c r="F43" s="190">
        <v>494392.85</v>
      </c>
    </row>
    <row r="44" spans="1:6" ht="18" customHeight="1">
      <c r="A44" s="191"/>
      <c r="B44" s="184"/>
      <c r="C44" s="185"/>
      <c r="D44" s="185"/>
      <c r="E44" s="186"/>
      <c r="F44" s="190"/>
    </row>
    <row r="45" spans="1:6" ht="18" customHeight="1" thickBot="1">
      <c r="A45" s="200"/>
      <c r="B45" s="201"/>
      <c r="C45" s="202"/>
      <c r="D45" s="202"/>
      <c r="E45" s="203"/>
      <c r="F45" s="204"/>
    </row>
    <row r="46" spans="1:6" ht="18" customHeight="1" thickBot="1">
      <c r="A46" s="205"/>
      <c r="B46" s="206"/>
      <c r="C46" s="207"/>
      <c r="D46" s="207"/>
      <c r="E46" s="207" t="s">
        <v>6</v>
      </c>
      <c r="F46" s="208">
        <f>SUM(F10:F45)</f>
        <v>2061368.7400000002</v>
      </c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>
      <c r="I213"/>
    </row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>
      <c r="I251"/>
    </row>
    <row r="252" ht="18" customHeight="1">
      <c r="I252"/>
    </row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5.75" customHeight="1"/>
    <row r="550" ht="15.75" customHeight="1"/>
    <row r="551" ht="15.75" customHeight="1"/>
    <row r="552" ht="15" customHeight="1"/>
    <row r="558" ht="15.75" customHeight="1"/>
    <row r="611" ht="18.75" customHeight="1"/>
    <row r="613" ht="15.75" customHeight="1"/>
    <row r="614" ht="15" customHeight="1"/>
    <row r="850" ht="16.5" customHeight="1"/>
    <row r="852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D26" sqref="D26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35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22</v>
      </c>
      <c r="B3" s="6"/>
      <c r="C3" s="5"/>
      <c r="D3" s="6"/>
      <c r="E3" s="7"/>
      <c r="F3" s="5"/>
    </row>
    <row r="4" spans="1:6" ht="12.75">
      <c r="A4" s="10" t="s">
        <v>27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0" t="s">
        <v>30</v>
      </c>
      <c r="D6" s="22" t="str">
        <f>personal!G5</f>
        <v>13-17.12.2021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37" t="s">
        <v>8</v>
      </c>
      <c r="B8" s="38" t="s">
        <v>9</v>
      </c>
      <c r="C8" s="39" t="s">
        <v>10</v>
      </c>
      <c r="D8" s="38" t="s">
        <v>24</v>
      </c>
      <c r="E8" s="38" t="s">
        <v>25</v>
      </c>
      <c r="F8" s="46" t="s">
        <v>26</v>
      </c>
    </row>
    <row r="9" spans="1:6" ht="12.75">
      <c r="A9" s="211">
        <v>1</v>
      </c>
      <c r="B9" s="212">
        <v>44543</v>
      </c>
      <c r="C9" s="213">
        <v>6349</v>
      </c>
      <c r="D9" s="213" t="s">
        <v>95</v>
      </c>
      <c r="E9" s="214" t="s">
        <v>96</v>
      </c>
      <c r="F9" s="215">
        <v>303133.92</v>
      </c>
    </row>
    <row r="10" spans="1:6" ht="12.75">
      <c r="A10" s="211">
        <v>2</v>
      </c>
      <c r="B10" s="212">
        <v>44543</v>
      </c>
      <c r="C10" s="213">
        <v>6348</v>
      </c>
      <c r="D10" s="213" t="s">
        <v>95</v>
      </c>
      <c r="E10" s="214" t="s">
        <v>97</v>
      </c>
      <c r="F10" s="215">
        <v>85649.73</v>
      </c>
    </row>
    <row r="11" spans="1:6" ht="12.75">
      <c r="A11" s="211">
        <v>3</v>
      </c>
      <c r="B11" s="212">
        <v>44543</v>
      </c>
      <c r="C11" s="213">
        <v>4350</v>
      </c>
      <c r="D11" s="213" t="s">
        <v>95</v>
      </c>
      <c r="E11" s="214" t="s">
        <v>98</v>
      </c>
      <c r="F11" s="215">
        <v>332701.4</v>
      </c>
    </row>
    <row r="12" spans="1:6" ht="12.75">
      <c r="A12" s="211">
        <v>4</v>
      </c>
      <c r="B12" s="212">
        <v>44545</v>
      </c>
      <c r="C12" s="213">
        <v>13569</v>
      </c>
      <c r="D12" s="213" t="s">
        <v>95</v>
      </c>
      <c r="E12" s="214" t="s">
        <v>99</v>
      </c>
      <c r="F12" s="215">
        <v>865622.84</v>
      </c>
    </row>
    <row r="13" spans="1:256" ht="12.75">
      <c r="A13" s="211">
        <v>5</v>
      </c>
      <c r="B13" s="212">
        <v>44545</v>
      </c>
      <c r="C13" s="213">
        <v>6386</v>
      </c>
      <c r="D13" s="213" t="s">
        <v>95</v>
      </c>
      <c r="E13" s="214" t="s">
        <v>100</v>
      </c>
      <c r="F13" s="215">
        <v>383511.48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211">
        <v>6</v>
      </c>
      <c r="B14" s="212">
        <v>44545</v>
      </c>
      <c r="C14" s="213">
        <v>6387</v>
      </c>
      <c r="D14" s="213" t="s">
        <v>95</v>
      </c>
      <c r="E14" s="214" t="s">
        <v>101</v>
      </c>
      <c r="F14" s="215">
        <v>5513.5</v>
      </c>
    </row>
    <row r="15" spans="1:6" ht="15" thickBot="1">
      <c r="A15" s="47"/>
      <c r="B15" s="48"/>
      <c r="C15" s="49"/>
      <c r="D15" s="49"/>
      <c r="E15" s="50"/>
      <c r="F15" s="51"/>
    </row>
    <row r="16" spans="1:6" ht="15.75" thickBot="1">
      <c r="A16" s="43" t="s">
        <v>6</v>
      </c>
      <c r="B16" s="44"/>
      <c r="C16" s="44"/>
      <c r="D16" s="44"/>
      <c r="E16" s="44"/>
      <c r="F16" s="45">
        <f>SUM(F9:F15)</f>
        <v>1976132.87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2"/>
  <sheetViews>
    <sheetView tabSelected="1" zoomScalePageLayoutView="0" workbookViewId="0" topLeftCell="A1">
      <selection activeCell="E18" sqref="E18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43.7109375" style="9" customWidth="1"/>
    <col min="5" max="5" width="24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35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22</v>
      </c>
      <c r="B3" s="6"/>
      <c r="C3" s="5"/>
      <c r="D3" s="6"/>
      <c r="E3" s="7"/>
      <c r="F3" s="5"/>
    </row>
    <row r="4" spans="1:6" ht="12.75">
      <c r="A4" s="10" t="s">
        <v>28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0" t="s">
        <v>30</v>
      </c>
      <c r="D6" s="22" t="str">
        <f>personal!G5</f>
        <v>13-17.12.2021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37" t="s">
        <v>8</v>
      </c>
      <c r="B8" s="38" t="s">
        <v>9</v>
      </c>
      <c r="C8" s="39" t="s">
        <v>10</v>
      </c>
      <c r="D8" s="38" t="s">
        <v>24</v>
      </c>
      <c r="E8" s="38" t="s">
        <v>25</v>
      </c>
      <c r="F8" s="46" t="s">
        <v>26</v>
      </c>
    </row>
    <row r="9" spans="1:6" ht="25.5">
      <c r="A9" s="209">
        <v>1</v>
      </c>
      <c r="B9" s="154" t="s">
        <v>216</v>
      </c>
      <c r="C9" s="155" t="s">
        <v>252</v>
      </c>
      <c r="D9" s="156" t="s">
        <v>253</v>
      </c>
      <c r="E9" s="157" t="s">
        <v>183</v>
      </c>
      <c r="F9" s="162">
        <v>18920305.82</v>
      </c>
    </row>
    <row r="10" spans="1:6" ht="38.25">
      <c r="A10" s="210">
        <v>2</v>
      </c>
      <c r="B10" s="158" t="s">
        <v>216</v>
      </c>
      <c r="C10" s="159" t="s">
        <v>254</v>
      </c>
      <c r="D10" s="160" t="s">
        <v>255</v>
      </c>
      <c r="E10" s="161" t="s">
        <v>183</v>
      </c>
      <c r="F10" s="163">
        <v>27540000</v>
      </c>
    </row>
    <row r="11" spans="1:6" ht="13.5" thickBot="1">
      <c r="A11" s="40"/>
      <c r="B11" s="41"/>
      <c r="C11" s="42"/>
      <c r="D11" s="41"/>
      <c r="E11" s="41"/>
      <c r="F11" s="52"/>
    </row>
    <row r="12" spans="1:256" ht="15.75" thickBot="1">
      <c r="A12" s="43" t="s">
        <v>6</v>
      </c>
      <c r="B12" s="44"/>
      <c r="C12" s="44"/>
      <c r="D12" s="44"/>
      <c r="E12" s="44"/>
      <c r="F12" s="45">
        <f>SUM(F9:F11)</f>
        <v>46460305.82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2021-12-22T11:31:30Z</cp:lastPrinted>
  <dcterms:created xsi:type="dcterms:W3CDTF">2016-01-19T13:06:09Z</dcterms:created>
  <dcterms:modified xsi:type="dcterms:W3CDTF">2021-12-22T11:31:59Z</dcterms:modified>
  <cp:category/>
  <cp:version/>
  <cp:contentType/>
  <cp:contentStatus/>
</cp:coreProperties>
</file>