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464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'[2]data input'!#REF!</definedName>
    <definedName name="_______bas2">'[2]data input'!#REF!</definedName>
    <definedName name="_______bas3">'[2]data input'!#REF!</definedName>
    <definedName name="_______BOP1">#REF!</definedName>
    <definedName name="_______BOP2">'[4]BoP'!#REF!</definedName>
    <definedName name="_______CPI98">'[5]REER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'[6]Annual Tables'!#REF!</definedName>
    <definedName name="_______PAG2">'[6]Index'!#REF!</definedName>
    <definedName name="_______PAG3">'[6]Index'!#REF!</definedName>
    <definedName name="_______PAG4">'[6]Index'!#REF!</definedName>
    <definedName name="_______PAG5">'[6]Index'!#REF!</definedName>
    <definedName name="_______PAG6">'[6]Index'!#REF!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'[5]REER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'[4]RES'!#REF!</definedName>
    <definedName name="_______rge1">#REF!</definedName>
    <definedName name="_______s92">#N/A</definedName>
    <definedName name="_______som1">'[2]data input'!#REF!</definedName>
    <definedName name="_______som2">'[2]data input'!#REF!</definedName>
    <definedName name="_______som3">'[2]data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'[7]INT_RATES_old'!$A$1:$I$34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'[8]EU2DBase'!$C$1:$F$196</definedName>
    <definedName name="_______UKR2">'[8]EU2DBase'!$G$1:$U$196</definedName>
    <definedName name="_______UKR3">'[8]EU2DBase'!#REF!</definedName>
    <definedName name="_______WEO1">#REF!</definedName>
    <definedName name="_______WEO2">#REF!</definedName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a47">#N/A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'Sinteza - An 2'!$A$1:$L$59</definedName>
    <definedName name="PRINT_AREA_MI">'[8]EU2DBase'!$C$12:$U$156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'Sinteza - An 2'!$4:$11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<sst xmlns="http://schemas.openxmlformats.org/spreadsheetml/2006/main" count="59" uniqueCount="54">
  <si>
    <t>Anexa nr.2</t>
  </si>
  <si>
    <t xml:space="preserve"> EXECUŢIA BUGETULUI GENERAL CONSOLIDAT </t>
  </si>
  <si>
    <t xml:space="preserve">    </t>
  </si>
  <si>
    <t xml:space="preserve">
 Realizări 1.01.-31.12.2021
Date finale
</t>
  </si>
  <si>
    <t xml:space="preserve">
Realizări 1.01.-31.12.2022
Date operative
</t>
  </si>
  <si>
    <t xml:space="preserve"> Diferenţe   2022
   faţă de      2021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</si>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</sst>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vertical="center"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167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2\12%20decembrie%202022\BGC%2031%20dec.%202022%20date%20trezorerie%2025.01.2023\BGC%20-%20%2031%20decembrie%202022%20-%20date%20trezorerie%2025.01.2023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in luna"/>
      <sheetName val="decembrie 2022 "/>
      <sheetName val="UAT decembrie 2022"/>
      <sheetName val="consolidari decembrie"/>
      <sheetName val="decembrie in zi"/>
      <sheetName val="decembrie 2022  (date 23.12)"/>
      <sheetName val="noiembrie 2022  (valori)"/>
      <sheetName val="UAT noiembrie 2022 (valori)"/>
      <sheetName val="Sinteza - An 2"/>
      <sheetName val="Sinteza - An 2 (engleza)"/>
      <sheetName val="2022 Engl"/>
      <sheetName val="2021 - 2022"/>
      <sheetName val="Progr.30.12.2022.(Liliana)"/>
      <sheetName val="Sinteza - Anexa program anual"/>
      <sheetName val="program %.exec"/>
      <sheetName val="Sinteza-anexa program 9 luni "/>
      <sheetName val="program 9 luni .%.exec "/>
      <sheetName val="dob_trez"/>
      <sheetName val="SPECIAL_CNAIR"/>
      <sheetName val="CNAIR_ex"/>
      <sheetName val="decembrie 2021 sit.fin. "/>
      <sheetName val="decembrie 2021 leg"/>
      <sheetName val="Sinteza-Anexa program 6 luni"/>
      <sheetName val="progr 6 luni % execuție  "/>
      <sheetName val="Sinteza - Anexa progr.an,trim."/>
      <sheetName val="Sinteza - Anexa progr.an,sem.I"/>
      <sheetName val="Sinteza - program 3 luni "/>
      <sheetName val="program trim I _%.exec"/>
      <sheetName val="bgc desfasurat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71"/>
  <sheetViews>
    <sheetView showZeros="0" tabSelected="1" view="pageBreakPreview" zoomScale="75" zoomScaleNormal="75" zoomScaleSheetLayoutView="75" zoomScalePageLayoutView="0" workbookViewId="0" topLeftCell="A37">
      <selection activeCell="I71" sqref="I71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8.7109375" style="4" customWidth="1"/>
    <col min="9" max="9" width="8.28125" style="4" customWidth="1"/>
    <col min="10" max="10" width="2.28125" style="4" customWidth="1"/>
    <col min="11" max="11" width="11.7109375" style="4" customWidth="1"/>
    <col min="12" max="12" width="11.57421875" style="5" customWidth="1"/>
    <col min="13" max="16384" width="8.8515625" style="5" customWidth="1"/>
  </cols>
  <sheetData>
    <row r="1" spans="6:7" ht="17.25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4.2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1.25" customHeight="1">
      <c r="A7" s="14"/>
      <c r="B7" s="95" t="s">
        <v>3</v>
      </c>
      <c r="C7" s="95"/>
      <c r="D7" s="95"/>
      <c r="E7" s="15"/>
      <c r="F7" s="16"/>
      <c r="G7" s="95" t="s">
        <v>4</v>
      </c>
      <c r="H7" s="95"/>
      <c r="I7" s="95"/>
      <c r="J7" s="17"/>
      <c r="K7" s="96" t="s">
        <v>5</v>
      </c>
      <c r="L7" s="97"/>
    </row>
    <row r="8" spans="1:12" s="24" customFormat="1" ht="33" customHeight="1">
      <c r="A8" s="18"/>
      <c r="B8" s="19" t="s">
        <v>6</v>
      </c>
      <c r="C8" s="20" t="s">
        <v>7</v>
      </c>
      <c r="D8" s="20" t="s">
        <v>8</v>
      </c>
      <c r="E8" s="21"/>
      <c r="F8" s="21"/>
      <c r="G8" s="19" t="s">
        <v>6</v>
      </c>
      <c r="H8" s="20" t="s">
        <v>7</v>
      </c>
      <c r="I8" s="20" t="s">
        <v>8</v>
      </c>
      <c r="J8" s="21"/>
      <c r="K8" s="22" t="s">
        <v>6</v>
      </c>
      <c r="L8" s="23" t="s">
        <v>9</v>
      </c>
    </row>
    <row r="9" spans="1:12" s="29" customFormat="1" ht="9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>
      <c r="A10" s="30" t="s">
        <v>10</v>
      </c>
      <c r="B10" s="31">
        <v>1187402.4</v>
      </c>
      <c r="C10" s="31"/>
      <c r="D10" s="31"/>
      <c r="E10" s="31"/>
      <c r="F10" s="31"/>
      <c r="G10" s="31">
        <v>1427300</v>
      </c>
      <c r="H10" s="31"/>
      <c r="I10" s="31"/>
      <c r="J10" s="31"/>
      <c r="K10" s="31"/>
      <c r="L10" s="32"/>
    </row>
    <row r="11" spans="2:12" s="29" customFormat="1" ht="8.25" customHeight="1">
      <c r="B11" s="33"/>
      <c r="G11" s="35"/>
      <c r="H11" s="35"/>
      <c r="I11" s="35"/>
      <c r="J11" s="35"/>
      <c r="K11" s="35"/>
      <c r="L11" s="28"/>
    </row>
    <row r="12" spans="1:12" s="35" customFormat="1" ht="35.25" customHeight="1">
      <c r="A12" s="36" t="s">
        <v>11</v>
      </c>
      <c r="B12" s="37">
        <f>B13+B30+B31+B33+B34+B32+B35+B36+B37</f>
        <v>379717.91026205</v>
      </c>
      <c r="C12" s="38">
        <f>B12/$B$10*100</f>
        <v>31.97887340147283</v>
      </c>
      <c r="D12" s="38">
        <f>B12/B$12*100</f>
        <v>100</v>
      </c>
      <c r="E12" s="38"/>
      <c r="F12" s="38"/>
      <c r="G12" s="37">
        <f>G13+G30+G31+G33+G34+G32+G35+G36+G37+G29</f>
        <v>460086.5232735001</v>
      </c>
      <c r="H12" s="38">
        <f>G12/$G$10*100</f>
        <v>32.2347455526869</v>
      </c>
      <c r="I12" s="38">
        <f aca="true" t="shared" si="0" ref="I12:I32">G12/G$12*100</f>
        <v>100</v>
      </c>
      <c r="J12" s="38"/>
      <c r="K12" s="38">
        <f aca="true" t="shared" si="1" ref="K12:K28">G12-B12</f>
        <v>80368.6130114501</v>
      </c>
      <c r="L12" s="39">
        <f aca="true" t="shared" si="2" ref="L12:L28">G12/B12-1</f>
        <v>0.21165346916606143</v>
      </c>
    </row>
    <row r="13" spans="1:12" s="44" customFormat="1" ht="24.75" customHeight="1">
      <c r="A13" s="40" t="s">
        <v>12</v>
      </c>
      <c r="B13" s="41">
        <f>B14+B27+B28</f>
        <v>339808.36655005</v>
      </c>
      <c r="C13" s="42">
        <f>B13/$B$10*100</f>
        <v>28.61779347507214</v>
      </c>
      <c r="D13" s="42">
        <f>B13/B$12*100</f>
        <v>89.48968625565811</v>
      </c>
      <c r="E13" s="42"/>
      <c r="F13" s="42"/>
      <c r="G13" s="41">
        <f>G14+G27+G28</f>
        <v>409969.1833995</v>
      </c>
      <c r="H13" s="42">
        <f>G13/$G$10*100</f>
        <v>28.72340666990121</v>
      </c>
      <c r="I13" s="42">
        <f t="shared" si="0"/>
        <v>89.10697502778022</v>
      </c>
      <c r="J13" s="42"/>
      <c r="K13" s="42">
        <f t="shared" si="1"/>
        <v>70160.81684945</v>
      </c>
      <c r="L13" s="43">
        <f t="shared" si="2"/>
        <v>0.20647171687315158</v>
      </c>
    </row>
    <row r="14" spans="1:12" s="44" customFormat="1" ht="25.5" customHeight="1">
      <c r="A14" s="45" t="s">
        <v>13</v>
      </c>
      <c r="B14" s="41">
        <f>B15+B19+B20+B25+B26</f>
        <v>186102.961068</v>
      </c>
      <c r="C14" s="42">
        <f>B14/$B$10*100</f>
        <v>15.673116465656465</v>
      </c>
      <c r="D14" s="42">
        <f aca="true" t="shared" si="3" ref="D14:D34">B14/B$12*100</f>
        <v>49.01084621991285</v>
      </c>
      <c r="E14" s="42"/>
      <c r="F14" s="42"/>
      <c r="G14" s="41">
        <f>G15+G19+G20+G25+G26</f>
        <v>230464.393176</v>
      </c>
      <c r="H14" s="42">
        <f>G14/$G$10*100</f>
        <v>16.146878243957122</v>
      </c>
      <c r="I14" s="42">
        <f t="shared" si="0"/>
        <v>50.09153311778264</v>
      </c>
      <c r="J14" s="42"/>
      <c r="K14" s="42">
        <f t="shared" si="1"/>
        <v>44361.43210800001</v>
      </c>
      <c r="L14" s="43">
        <f t="shared" si="2"/>
        <v>0.23837037225748836</v>
      </c>
    </row>
    <row r="15" spans="1:12" s="44" customFormat="1" ht="40.5" customHeight="1">
      <c r="A15" s="46" t="s">
        <v>14</v>
      </c>
      <c r="B15" s="41">
        <f>B16+B17+B18</f>
        <v>52119.307207</v>
      </c>
      <c r="C15" s="42">
        <f>B15/$B$10*100</f>
        <v>4.389355049897154</v>
      </c>
      <c r="D15" s="42">
        <f t="shared" si="3"/>
        <v>13.725796386857695</v>
      </c>
      <c r="E15" s="42"/>
      <c r="F15" s="42"/>
      <c r="G15" s="41">
        <f>G16+G17+G18</f>
        <v>65133.586848000006</v>
      </c>
      <c r="H15" s="42">
        <f>G15/$G$10*100</f>
        <v>4.563412516499685</v>
      </c>
      <c r="I15" s="42">
        <f t="shared" si="0"/>
        <v>14.15681258920099</v>
      </c>
      <c r="J15" s="42"/>
      <c r="K15" s="42">
        <f t="shared" si="1"/>
        <v>13014.279641000008</v>
      </c>
      <c r="L15" s="43">
        <f t="shared" si="2"/>
        <v>0.24970170054854646</v>
      </c>
    </row>
    <row r="16" spans="1:12" ht="25.5" customHeight="1">
      <c r="A16" s="47" t="s">
        <v>15</v>
      </c>
      <c r="B16" s="48">
        <v>20044.567724</v>
      </c>
      <c r="C16" s="48">
        <f aca="true" t="shared" si="4" ref="C16:C28">B16/$B$10*100</f>
        <v>1.6881023420535448</v>
      </c>
      <c r="D16" s="48">
        <f t="shared" si="3"/>
        <v>5.278804918674205</v>
      </c>
      <c r="E16" s="48"/>
      <c r="F16" s="48"/>
      <c r="G16" s="48">
        <v>26664.823562</v>
      </c>
      <c r="H16" s="48">
        <f aca="true" t="shared" si="5" ref="H16:H28">G16/$G$10*100</f>
        <v>1.868200347649408</v>
      </c>
      <c r="I16" s="48">
        <f t="shared" si="0"/>
        <v>5.795610654335337</v>
      </c>
      <c r="J16" s="48"/>
      <c r="K16" s="48">
        <f t="shared" si="1"/>
        <v>6620.255838000001</v>
      </c>
      <c r="L16" s="49">
        <f t="shared" si="2"/>
        <v>0.3302768076197202</v>
      </c>
    </row>
    <row r="17" spans="1:12" ht="18" customHeight="1">
      <c r="A17" s="47" t="s">
        <v>16</v>
      </c>
      <c r="B17" s="48">
        <v>28017.097050999997</v>
      </c>
      <c r="C17" s="48">
        <f t="shared" si="4"/>
        <v>2.3595284169039914</v>
      </c>
      <c r="D17" s="48">
        <f t="shared" si="3"/>
        <v>7.378397566673877</v>
      </c>
      <c r="E17" s="48"/>
      <c r="F17" s="48"/>
      <c r="G17" s="48">
        <v>33707.631286</v>
      </c>
      <c r="H17" s="48">
        <f t="shared" si="5"/>
        <v>2.3616360461010304</v>
      </c>
      <c r="I17" s="48">
        <f>G17/G$12*100</f>
        <v>7.326367885364549</v>
      </c>
      <c r="J17" s="48"/>
      <c r="K17" s="48">
        <f t="shared" si="1"/>
        <v>5690.534235000006</v>
      </c>
      <c r="L17" s="49">
        <f t="shared" si="2"/>
        <v>0.20310934514883638</v>
      </c>
    </row>
    <row r="18" spans="1:12" ht="31.5" customHeight="1">
      <c r="A18" s="50" t="s">
        <v>17</v>
      </c>
      <c r="B18" s="48">
        <v>4057.642432</v>
      </c>
      <c r="C18" s="48">
        <f t="shared" si="4"/>
        <v>0.3417242909396175</v>
      </c>
      <c r="D18" s="48">
        <f t="shared" si="3"/>
        <v>1.0685939015096102</v>
      </c>
      <c r="E18" s="48"/>
      <c r="F18" s="48"/>
      <c r="G18" s="48">
        <v>4761.1320000000005</v>
      </c>
      <c r="H18" s="48">
        <f t="shared" si="5"/>
        <v>0.33357612274924686</v>
      </c>
      <c r="I18" s="48">
        <f t="shared" si="0"/>
        <v>1.034834049501104</v>
      </c>
      <c r="J18" s="48"/>
      <c r="K18" s="48">
        <f t="shared" si="1"/>
        <v>703.4895680000004</v>
      </c>
      <c r="L18" s="49">
        <f t="shared" si="2"/>
        <v>0.1733739677138708</v>
      </c>
    </row>
    <row r="19" spans="1:12" ht="24" customHeight="1">
      <c r="A19" s="46" t="s">
        <v>18</v>
      </c>
      <c r="B19" s="42">
        <v>6547.4161779999995</v>
      </c>
      <c r="C19" s="42">
        <f t="shared" si="4"/>
        <v>0.5514066821828892</v>
      </c>
      <c r="D19" s="42">
        <f t="shared" si="3"/>
        <v>1.7242842649906907</v>
      </c>
      <c r="E19" s="42"/>
      <c r="F19" s="42"/>
      <c r="G19" s="42">
        <v>6821.650000000001</v>
      </c>
      <c r="H19" s="42">
        <f t="shared" si="5"/>
        <v>0.4779408673719611</v>
      </c>
      <c r="I19" s="42">
        <f t="shared" si="0"/>
        <v>1.4826885063844493</v>
      </c>
      <c r="J19" s="42"/>
      <c r="K19" s="42">
        <f t="shared" si="1"/>
        <v>274.23382200000106</v>
      </c>
      <c r="L19" s="43">
        <f t="shared" si="2"/>
        <v>0.04188428145463785</v>
      </c>
    </row>
    <row r="20" spans="1:12" ht="23.25" customHeight="1">
      <c r="A20" s="51" t="s">
        <v>19</v>
      </c>
      <c r="B20" s="41">
        <f>B21+B22+B23+B24</f>
        <v>124797.194315</v>
      </c>
      <c r="C20" s="42">
        <f>B20/$B$10*100</f>
        <v>10.51010123568893</v>
      </c>
      <c r="D20" s="42">
        <f t="shared" si="3"/>
        <v>32.86576454317766</v>
      </c>
      <c r="E20" s="42"/>
      <c r="F20" s="42"/>
      <c r="G20" s="41">
        <f>G21+G22+G23+G24</f>
        <v>155288.922203</v>
      </c>
      <c r="H20" s="42">
        <f>G20/$G$10*100</f>
        <v>10.879907672038113</v>
      </c>
      <c r="I20" s="42">
        <f t="shared" si="0"/>
        <v>33.75211277611971</v>
      </c>
      <c r="J20" s="42"/>
      <c r="K20" s="42">
        <f t="shared" si="1"/>
        <v>30491.727887999994</v>
      </c>
      <c r="L20" s="43">
        <f t="shared" si="2"/>
        <v>0.24433023559036093</v>
      </c>
    </row>
    <row r="21" spans="1:12" ht="20.25" customHeight="1">
      <c r="A21" s="47" t="s">
        <v>20</v>
      </c>
      <c r="B21" s="34">
        <v>79350.883</v>
      </c>
      <c r="C21" s="48">
        <f t="shared" si="4"/>
        <v>6.682728871021315</v>
      </c>
      <c r="D21" s="48">
        <f t="shared" si="3"/>
        <v>20.89732426506787</v>
      </c>
      <c r="E21" s="48"/>
      <c r="F21" s="48"/>
      <c r="G21" s="48">
        <v>94090.565</v>
      </c>
      <c r="H21" s="48">
        <f t="shared" si="5"/>
        <v>6.592206613886359</v>
      </c>
      <c r="I21" s="48">
        <f>G21/G$12*100</f>
        <v>20.450624011011843</v>
      </c>
      <c r="J21" s="48"/>
      <c r="K21" s="48">
        <f t="shared" si="1"/>
        <v>14739.682</v>
      </c>
      <c r="L21" s="49">
        <f t="shared" si="2"/>
        <v>0.18575321965856384</v>
      </c>
    </row>
    <row r="22" spans="1:12" ht="18" customHeight="1">
      <c r="A22" s="47" t="s">
        <v>21</v>
      </c>
      <c r="B22" s="34">
        <v>34484.794708</v>
      </c>
      <c r="C22" s="48">
        <f t="shared" si="4"/>
        <v>2.904221408681674</v>
      </c>
      <c r="D22" s="48">
        <f t="shared" si="3"/>
        <v>9.081687688684855</v>
      </c>
      <c r="E22" s="48"/>
      <c r="F22" s="48"/>
      <c r="G22" s="48">
        <v>35312.787</v>
      </c>
      <c r="H22" s="48">
        <f t="shared" si="5"/>
        <v>2.474097036362362</v>
      </c>
      <c r="I22" s="48">
        <f t="shared" si="0"/>
        <v>7.6752491572130195</v>
      </c>
      <c r="J22" s="48"/>
      <c r="K22" s="48">
        <f t="shared" si="1"/>
        <v>827.9922919999954</v>
      </c>
      <c r="L22" s="49">
        <f t="shared" si="2"/>
        <v>0.024010358739584126</v>
      </c>
    </row>
    <row r="23" spans="1:12" s="53" customFormat="1" ht="23.25" customHeight="1">
      <c r="A23" s="52" t="s">
        <v>22</v>
      </c>
      <c r="B23" s="34">
        <v>5479.658302</v>
      </c>
      <c r="C23" s="48">
        <f t="shared" si="4"/>
        <v>0.46148283867373013</v>
      </c>
      <c r="D23" s="48">
        <f t="shared" si="3"/>
        <v>1.443086605585286</v>
      </c>
      <c r="E23" s="48"/>
      <c r="F23" s="48"/>
      <c r="G23" s="48">
        <v>19163.782203</v>
      </c>
      <c r="H23" s="48">
        <f t="shared" si="5"/>
        <v>1.3426597213620122</v>
      </c>
      <c r="I23" s="48">
        <f t="shared" si="0"/>
        <v>4.165256149354328</v>
      </c>
      <c r="J23" s="48"/>
      <c r="K23" s="48">
        <f t="shared" si="1"/>
        <v>13684.123900999999</v>
      </c>
      <c r="L23" s="49">
        <f t="shared" si="2"/>
        <v>2.4972586148310527</v>
      </c>
    </row>
    <row r="24" spans="1:12" ht="49.5" customHeight="1">
      <c r="A24" s="52" t="s">
        <v>23</v>
      </c>
      <c r="B24" s="34">
        <v>5481.858305000001</v>
      </c>
      <c r="C24" s="48">
        <f t="shared" si="4"/>
        <v>0.46166811731221036</v>
      </c>
      <c r="D24" s="48">
        <f t="shared" si="3"/>
        <v>1.4436659838396546</v>
      </c>
      <c r="E24" s="48"/>
      <c r="F24" s="48"/>
      <c r="G24" s="48">
        <v>6721.787999999999</v>
      </c>
      <c r="H24" s="48">
        <f t="shared" si="5"/>
        <v>0.4709443004273802</v>
      </c>
      <c r="I24" s="48">
        <f t="shared" si="0"/>
        <v>1.4609834585405161</v>
      </c>
      <c r="J24" s="48"/>
      <c r="K24" s="48">
        <f t="shared" si="1"/>
        <v>1239.929694999998</v>
      </c>
      <c r="L24" s="49">
        <f t="shared" si="2"/>
        <v>0.22618784105912737</v>
      </c>
    </row>
    <row r="25" spans="1:12" s="44" customFormat="1" ht="35.25" customHeight="1">
      <c r="A25" s="51" t="s">
        <v>24</v>
      </c>
      <c r="B25" s="54">
        <v>1526.7557</v>
      </c>
      <c r="C25" s="42">
        <f t="shared" si="4"/>
        <v>0.12857946893150965</v>
      </c>
      <c r="D25" s="42">
        <f t="shared" si="3"/>
        <v>0.4020762936745225</v>
      </c>
      <c r="E25" s="42"/>
      <c r="F25" s="42"/>
      <c r="G25" s="42">
        <v>1938.675504</v>
      </c>
      <c r="H25" s="42">
        <f t="shared" si="5"/>
        <v>0.13582817235339453</v>
      </c>
      <c r="I25" s="42">
        <f t="shared" si="0"/>
        <v>0.4213719389575659</v>
      </c>
      <c r="J25" s="42"/>
      <c r="K25" s="42">
        <f t="shared" si="1"/>
        <v>411.9198040000001</v>
      </c>
      <c r="L25" s="43">
        <f t="shared" si="2"/>
        <v>0.2698007310534358</v>
      </c>
    </row>
    <row r="26" spans="1:12" s="44" customFormat="1" ht="17.25" customHeight="1">
      <c r="A26" s="55" t="s">
        <v>25</v>
      </c>
      <c r="B26" s="54">
        <v>1112.287668</v>
      </c>
      <c r="C26" s="42">
        <f t="shared" si="4"/>
        <v>0.09367402895597988</v>
      </c>
      <c r="D26" s="42">
        <f t="shared" si="3"/>
        <v>0.2929247312122809</v>
      </c>
      <c r="E26" s="42"/>
      <c r="F26" s="42"/>
      <c r="G26" s="42">
        <v>1281.558621</v>
      </c>
      <c r="H26" s="42">
        <f t="shared" si="5"/>
        <v>0.08978901569396762</v>
      </c>
      <c r="I26" s="42">
        <f t="shared" si="0"/>
        <v>0.27854730711992026</v>
      </c>
      <c r="J26" s="42"/>
      <c r="K26" s="42">
        <f t="shared" si="1"/>
        <v>169.27095299999996</v>
      </c>
      <c r="L26" s="43">
        <f t="shared" si="2"/>
        <v>0.15218271124444405</v>
      </c>
    </row>
    <row r="27" spans="1:12" s="44" customFormat="1" ht="18" customHeight="1">
      <c r="A27" s="56" t="s">
        <v>26</v>
      </c>
      <c r="B27" s="54">
        <v>127493.35861099999</v>
      </c>
      <c r="C27" s="42">
        <f>B27/$B$10*100</f>
        <v>10.737165312365883</v>
      </c>
      <c r="D27" s="42">
        <f t="shared" si="3"/>
        <v>33.575808558256995</v>
      </c>
      <c r="E27" s="42"/>
      <c r="F27" s="42"/>
      <c r="G27" s="42">
        <v>139920.213204</v>
      </c>
      <c r="H27" s="42">
        <f t="shared" si="5"/>
        <v>9.80313971862958</v>
      </c>
      <c r="I27" s="42">
        <f>G27/G$12*100</f>
        <v>30.41171738925809</v>
      </c>
      <c r="J27" s="42"/>
      <c r="K27" s="42">
        <f t="shared" si="1"/>
        <v>12426.854593000011</v>
      </c>
      <c r="L27" s="43">
        <f t="shared" si="2"/>
        <v>0.09747060339759406</v>
      </c>
    </row>
    <row r="28" spans="1:12" s="44" customFormat="1" ht="18" customHeight="1">
      <c r="A28" s="58" t="s">
        <v>27</v>
      </c>
      <c r="B28" s="54">
        <v>26212.04687105</v>
      </c>
      <c r="C28" s="42">
        <f t="shared" si="4"/>
        <v>2.2075116970497954</v>
      </c>
      <c r="D28" s="42">
        <f t="shared" si="3"/>
        <v>6.903031477488277</v>
      </c>
      <c r="E28" s="42"/>
      <c r="F28" s="42"/>
      <c r="G28" s="42">
        <v>39584.57701949999</v>
      </c>
      <c r="H28" s="42">
        <f t="shared" si="5"/>
        <v>2.7733887073145094</v>
      </c>
      <c r="I28" s="42">
        <f>G28/G$12*100</f>
        <v>8.603724520739505</v>
      </c>
      <c r="J28" s="42"/>
      <c r="K28" s="42">
        <f t="shared" si="1"/>
        <v>13372.530148449994</v>
      </c>
      <c r="L28" s="43">
        <f t="shared" si="2"/>
        <v>0.5101673369590736</v>
      </c>
    </row>
    <row r="29" spans="1:12" s="44" customFormat="1" ht="16.5" customHeight="1" hidden="1">
      <c r="A29" s="59"/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s="44" customFormat="1" ht="19.5" customHeight="1">
      <c r="A30" s="60" t="s">
        <v>28</v>
      </c>
      <c r="B30" s="54">
        <v>1473.1458400000001</v>
      </c>
      <c r="C30" s="42">
        <f>B30/$B$10*100</f>
        <v>0.12406458332912247</v>
      </c>
      <c r="D30" s="42">
        <f t="shared" si="3"/>
        <v>0.38795795515238046</v>
      </c>
      <c r="E30" s="42"/>
      <c r="F30" s="42"/>
      <c r="G30" s="42">
        <v>1408.617</v>
      </c>
      <c r="H30" s="42">
        <f>G30/$G$10*100</f>
        <v>0.09869102501226092</v>
      </c>
      <c r="I30" s="42">
        <f t="shared" si="0"/>
        <v>0.30616349941696563</v>
      </c>
      <c r="J30" s="42"/>
      <c r="K30" s="42">
        <f>G30-B30</f>
        <v>-64.52884000000017</v>
      </c>
      <c r="L30" s="43">
        <f>G30/B30-1</f>
        <v>-0.043803429536888316</v>
      </c>
    </row>
    <row r="31" spans="1:12" s="44" customFormat="1" ht="18" customHeight="1">
      <c r="A31" s="60" t="s">
        <v>29</v>
      </c>
      <c r="B31" s="54">
        <v>5.974412</v>
      </c>
      <c r="C31" s="42">
        <f>B31/$B$10*100</f>
        <v>0.0005031497325590718</v>
      </c>
      <c r="D31" s="42">
        <f t="shared" si="3"/>
        <v>0.0015733816705872402</v>
      </c>
      <c r="E31" s="42"/>
      <c r="F31" s="42"/>
      <c r="G31" s="42">
        <v>30.339184</v>
      </c>
      <c r="H31" s="42">
        <f>G31/$G$10*100</f>
        <v>0.0021256346948784416</v>
      </c>
      <c r="I31" s="42">
        <f t="shared" si="0"/>
        <v>0.006594234446194539</v>
      </c>
      <c r="J31" s="42"/>
      <c r="K31" s="42">
        <f>G31-B31</f>
        <v>24.364772</v>
      </c>
      <c r="L31" s="98">
        <f>G31/B31-1</f>
        <v>4.078187443383549</v>
      </c>
    </row>
    <row r="32" spans="1:12" s="44" customFormat="1" ht="34.5" customHeight="1">
      <c r="A32" s="61" t="s">
        <v>30</v>
      </c>
      <c r="B32" s="54">
        <v>22.649828</v>
      </c>
      <c r="C32" s="42">
        <f>B32/$B$10*100</f>
        <v>0.001907510714143748</v>
      </c>
      <c r="D32" s="42">
        <f t="shared" si="3"/>
        <v>0.0059649090516612595</v>
      </c>
      <c r="E32" s="42"/>
      <c r="F32" s="42"/>
      <c r="G32" s="42">
        <v>980.6099889999999</v>
      </c>
      <c r="H32" s="42">
        <f>G32/$G$10*100</f>
        <v>0.06870384565263084</v>
      </c>
      <c r="I32" s="42">
        <f t="shared" si="0"/>
        <v>0.21313599494786176</v>
      </c>
      <c r="J32" s="42"/>
      <c r="K32" s="42">
        <f>G32-B32</f>
        <v>957.960161</v>
      </c>
      <c r="L32" s="98"/>
    </row>
    <row r="33" spans="1:12" s="44" customFormat="1" ht="16.5" customHeight="1">
      <c r="A33" s="62" t="s">
        <v>31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98"/>
    </row>
    <row r="34" spans="1:12" ht="18" customHeight="1">
      <c r="A34" s="60" t="s">
        <v>32</v>
      </c>
      <c r="B34" s="62">
        <v>-17.290308</v>
      </c>
      <c r="C34" s="62">
        <f>B34/$B$10*100</f>
        <v>-0.0014561456166839483</v>
      </c>
      <c r="D34" s="62">
        <f t="shared" si="3"/>
        <v>-0.004553461275520992</v>
      </c>
      <c r="E34" s="62"/>
      <c r="F34" s="62"/>
      <c r="G34" s="62">
        <v>274.635671</v>
      </c>
      <c r="H34" s="62">
        <f>G34/$G$10*100</f>
        <v>0.019241622013592096</v>
      </c>
      <c r="I34" s="62">
        <f>G34/G$12*100</f>
        <v>0.05969217899406756</v>
      </c>
      <c r="J34" s="62"/>
      <c r="K34" s="62">
        <f>G34-B34</f>
        <v>291.925979</v>
      </c>
      <c r="L34" s="98"/>
    </row>
    <row r="35" spans="1:12" ht="18.75" customHeight="1">
      <c r="A35" s="63" t="s">
        <v>33</v>
      </c>
      <c r="B35" s="54">
        <v>257.870703</v>
      </c>
      <c r="C35" s="54">
        <f>B35/$B$10*100</f>
        <v>0.021717212547321785</v>
      </c>
      <c r="D35" s="54">
        <f>B35/B$12*100</f>
        <v>0.0679111245561314</v>
      </c>
      <c r="E35" s="41"/>
      <c r="F35" s="42"/>
      <c r="G35" s="54">
        <v>1435.726298</v>
      </c>
      <c r="H35" s="54">
        <f>G35/$G$10*100</f>
        <v>0.10059036628599453</v>
      </c>
      <c r="I35" s="54">
        <f>G35/G$12*100</f>
        <v>0.31205571677797816</v>
      </c>
      <c r="J35" s="54"/>
      <c r="K35" s="54">
        <f>G35-B35</f>
        <v>1177.855595</v>
      </c>
      <c r="L35" s="43">
        <f>G35/B35-1</f>
        <v>4.567620832057064</v>
      </c>
    </row>
    <row r="36" spans="1:12" ht="48" customHeight="1">
      <c r="A36" s="65" t="s">
        <v>34</v>
      </c>
      <c r="B36" s="54">
        <v>38167.193237000014</v>
      </c>
      <c r="C36" s="54">
        <f>B36/$B$10*100</f>
        <v>3.214343615694226</v>
      </c>
      <c r="D36" s="54">
        <f>B36/B$12*100</f>
        <v>10.051459835186643</v>
      </c>
      <c r="E36" s="54"/>
      <c r="F36" s="54"/>
      <c r="G36" s="54">
        <v>45752.190143000014</v>
      </c>
      <c r="H36" s="54">
        <f>G36/$G$10*100</f>
        <v>3.2055062105373797</v>
      </c>
      <c r="I36" s="54">
        <f>G36/G$12*100</f>
        <v>9.944257835998917</v>
      </c>
      <c r="J36" s="54"/>
      <c r="K36" s="54">
        <f>G36-B36</f>
        <v>7584.996906</v>
      </c>
      <c r="L36" s="43">
        <f>G36/B36-1</f>
        <v>0.19873080157874856</v>
      </c>
    </row>
    <row r="37" spans="1:12" ht="31.5" customHeight="1">
      <c r="A37" s="65" t="s">
        <v>35</v>
      </c>
      <c r="B37" s="54"/>
      <c r="C37" s="54"/>
      <c r="D37" s="54"/>
      <c r="E37" s="54"/>
      <c r="F37" s="54"/>
      <c r="G37" s="54">
        <v>235.221589</v>
      </c>
      <c r="H37" s="54">
        <f>G37/$G$10*100</f>
        <v>0.01648017858894416</v>
      </c>
      <c r="I37" s="54">
        <f>G37/G$12*100</f>
        <v>0.05112551163776899</v>
      </c>
      <c r="J37" s="54"/>
      <c r="K37" s="54">
        <f>G37-B37</f>
        <v>235.221589</v>
      </c>
      <c r="L37" s="43"/>
    </row>
    <row r="38" spans="1:12" ht="8.25" customHeight="1">
      <c r="A38" s="66"/>
      <c r="B38" s="41"/>
      <c r="C38" s="41"/>
      <c r="D38" s="41"/>
      <c r="E38" s="41"/>
      <c r="F38" s="42"/>
      <c r="G38" s="57"/>
      <c r="H38" s="42"/>
      <c r="I38" s="42"/>
      <c r="J38" s="42"/>
      <c r="K38" s="42"/>
      <c r="L38" s="64"/>
    </row>
    <row r="39" spans="1:12" s="44" customFormat="1" ht="33" customHeight="1">
      <c r="A39" s="36" t="s">
        <v>36</v>
      </c>
      <c r="B39" s="67">
        <f>B40+B54+B55+B56</f>
        <v>459627.1417545499</v>
      </c>
      <c r="C39" s="38">
        <f aca="true" t="shared" si="6" ref="C39:C55">B39/$B$10*100</f>
        <v>38.70862495768494</v>
      </c>
      <c r="D39" s="38">
        <f>B39/B$39*100</f>
        <v>100</v>
      </c>
      <c r="E39" s="38"/>
      <c r="F39" s="38"/>
      <c r="G39" s="67">
        <f>G40+G54+G55+G56</f>
        <v>541092.3422778401</v>
      </c>
      <c r="H39" s="38">
        <f aca="true" t="shared" si="7" ref="H39:H50">G39/$G$10*100</f>
        <v>37.91020404104534</v>
      </c>
      <c r="I39" s="38">
        <f aca="true" t="shared" si="8" ref="I39:I50">G39/G$39*100</f>
        <v>100</v>
      </c>
      <c r="J39" s="38"/>
      <c r="K39" s="38">
        <f aca="true" t="shared" si="9" ref="K39:K56">G39-B39</f>
        <v>81465.2005232902</v>
      </c>
      <c r="L39" s="39">
        <f aca="true" t="shared" si="10" ref="L39:L50">G39/B39-1</f>
        <v>0.17724192747258227</v>
      </c>
    </row>
    <row r="40" spans="1:12" s="44" customFormat="1" ht="19.5" customHeight="1">
      <c r="A40" s="68" t="s">
        <v>37</v>
      </c>
      <c r="B40" s="57">
        <f>B41+B42+B43+B44++B45+B46+B47+B48+B49+B50+B51+B52+B53</f>
        <v>427640.2757265499</v>
      </c>
      <c r="C40" s="42">
        <f t="shared" si="6"/>
        <v>36.014772727977466</v>
      </c>
      <c r="D40" s="42">
        <f aca="true" t="shared" si="11" ref="D40:D56">B40/B$39*100</f>
        <v>93.04069252614293</v>
      </c>
      <c r="E40" s="42"/>
      <c r="F40" s="42"/>
      <c r="G40" s="57">
        <f>G41+G42+G43+G44++G45+G46+G47+G48+G49+G50+G51+G52+G53</f>
        <v>503032.0049765701</v>
      </c>
      <c r="H40" s="42">
        <f t="shared" si="7"/>
        <v>35.24360715873118</v>
      </c>
      <c r="I40" s="42">
        <f t="shared" si="8"/>
        <v>92.96601812159322</v>
      </c>
      <c r="J40" s="42"/>
      <c r="K40" s="42">
        <f t="shared" si="9"/>
        <v>75391.72925002017</v>
      </c>
      <c r="L40" s="43">
        <f t="shared" si="10"/>
        <v>0.17629707380094528</v>
      </c>
    </row>
    <row r="41" spans="1:12" ht="19.5" customHeight="1">
      <c r="A41" s="69" t="s">
        <v>38</v>
      </c>
      <c r="B41" s="62">
        <v>111898.76258899998</v>
      </c>
      <c r="C41" s="62">
        <f t="shared" si="6"/>
        <v>9.423828231187674</v>
      </c>
      <c r="D41" s="62">
        <f t="shared" si="11"/>
        <v>24.345551518529806</v>
      </c>
      <c r="E41" s="62"/>
      <c r="F41" s="62"/>
      <c r="G41" s="70">
        <v>117686.24895999997</v>
      </c>
      <c r="H41" s="62">
        <f t="shared" si="7"/>
        <v>8.245375811672387</v>
      </c>
      <c r="I41" s="62">
        <f t="shared" si="8"/>
        <v>21.749753187150155</v>
      </c>
      <c r="J41" s="62"/>
      <c r="K41" s="62">
        <f t="shared" si="9"/>
        <v>5787.486370999992</v>
      </c>
      <c r="L41" s="71">
        <f t="shared" si="10"/>
        <v>0.0517207361108829</v>
      </c>
    </row>
    <row r="42" spans="1:12" ht="19.5" customHeight="1">
      <c r="A42" s="69" t="s">
        <v>39</v>
      </c>
      <c r="B42" s="62">
        <v>64178.63998900001</v>
      </c>
      <c r="C42" s="62">
        <f t="shared" si="6"/>
        <v>5.404961282628367</v>
      </c>
      <c r="D42" s="62">
        <f t="shared" si="11"/>
        <v>13.9631962864527</v>
      </c>
      <c r="E42" s="62"/>
      <c r="F42" s="62"/>
      <c r="G42" s="70">
        <v>72677.176753</v>
      </c>
      <c r="H42" s="62">
        <f t="shared" si="7"/>
        <v>5.091934194142787</v>
      </c>
      <c r="I42" s="62">
        <f t="shared" si="8"/>
        <v>13.431566310299347</v>
      </c>
      <c r="J42" s="62"/>
      <c r="K42" s="62">
        <f t="shared" si="9"/>
        <v>8498.536763999997</v>
      </c>
      <c r="L42" s="71">
        <f t="shared" si="10"/>
        <v>0.13242001958060534</v>
      </c>
    </row>
    <row r="43" spans="1:12" ht="19.5" customHeight="1">
      <c r="A43" s="69" t="s">
        <v>40</v>
      </c>
      <c r="B43" s="62">
        <v>17979.48877655</v>
      </c>
      <c r="C43" s="62">
        <f t="shared" si="6"/>
        <v>1.5141866629669942</v>
      </c>
      <c r="D43" s="62">
        <f t="shared" si="11"/>
        <v>3.9117552344529307</v>
      </c>
      <c r="E43" s="62"/>
      <c r="F43" s="62"/>
      <c r="G43" s="70">
        <v>29094.306649569997</v>
      </c>
      <c r="H43" s="62">
        <f t="shared" si="7"/>
        <v>2.0384156554032087</v>
      </c>
      <c r="I43" s="62">
        <f t="shared" si="8"/>
        <v>5.376957753105781</v>
      </c>
      <c r="J43" s="62"/>
      <c r="K43" s="62">
        <f t="shared" si="9"/>
        <v>11114.817873019998</v>
      </c>
      <c r="L43" s="71">
        <f t="shared" si="10"/>
        <v>0.6181943219384889</v>
      </c>
    </row>
    <row r="44" spans="1:12" ht="19.5" customHeight="1">
      <c r="A44" s="69" t="s">
        <v>41</v>
      </c>
      <c r="B44" s="62">
        <v>8648.449776</v>
      </c>
      <c r="C44" s="62">
        <f t="shared" si="6"/>
        <v>0.728350370186215</v>
      </c>
      <c r="D44" s="62">
        <f t="shared" si="11"/>
        <v>1.8816229483285052</v>
      </c>
      <c r="E44" s="62"/>
      <c r="F44" s="62"/>
      <c r="G44" s="70">
        <v>18006.405</v>
      </c>
      <c r="H44" s="62">
        <f t="shared" si="7"/>
        <v>1.2615711483220065</v>
      </c>
      <c r="I44" s="62">
        <f t="shared" si="8"/>
        <v>3.3277878086757453</v>
      </c>
      <c r="J44" s="62"/>
      <c r="K44" s="62">
        <f t="shared" si="9"/>
        <v>9357.955224</v>
      </c>
      <c r="L44" s="71">
        <f t="shared" si="10"/>
        <v>1.0820384538705334</v>
      </c>
    </row>
    <row r="45" spans="1:12" ht="31.5" customHeight="1">
      <c r="A45" s="72" t="s">
        <v>42</v>
      </c>
      <c r="B45" s="73">
        <v>1696.7542560000002</v>
      </c>
      <c r="C45" s="73">
        <f t="shared" si="6"/>
        <v>0.14289631349911372</v>
      </c>
      <c r="D45" s="73">
        <f>B45/B$39*100</f>
        <v>0.3691588467823993</v>
      </c>
      <c r="E45" s="73"/>
      <c r="F45" s="73"/>
      <c r="G45" s="74">
        <v>2138.595082000007</v>
      </c>
      <c r="H45" s="73">
        <f t="shared" si="7"/>
        <v>0.14983500889791965</v>
      </c>
      <c r="I45" s="73">
        <f t="shared" si="8"/>
        <v>0.3952366195014235</v>
      </c>
      <c r="J45" s="73"/>
      <c r="K45" s="73">
        <f t="shared" si="9"/>
        <v>441.8408260000069</v>
      </c>
      <c r="L45" s="75">
        <f t="shared" si="10"/>
        <v>0.2604035466170693</v>
      </c>
    </row>
    <row r="46" spans="1:12" ht="18" customHeight="1">
      <c r="A46" s="69" t="s">
        <v>43</v>
      </c>
      <c r="B46" s="73">
        <v>25424.099941</v>
      </c>
      <c r="C46" s="76">
        <f t="shared" si="6"/>
        <v>2.1411528173599788</v>
      </c>
      <c r="D46" s="76">
        <f t="shared" si="11"/>
        <v>5.5314618375119755</v>
      </c>
      <c r="E46" s="76"/>
      <c r="F46" s="76"/>
      <c r="G46" s="77">
        <v>26995.559977999997</v>
      </c>
      <c r="H46" s="76">
        <f t="shared" si="7"/>
        <v>1.8913725200028024</v>
      </c>
      <c r="I46" s="76">
        <f t="shared" si="8"/>
        <v>4.989085571670929</v>
      </c>
      <c r="J46" s="76"/>
      <c r="K46" s="76">
        <f t="shared" si="9"/>
        <v>1571.460036999997</v>
      </c>
      <c r="L46" s="78">
        <f t="shared" si="10"/>
        <v>0.061809859174829285</v>
      </c>
    </row>
    <row r="47" spans="1:12" ht="33" customHeight="1">
      <c r="A47" s="72" t="s">
        <v>44</v>
      </c>
      <c r="B47" s="73">
        <v>217.50447700000007</v>
      </c>
      <c r="C47" s="73">
        <f t="shared" si="6"/>
        <v>0.018317672004031667</v>
      </c>
      <c r="D47" s="73">
        <f t="shared" si="11"/>
        <v>0.04732193929403582</v>
      </c>
      <c r="E47" s="73"/>
      <c r="F47" s="73"/>
      <c r="G47" s="74">
        <v>1154.573422</v>
      </c>
      <c r="H47" s="73">
        <f t="shared" si="7"/>
        <v>0.08089213353884957</v>
      </c>
      <c r="I47" s="73">
        <f t="shared" si="8"/>
        <v>0.2133782594556013</v>
      </c>
      <c r="J47" s="73"/>
      <c r="K47" s="73">
        <f t="shared" si="9"/>
        <v>937.0689449999999</v>
      </c>
      <c r="L47" s="75">
        <f t="shared" si="10"/>
        <v>4.308274284395533</v>
      </c>
    </row>
    <row r="48" spans="1:12" ht="21" customHeight="1">
      <c r="A48" s="72" t="s">
        <v>45</v>
      </c>
      <c r="B48" s="77">
        <v>147248.04313999997</v>
      </c>
      <c r="C48" s="76">
        <f>B48/$B$10*100</f>
        <v>12.40085443148843</v>
      </c>
      <c r="D48" s="76">
        <f t="shared" si="11"/>
        <v>32.03641163964015</v>
      </c>
      <c r="E48" s="76"/>
      <c r="F48" s="76"/>
      <c r="G48" s="77">
        <v>174301.457868</v>
      </c>
      <c r="H48" s="76">
        <f>G48/$G$10*100</f>
        <v>12.211970704687172</v>
      </c>
      <c r="I48" s="76">
        <f t="shared" si="8"/>
        <v>32.212885721916145</v>
      </c>
      <c r="J48" s="76"/>
      <c r="K48" s="76">
        <f t="shared" si="9"/>
        <v>27053.414728000032</v>
      </c>
      <c r="L48" s="78">
        <f t="shared" si="10"/>
        <v>0.1837268200724289</v>
      </c>
    </row>
    <row r="49" spans="1:12" ht="48" customHeight="1">
      <c r="A49" s="72" t="s">
        <v>46</v>
      </c>
      <c r="B49" s="77">
        <v>41340.714182</v>
      </c>
      <c r="C49" s="76">
        <f>B49/$B$10*100</f>
        <v>3.4816094511852094</v>
      </c>
      <c r="D49" s="76">
        <f>B49/B$39*100</f>
        <v>8.994402294039626</v>
      </c>
      <c r="E49" s="76"/>
      <c r="F49" s="76"/>
      <c r="G49" s="77">
        <v>49460.767308</v>
      </c>
      <c r="H49" s="76">
        <f t="shared" si="7"/>
        <v>3.4653378622574094</v>
      </c>
      <c r="I49" s="76">
        <f t="shared" si="8"/>
        <v>9.140910606826308</v>
      </c>
      <c r="J49" s="76"/>
      <c r="K49" s="76">
        <f t="shared" si="9"/>
        <v>8120.053125999999</v>
      </c>
      <c r="L49" s="78">
        <f t="shared" si="10"/>
        <v>0.19641782409108743</v>
      </c>
    </row>
    <row r="50" spans="1:12" ht="21" customHeight="1">
      <c r="A50" s="72" t="s">
        <v>47</v>
      </c>
      <c r="B50" s="73">
        <v>8323.590165000001</v>
      </c>
      <c r="C50" s="73">
        <f t="shared" si="6"/>
        <v>0.7009915227558916</v>
      </c>
      <c r="D50" s="73">
        <f t="shared" si="11"/>
        <v>1.8109440041391125</v>
      </c>
      <c r="E50" s="73"/>
      <c r="F50" s="73"/>
      <c r="G50" s="74">
        <v>10075.677999999998</v>
      </c>
      <c r="H50" s="73">
        <f t="shared" si="7"/>
        <v>0.7059257339031737</v>
      </c>
      <c r="I50" s="73">
        <f t="shared" si="8"/>
        <v>1.8620995369449043</v>
      </c>
      <c r="J50" s="73"/>
      <c r="K50" s="73">
        <f t="shared" si="9"/>
        <v>1752.0878349999966</v>
      </c>
      <c r="L50" s="75">
        <f t="shared" si="10"/>
        <v>0.21049664871384222</v>
      </c>
    </row>
    <row r="51" spans="1:12" ht="48" customHeight="1">
      <c r="A51" s="72" t="s">
        <v>48</v>
      </c>
      <c r="B51" s="73"/>
      <c r="C51" s="73"/>
      <c r="D51" s="73"/>
      <c r="E51" s="73"/>
      <c r="F51" s="73"/>
      <c r="G51" s="74">
        <v>281.304683</v>
      </c>
      <c r="H51" s="73">
        <f aca="true" t="shared" si="12" ref="H51:H56">G51/$G$10*100</f>
        <v>0.0197088687031458</v>
      </c>
      <c r="I51" s="73">
        <f aca="true" t="shared" si="13" ref="I51:I56">G51/G$39*100</f>
        <v>0.05198829497674829</v>
      </c>
      <c r="J51" s="73"/>
      <c r="K51" s="73">
        <f t="shared" si="9"/>
        <v>281.304683</v>
      </c>
      <c r="L51" s="75"/>
    </row>
    <row r="52" spans="1:12" ht="35.25" customHeight="1">
      <c r="A52" s="72" t="s">
        <v>49</v>
      </c>
      <c r="B52" s="48"/>
      <c r="C52" s="48"/>
      <c r="D52" s="48"/>
      <c r="E52" s="48"/>
      <c r="F52" s="48"/>
      <c r="G52" s="74">
        <v>562.9335730000003</v>
      </c>
      <c r="H52" s="73">
        <f t="shared" si="12"/>
        <v>0.03944045211238004</v>
      </c>
      <c r="I52" s="73">
        <f t="shared" si="13"/>
        <v>0.10403650708310064</v>
      </c>
      <c r="J52" s="73"/>
      <c r="K52" s="73">
        <f t="shared" si="9"/>
        <v>562.9335730000003</v>
      </c>
      <c r="L52" s="75"/>
    </row>
    <row r="53" spans="1:12" ht="38.25" customHeight="1">
      <c r="A53" s="72" t="s">
        <v>50</v>
      </c>
      <c r="B53" s="70">
        <v>684.2284350000001</v>
      </c>
      <c r="C53" s="76">
        <f>B53/$B$10*100</f>
        <v>0.05762397271556805</v>
      </c>
      <c r="D53" s="62">
        <f t="shared" si="11"/>
        <v>0.14886597697169757</v>
      </c>
      <c r="E53" s="62"/>
      <c r="F53" s="62"/>
      <c r="G53" s="70">
        <v>596.9976999999999</v>
      </c>
      <c r="H53" s="62">
        <f t="shared" si="12"/>
        <v>0.04182706508792825</v>
      </c>
      <c r="I53" s="62">
        <f t="shared" si="13"/>
        <v>0.11033194398701238</v>
      </c>
      <c r="J53" s="62"/>
      <c r="K53" s="62">
        <f t="shared" si="9"/>
        <v>-87.23073500000021</v>
      </c>
      <c r="L53" s="78">
        <f>G53/B53-1</f>
        <v>-0.12748773733731222</v>
      </c>
    </row>
    <row r="54" spans="1:12" s="44" customFormat="1" ht="19.5" customHeight="1">
      <c r="A54" s="68" t="s">
        <v>51</v>
      </c>
      <c r="B54" s="70">
        <v>33673.250233000006</v>
      </c>
      <c r="C54" s="62">
        <f>B54/$B$10*100</f>
        <v>2.83587520397466</v>
      </c>
      <c r="D54" s="62">
        <f>B54/B$39*100</f>
        <v>7.326210132947761</v>
      </c>
      <c r="E54" s="62"/>
      <c r="F54" s="62"/>
      <c r="G54" s="70">
        <v>40555.189685</v>
      </c>
      <c r="H54" s="62">
        <f t="shared" si="12"/>
        <v>2.841392116934071</v>
      </c>
      <c r="I54" s="62">
        <f t="shared" si="13"/>
        <v>7.495058886672566</v>
      </c>
      <c r="J54" s="62"/>
      <c r="K54" s="62">
        <f t="shared" si="9"/>
        <v>6881.939451999991</v>
      </c>
      <c r="L54" s="71">
        <f>G54/B54-1</f>
        <v>0.20437407747635983</v>
      </c>
    </row>
    <row r="55" spans="1:12" ht="19.5" customHeight="1">
      <c r="A55" s="68" t="s">
        <v>31</v>
      </c>
      <c r="B55" s="73">
        <v>0</v>
      </c>
      <c r="C55" s="62">
        <f t="shared" si="6"/>
        <v>0</v>
      </c>
      <c r="D55" s="62">
        <f t="shared" si="11"/>
        <v>0</v>
      </c>
      <c r="E55" s="62"/>
      <c r="F55" s="62"/>
      <c r="G55" s="70">
        <v>0</v>
      </c>
      <c r="H55" s="62">
        <f t="shared" si="12"/>
        <v>0</v>
      </c>
      <c r="I55" s="62">
        <f t="shared" si="13"/>
        <v>0</v>
      </c>
      <c r="J55" s="62"/>
      <c r="K55" s="62">
        <f t="shared" si="9"/>
        <v>0</v>
      </c>
      <c r="L55" s="71"/>
    </row>
    <row r="56" spans="1:12" s="44" customFormat="1" ht="32.25" customHeight="1">
      <c r="A56" s="80" t="s">
        <v>52</v>
      </c>
      <c r="B56" s="76">
        <v>-1686.3842050000005</v>
      </c>
      <c r="C56" s="62">
        <f>B56/$B$10*100</f>
        <v>-0.14202297426719035</v>
      </c>
      <c r="D56" s="62">
        <f t="shared" si="11"/>
        <v>-0.36690265909069475</v>
      </c>
      <c r="E56" s="62"/>
      <c r="F56" s="62"/>
      <c r="G56" s="70">
        <v>-2494.85238373</v>
      </c>
      <c r="H56" s="62">
        <f t="shared" si="12"/>
        <v>-0.17479523461991173</v>
      </c>
      <c r="I56" s="62">
        <f t="shared" si="13"/>
        <v>-0.46107700826579856</v>
      </c>
      <c r="J56" s="62"/>
      <c r="K56" s="62">
        <f t="shared" si="9"/>
        <v>-808.4681787299994</v>
      </c>
      <c r="L56" s="71">
        <f>G56/B56-1</f>
        <v>0.47940924513699357</v>
      </c>
    </row>
    <row r="57" spans="1:12" s="44" customFormat="1" ht="7.5" customHeight="1">
      <c r="A57" s="81"/>
      <c r="B57" s="82"/>
      <c r="C57" s="42"/>
      <c r="D57" s="42"/>
      <c r="E57" s="42"/>
      <c r="F57" s="42"/>
      <c r="G57" s="57"/>
      <c r="H57" s="42"/>
      <c r="I57" s="42"/>
      <c r="J57" s="42"/>
      <c r="K57" s="62"/>
      <c r="L57" s="71"/>
    </row>
    <row r="58" spans="1:12" s="29" customFormat="1" ht="21" customHeight="1" thickBot="1">
      <c r="A58" s="83" t="s">
        <v>53</v>
      </c>
      <c r="B58" s="84">
        <f>B12-B39</f>
        <v>-79909.23149249994</v>
      </c>
      <c r="C58" s="85">
        <f>B58/$B$10*100</f>
        <v>-6.72975155621211</v>
      </c>
      <c r="D58" s="84">
        <v>0</v>
      </c>
      <c r="E58" s="84"/>
      <c r="F58" s="86"/>
      <c r="G58" s="84">
        <f>G12-G39</f>
        <v>-81005.81900434004</v>
      </c>
      <c r="H58" s="85">
        <f>G58/$G$10*100</f>
        <v>-5.675458488358442</v>
      </c>
      <c r="I58" s="87">
        <v>0</v>
      </c>
      <c r="J58" s="86"/>
      <c r="K58" s="84">
        <f>G58-B58</f>
        <v>-1096.5875118401018</v>
      </c>
      <c r="L58" s="88"/>
    </row>
    <row r="59" spans="1:12" s="29" customFormat="1" ht="12.75" customHeight="1">
      <c r="A59" s="89"/>
      <c r="B59" s="62"/>
      <c r="C59" s="90"/>
      <c r="D59" s="62"/>
      <c r="E59" s="62"/>
      <c r="F59" s="79"/>
      <c r="G59" s="62"/>
      <c r="H59" s="90"/>
      <c r="I59" s="76"/>
      <c r="J59" s="79"/>
      <c r="K59" s="62"/>
      <c r="L59" s="43"/>
    </row>
    <row r="60" spans="7:11" ht="19.5" customHeight="1">
      <c r="G60" s="91"/>
      <c r="H60" s="91"/>
      <c r="I60" s="91"/>
      <c r="J60" s="91"/>
      <c r="K60" s="91"/>
    </row>
    <row r="61" spans="7:11" ht="19.5" customHeight="1">
      <c r="G61" s="91"/>
      <c r="H61" s="91"/>
      <c r="I61" s="91"/>
      <c r="J61" s="91"/>
      <c r="K61" s="91"/>
    </row>
    <row r="62" spans="7:11" ht="19.5" customHeight="1">
      <c r="G62" s="91"/>
      <c r="H62" s="91"/>
      <c r="I62" s="91"/>
      <c r="J62" s="91"/>
      <c r="K62" s="91"/>
    </row>
    <row r="63" spans="7:11" ht="19.5" customHeight="1">
      <c r="G63" s="91"/>
      <c r="H63" s="91"/>
      <c r="I63" s="91"/>
      <c r="J63" s="91"/>
      <c r="K63" s="92"/>
    </row>
    <row r="64" spans="7:11" ht="19.5" customHeight="1">
      <c r="G64" s="91"/>
      <c r="H64" s="91"/>
      <c r="I64" s="91"/>
      <c r="J64" s="91"/>
      <c r="K64" s="91"/>
    </row>
    <row r="65" spans="7:11" ht="19.5" customHeight="1">
      <c r="G65" s="91"/>
      <c r="H65" s="91"/>
      <c r="I65" s="91"/>
      <c r="J65" s="91"/>
      <c r="K65" s="91"/>
    </row>
    <row r="66" spans="7:11" ht="19.5" customHeight="1">
      <c r="G66" s="91"/>
      <c r="H66" s="91"/>
      <c r="I66" s="91"/>
      <c r="J66" s="91"/>
      <c r="K66" s="91"/>
    </row>
    <row r="67" spans="7:11" ht="19.5" customHeight="1">
      <c r="G67" s="91"/>
      <c r="H67" s="91"/>
      <c r="I67" s="91"/>
      <c r="J67" s="91"/>
      <c r="K67" s="91"/>
    </row>
    <row r="68" spans="7:11" ht="19.5" customHeight="1">
      <c r="G68" s="91"/>
      <c r="H68" s="91"/>
      <c r="I68" s="91"/>
      <c r="J68" s="91"/>
      <c r="K68" s="91"/>
    </row>
    <row r="69" spans="7:11" ht="19.5" customHeight="1">
      <c r="G69" s="91"/>
      <c r="H69" s="91"/>
      <c r="I69" s="91"/>
      <c r="J69" s="91"/>
      <c r="K69" s="91"/>
    </row>
    <row r="70" spans="7:11" ht="19.5" customHeight="1">
      <c r="G70" s="91"/>
      <c r="H70" s="91"/>
      <c r="I70" s="91"/>
      <c r="J70" s="91"/>
      <c r="K70" s="91"/>
    </row>
    <row r="71" spans="7:11" ht="19.5" customHeight="1">
      <c r="G71" s="91"/>
      <c r="H71" s="91"/>
      <c r="I71" s="91"/>
      <c r="J71" s="91"/>
      <c r="K71" s="91"/>
    </row>
    <row r="72" spans="7:11" ht="19.5" customHeight="1">
      <c r="G72" s="91"/>
      <c r="H72" s="91"/>
      <c r="I72" s="91"/>
      <c r="J72" s="91"/>
      <c r="K72" s="91"/>
    </row>
    <row r="73" spans="7:11" ht="19.5" customHeight="1">
      <c r="G73" s="91"/>
      <c r="H73" s="91"/>
      <c r="I73" s="91"/>
      <c r="J73" s="91"/>
      <c r="K73" s="91"/>
    </row>
    <row r="74" spans="7:11" ht="19.5" customHeight="1">
      <c r="G74" s="91"/>
      <c r="H74" s="91"/>
      <c r="I74" s="91"/>
      <c r="J74" s="91"/>
      <c r="K74" s="91"/>
    </row>
    <row r="75" spans="7:11" ht="19.5" customHeight="1">
      <c r="G75" s="91"/>
      <c r="H75" s="91"/>
      <c r="I75" s="91"/>
      <c r="J75" s="91"/>
      <c r="K75" s="91"/>
    </row>
    <row r="76" spans="7:11" ht="19.5" customHeight="1">
      <c r="G76" s="91"/>
      <c r="H76" s="91"/>
      <c r="I76" s="91"/>
      <c r="J76" s="91"/>
      <c r="K76" s="91"/>
    </row>
    <row r="77" spans="7:11" ht="19.5" customHeight="1">
      <c r="G77" s="91"/>
      <c r="H77" s="91"/>
      <c r="I77" s="91"/>
      <c r="J77" s="91"/>
      <c r="K77" s="91"/>
    </row>
    <row r="78" spans="7:11" ht="19.5" customHeight="1">
      <c r="G78" s="91"/>
      <c r="H78" s="91"/>
      <c r="I78" s="91"/>
      <c r="J78" s="91"/>
      <c r="K78" s="91"/>
    </row>
    <row r="79" spans="7:11" ht="19.5" customHeight="1">
      <c r="G79" s="91"/>
      <c r="H79" s="91"/>
      <c r="I79" s="91"/>
      <c r="J79" s="91"/>
      <c r="K79" s="91"/>
    </row>
    <row r="80" spans="7:11" ht="19.5" customHeight="1">
      <c r="G80" s="91"/>
      <c r="H80" s="91"/>
      <c r="I80" s="91"/>
      <c r="J80" s="91"/>
      <c r="K80" s="91"/>
    </row>
    <row r="81" spans="7:11" ht="19.5" customHeight="1">
      <c r="G81" s="91"/>
      <c r="H81" s="91"/>
      <c r="I81" s="91"/>
      <c r="J81" s="91"/>
      <c r="K81" s="91"/>
    </row>
    <row r="82" spans="7:11" ht="19.5" customHeight="1">
      <c r="G82" s="91"/>
      <c r="H82" s="91"/>
      <c r="I82" s="91"/>
      <c r="J82" s="91"/>
      <c r="K82" s="91"/>
    </row>
    <row r="83" spans="7:11" ht="19.5" customHeight="1">
      <c r="G83" s="91"/>
      <c r="H83" s="91"/>
      <c r="I83" s="91"/>
      <c r="J83" s="91"/>
      <c r="K83" s="91"/>
    </row>
    <row r="84" spans="7:11" ht="19.5" customHeight="1">
      <c r="G84" s="91"/>
      <c r="H84" s="91"/>
      <c r="I84" s="91"/>
      <c r="J84" s="91"/>
      <c r="K84" s="91"/>
    </row>
    <row r="85" spans="7:11" ht="19.5" customHeight="1">
      <c r="G85" s="91"/>
      <c r="H85" s="91"/>
      <c r="I85" s="91"/>
      <c r="J85" s="91"/>
      <c r="K85" s="91"/>
    </row>
    <row r="86" spans="7:11" ht="19.5" customHeight="1">
      <c r="G86" s="91"/>
      <c r="H86" s="91"/>
      <c r="I86" s="91"/>
      <c r="J86" s="91"/>
      <c r="K86" s="91"/>
    </row>
    <row r="87" spans="7:11" ht="19.5" customHeight="1">
      <c r="G87" s="91"/>
      <c r="H87" s="91"/>
      <c r="I87" s="91"/>
      <c r="J87" s="91"/>
      <c r="K87" s="91"/>
    </row>
    <row r="88" spans="7:11" ht="19.5" customHeight="1">
      <c r="G88" s="91"/>
      <c r="H88" s="91"/>
      <c r="I88" s="91"/>
      <c r="J88" s="91"/>
      <c r="K88" s="91"/>
    </row>
    <row r="89" spans="7:11" ht="19.5" customHeight="1">
      <c r="G89" s="91"/>
      <c r="H89" s="91"/>
      <c r="I89" s="91"/>
      <c r="J89" s="91"/>
      <c r="K89" s="91"/>
    </row>
    <row r="90" spans="7:11" ht="19.5" customHeight="1">
      <c r="G90" s="91"/>
      <c r="H90" s="91"/>
      <c r="I90" s="91"/>
      <c r="J90" s="91"/>
      <c r="K90" s="91"/>
    </row>
    <row r="91" spans="7:11" ht="19.5" customHeight="1">
      <c r="G91" s="91"/>
      <c r="H91" s="91"/>
      <c r="I91" s="91"/>
      <c r="J91" s="91"/>
      <c r="K91" s="91"/>
    </row>
    <row r="92" spans="7:11" ht="19.5" customHeight="1">
      <c r="G92" s="91"/>
      <c r="H92" s="91"/>
      <c r="I92" s="91"/>
      <c r="J92" s="91"/>
      <c r="K92" s="91"/>
    </row>
    <row r="93" spans="7:11" ht="19.5" customHeight="1">
      <c r="G93" s="91"/>
      <c r="H93" s="91"/>
      <c r="I93" s="91"/>
      <c r="J93" s="91"/>
      <c r="K93" s="91"/>
    </row>
    <row r="94" spans="7:11" ht="19.5" customHeight="1">
      <c r="G94" s="91"/>
      <c r="H94" s="91"/>
      <c r="I94" s="91"/>
      <c r="J94" s="91"/>
      <c r="K94" s="91"/>
    </row>
    <row r="95" spans="7:11" ht="19.5" customHeight="1">
      <c r="G95" s="91"/>
      <c r="H95" s="91"/>
      <c r="I95" s="91"/>
      <c r="J95" s="91"/>
      <c r="K95" s="91"/>
    </row>
    <row r="96" spans="7:11" ht="19.5" customHeight="1">
      <c r="G96" s="91"/>
      <c r="H96" s="91"/>
      <c r="I96" s="91"/>
      <c r="J96" s="91"/>
      <c r="K96" s="91"/>
    </row>
    <row r="97" spans="7:11" ht="19.5" customHeight="1">
      <c r="G97" s="91"/>
      <c r="H97" s="91"/>
      <c r="I97" s="91"/>
      <c r="J97" s="91"/>
      <c r="K97" s="91"/>
    </row>
    <row r="98" spans="7:11" ht="19.5" customHeight="1">
      <c r="G98" s="91"/>
      <c r="H98" s="91"/>
      <c r="I98" s="91"/>
      <c r="J98" s="91"/>
      <c r="K98" s="91"/>
    </row>
    <row r="99" spans="7:11" ht="19.5" customHeight="1">
      <c r="G99" s="91"/>
      <c r="H99" s="91"/>
      <c r="I99" s="91"/>
      <c r="J99" s="91"/>
      <c r="K99" s="91"/>
    </row>
    <row r="100" spans="7:11" ht="19.5" customHeight="1">
      <c r="G100" s="91"/>
      <c r="H100" s="91"/>
      <c r="I100" s="91"/>
      <c r="J100" s="91"/>
      <c r="K100" s="91"/>
    </row>
    <row r="101" spans="7:11" ht="19.5" customHeight="1">
      <c r="G101" s="91"/>
      <c r="H101" s="91"/>
      <c r="I101" s="91"/>
      <c r="J101" s="91"/>
      <c r="K101" s="91"/>
    </row>
    <row r="102" spans="7:11" ht="19.5" customHeight="1">
      <c r="G102" s="91"/>
      <c r="H102" s="91"/>
      <c r="I102" s="91"/>
      <c r="J102" s="91"/>
      <c r="K102" s="91"/>
    </row>
    <row r="103" spans="7:11" ht="19.5" customHeight="1">
      <c r="G103" s="91"/>
      <c r="H103" s="91"/>
      <c r="I103" s="91"/>
      <c r="J103" s="91"/>
      <c r="K103" s="91"/>
    </row>
    <row r="104" spans="7:11" ht="19.5" customHeight="1">
      <c r="G104" s="91"/>
      <c r="H104" s="91"/>
      <c r="I104" s="91"/>
      <c r="J104" s="91"/>
      <c r="K104" s="91"/>
    </row>
    <row r="105" spans="7:11" ht="19.5" customHeight="1">
      <c r="G105" s="91"/>
      <c r="H105" s="91"/>
      <c r="I105" s="91"/>
      <c r="J105" s="91"/>
      <c r="K105" s="91"/>
    </row>
    <row r="106" spans="7:11" ht="19.5" customHeight="1">
      <c r="G106" s="91"/>
      <c r="H106" s="91"/>
      <c r="I106" s="91"/>
      <c r="J106" s="91"/>
      <c r="K106" s="91"/>
    </row>
    <row r="107" spans="7:11" ht="19.5" customHeight="1">
      <c r="G107" s="91"/>
      <c r="H107" s="91"/>
      <c r="I107" s="91"/>
      <c r="J107" s="91"/>
      <c r="K107" s="91"/>
    </row>
    <row r="108" spans="7:11" ht="19.5" customHeight="1">
      <c r="G108" s="91"/>
      <c r="H108" s="91"/>
      <c r="I108" s="91"/>
      <c r="J108" s="91"/>
      <c r="K108" s="91"/>
    </row>
    <row r="109" spans="7:11" ht="19.5" customHeight="1">
      <c r="G109" s="91"/>
      <c r="H109" s="91"/>
      <c r="I109" s="91"/>
      <c r="J109" s="91"/>
      <c r="K109" s="91"/>
    </row>
    <row r="110" spans="7:11" ht="19.5" customHeight="1">
      <c r="G110" s="91"/>
      <c r="H110" s="91"/>
      <c r="I110" s="91"/>
      <c r="J110" s="91"/>
      <c r="K110" s="91"/>
    </row>
    <row r="111" spans="7:11" ht="19.5" customHeight="1">
      <c r="G111" s="91"/>
      <c r="H111" s="91"/>
      <c r="I111" s="91"/>
      <c r="J111" s="91"/>
      <c r="K111" s="91"/>
    </row>
    <row r="112" spans="7:11" ht="19.5" customHeight="1">
      <c r="G112" s="91"/>
      <c r="H112" s="91"/>
      <c r="I112" s="91"/>
      <c r="J112" s="91"/>
      <c r="K112" s="91"/>
    </row>
    <row r="113" spans="7:11" ht="19.5" customHeight="1">
      <c r="G113" s="91"/>
      <c r="H113" s="91"/>
      <c r="I113" s="91"/>
      <c r="J113" s="91"/>
      <c r="K113" s="91"/>
    </row>
    <row r="114" spans="7:11" ht="19.5" customHeight="1">
      <c r="G114" s="91"/>
      <c r="H114" s="91"/>
      <c r="I114" s="91"/>
      <c r="J114" s="91"/>
      <c r="K114" s="91"/>
    </row>
    <row r="115" spans="7:11" ht="19.5" customHeight="1">
      <c r="G115" s="91"/>
      <c r="H115" s="91"/>
      <c r="I115" s="91"/>
      <c r="J115" s="91"/>
      <c r="K115" s="91"/>
    </row>
    <row r="116" spans="7:11" ht="19.5" customHeight="1">
      <c r="G116" s="91"/>
      <c r="H116" s="91"/>
      <c r="I116" s="91"/>
      <c r="J116" s="91"/>
      <c r="K116" s="91"/>
    </row>
    <row r="117" spans="7:11" ht="19.5" customHeight="1">
      <c r="G117" s="91"/>
      <c r="H117" s="91"/>
      <c r="I117" s="91"/>
      <c r="J117" s="91"/>
      <c r="K117" s="91"/>
    </row>
    <row r="118" spans="7:11" ht="19.5" customHeight="1">
      <c r="G118" s="91"/>
      <c r="H118" s="91"/>
      <c r="I118" s="91"/>
      <c r="J118" s="91"/>
      <c r="K118" s="91"/>
    </row>
    <row r="119" spans="7:11" ht="19.5" customHeight="1">
      <c r="G119" s="91"/>
      <c r="H119" s="91"/>
      <c r="I119" s="91"/>
      <c r="J119" s="91"/>
      <c r="K119" s="91"/>
    </row>
    <row r="120" spans="7:11" ht="19.5" customHeight="1">
      <c r="G120" s="91"/>
      <c r="H120" s="91"/>
      <c r="I120" s="91"/>
      <c r="J120" s="91"/>
      <c r="K120" s="91"/>
    </row>
    <row r="121" spans="7:11" ht="19.5" customHeight="1">
      <c r="G121" s="91"/>
      <c r="H121" s="91"/>
      <c r="I121" s="91"/>
      <c r="J121" s="91"/>
      <c r="K121" s="91"/>
    </row>
    <row r="122" spans="7:11" ht="19.5" customHeight="1">
      <c r="G122" s="91"/>
      <c r="H122" s="91"/>
      <c r="I122" s="91"/>
      <c r="J122" s="91"/>
      <c r="K122" s="91"/>
    </row>
    <row r="123" spans="7:11" ht="19.5" customHeight="1">
      <c r="G123" s="91"/>
      <c r="H123" s="91"/>
      <c r="I123" s="91"/>
      <c r="J123" s="91"/>
      <c r="K123" s="91"/>
    </row>
    <row r="124" spans="7:11" ht="19.5" customHeight="1">
      <c r="G124" s="91"/>
      <c r="H124" s="91"/>
      <c r="I124" s="91"/>
      <c r="J124" s="91"/>
      <c r="K124" s="91"/>
    </row>
    <row r="125" spans="7:11" ht="19.5" customHeight="1">
      <c r="G125" s="91"/>
      <c r="H125" s="91"/>
      <c r="I125" s="91"/>
      <c r="J125" s="91"/>
      <c r="K125" s="91"/>
    </row>
    <row r="126" spans="7:11" ht="19.5" customHeight="1">
      <c r="G126" s="91"/>
      <c r="H126" s="91"/>
      <c r="I126" s="91"/>
      <c r="J126" s="91"/>
      <c r="K126" s="91"/>
    </row>
    <row r="127" spans="7:11" ht="19.5" customHeight="1">
      <c r="G127" s="91"/>
      <c r="H127" s="91"/>
      <c r="I127" s="91"/>
      <c r="J127" s="91"/>
      <c r="K127" s="91"/>
    </row>
    <row r="128" spans="7:11" ht="19.5" customHeight="1">
      <c r="G128" s="91"/>
      <c r="H128" s="91"/>
      <c r="I128" s="91"/>
      <c r="J128" s="91"/>
      <c r="K128" s="91"/>
    </row>
    <row r="129" spans="7:11" ht="19.5" customHeight="1">
      <c r="G129" s="91"/>
      <c r="H129" s="91"/>
      <c r="I129" s="91"/>
      <c r="J129" s="91"/>
      <c r="K129" s="91"/>
    </row>
    <row r="130" spans="7:11" ht="19.5" customHeight="1">
      <c r="G130" s="91"/>
      <c r="H130" s="91"/>
      <c r="I130" s="91"/>
      <c r="J130" s="91"/>
      <c r="K130" s="91"/>
    </row>
    <row r="131" spans="7:11" ht="19.5" customHeight="1">
      <c r="G131" s="91"/>
      <c r="H131" s="91"/>
      <c r="I131" s="91"/>
      <c r="J131" s="91"/>
      <c r="K131" s="91"/>
    </row>
    <row r="132" spans="7:11" ht="19.5" customHeight="1">
      <c r="G132" s="91"/>
      <c r="H132" s="91"/>
      <c r="I132" s="91"/>
      <c r="J132" s="91"/>
      <c r="K132" s="91"/>
    </row>
    <row r="133" spans="7:11" ht="19.5" customHeight="1">
      <c r="G133" s="91"/>
      <c r="H133" s="91"/>
      <c r="I133" s="91"/>
      <c r="J133" s="91"/>
      <c r="K133" s="91"/>
    </row>
    <row r="134" spans="7:11" ht="19.5" customHeight="1">
      <c r="G134" s="91"/>
      <c r="H134" s="91"/>
      <c r="I134" s="91"/>
      <c r="J134" s="91"/>
      <c r="K134" s="91"/>
    </row>
    <row r="135" spans="7:11" ht="19.5" customHeight="1">
      <c r="G135" s="91"/>
      <c r="H135" s="91"/>
      <c r="I135" s="91"/>
      <c r="J135" s="91"/>
      <c r="K135" s="91"/>
    </row>
    <row r="136" spans="7:11" ht="19.5" customHeight="1">
      <c r="G136" s="91"/>
      <c r="H136" s="91"/>
      <c r="I136" s="91"/>
      <c r="J136" s="91"/>
      <c r="K136" s="91"/>
    </row>
    <row r="137" spans="7:11" ht="19.5" customHeight="1">
      <c r="G137" s="91"/>
      <c r="H137" s="91"/>
      <c r="I137" s="91"/>
      <c r="J137" s="91"/>
      <c r="K137" s="91"/>
    </row>
    <row r="138" spans="7:11" ht="19.5" customHeight="1">
      <c r="G138" s="91"/>
      <c r="H138" s="91"/>
      <c r="I138" s="91"/>
      <c r="J138" s="91"/>
      <c r="K138" s="91"/>
    </row>
    <row r="139" spans="7:11" ht="19.5" customHeight="1">
      <c r="G139" s="91"/>
      <c r="H139" s="91"/>
      <c r="I139" s="91"/>
      <c r="J139" s="91"/>
      <c r="K139" s="91"/>
    </row>
    <row r="140" spans="7:11" ht="19.5" customHeight="1">
      <c r="G140" s="91"/>
      <c r="H140" s="91"/>
      <c r="I140" s="91"/>
      <c r="J140" s="91"/>
      <c r="K140" s="91"/>
    </row>
    <row r="141" spans="7:11" ht="19.5" customHeight="1">
      <c r="G141" s="91"/>
      <c r="H141" s="91"/>
      <c r="I141" s="91"/>
      <c r="J141" s="91"/>
      <c r="K141" s="91"/>
    </row>
    <row r="142" spans="7:11" ht="19.5" customHeight="1">
      <c r="G142" s="91"/>
      <c r="H142" s="91"/>
      <c r="I142" s="91"/>
      <c r="J142" s="91"/>
      <c r="K142" s="91"/>
    </row>
    <row r="143" spans="7:11" ht="19.5" customHeight="1">
      <c r="G143" s="91"/>
      <c r="H143" s="91"/>
      <c r="I143" s="91"/>
      <c r="J143" s="91"/>
      <c r="K143" s="91"/>
    </row>
    <row r="144" spans="7:11" ht="19.5" customHeight="1">
      <c r="G144" s="91"/>
      <c r="H144" s="91"/>
      <c r="I144" s="91"/>
      <c r="J144" s="91"/>
      <c r="K144" s="91"/>
    </row>
    <row r="145" spans="7:11" ht="19.5" customHeight="1">
      <c r="G145" s="91"/>
      <c r="H145" s="91"/>
      <c r="I145" s="91"/>
      <c r="J145" s="91"/>
      <c r="K145" s="91"/>
    </row>
    <row r="146" spans="7:11" ht="19.5" customHeight="1">
      <c r="G146" s="91"/>
      <c r="H146" s="91"/>
      <c r="I146" s="91"/>
      <c r="J146" s="91"/>
      <c r="K146" s="91"/>
    </row>
    <row r="147" spans="7:11" ht="19.5" customHeight="1">
      <c r="G147" s="91"/>
      <c r="H147" s="91"/>
      <c r="I147" s="91"/>
      <c r="J147" s="91"/>
      <c r="K147" s="91"/>
    </row>
    <row r="148" spans="7:11" ht="19.5" customHeight="1">
      <c r="G148" s="91"/>
      <c r="H148" s="91"/>
      <c r="I148" s="91"/>
      <c r="J148" s="91"/>
      <c r="K148" s="91"/>
    </row>
    <row r="149" spans="7:11" ht="19.5" customHeight="1">
      <c r="G149" s="91"/>
      <c r="H149" s="91"/>
      <c r="I149" s="91"/>
      <c r="J149" s="91"/>
      <c r="K149" s="91"/>
    </row>
    <row r="150" spans="7:11" ht="19.5" customHeight="1">
      <c r="G150" s="91"/>
      <c r="H150" s="91"/>
      <c r="I150" s="91"/>
      <c r="J150" s="91"/>
      <c r="K150" s="91"/>
    </row>
    <row r="151" spans="7:11" ht="19.5" customHeight="1">
      <c r="G151" s="91"/>
      <c r="H151" s="91"/>
      <c r="I151" s="91"/>
      <c r="J151" s="91"/>
      <c r="K151" s="91"/>
    </row>
    <row r="152" spans="7:11" ht="19.5" customHeight="1">
      <c r="G152" s="91"/>
      <c r="H152" s="91"/>
      <c r="I152" s="91"/>
      <c r="J152" s="91"/>
      <c r="K152" s="91"/>
    </row>
    <row r="153" spans="7:11" ht="19.5" customHeight="1">
      <c r="G153" s="91"/>
      <c r="H153" s="91"/>
      <c r="I153" s="91"/>
      <c r="J153" s="91"/>
      <c r="K153" s="91"/>
    </row>
    <row r="154" spans="7:11" ht="19.5" customHeight="1">
      <c r="G154" s="91"/>
      <c r="H154" s="91"/>
      <c r="I154" s="91"/>
      <c r="J154" s="91"/>
      <c r="K154" s="91"/>
    </row>
    <row r="155" spans="7:11" ht="19.5" customHeight="1">
      <c r="G155" s="91"/>
      <c r="H155" s="91"/>
      <c r="I155" s="91"/>
      <c r="J155" s="91"/>
      <c r="K155" s="91"/>
    </row>
    <row r="156" spans="7:11" ht="19.5" customHeight="1">
      <c r="G156" s="91"/>
      <c r="H156" s="91"/>
      <c r="I156" s="91"/>
      <c r="J156" s="91"/>
      <c r="K156" s="91"/>
    </row>
    <row r="157" spans="7:11" ht="19.5" customHeight="1">
      <c r="G157" s="91"/>
      <c r="H157" s="91"/>
      <c r="I157" s="91"/>
      <c r="J157" s="91"/>
      <c r="K157" s="91"/>
    </row>
    <row r="158" spans="7:11" ht="19.5" customHeight="1">
      <c r="G158" s="91"/>
      <c r="H158" s="91"/>
      <c r="I158" s="91"/>
      <c r="J158" s="91"/>
      <c r="K158" s="91"/>
    </row>
    <row r="159" spans="7:11" ht="19.5" customHeight="1">
      <c r="G159" s="91"/>
      <c r="H159" s="91"/>
      <c r="I159" s="91"/>
      <c r="J159" s="91"/>
      <c r="K159" s="91"/>
    </row>
    <row r="160" spans="7:11" ht="19.5" customHeight="1">
      <c r="G160" s="91"/>
      <c r="H160" s="91"/>
      <c r="I160" s="91"/>
      <c r="J160" s="91"/>
      <c r="K160" s="91"/>
    </row>
    <row r="161" spans="7:11" ht="19.5" customHeight="1">
      <c r="G161" s="91"/>
      <c r="H161" s="91"/>
      <c r="I161" s="91"/>
      <c r="J161" s="91"/>
      <c r="K161" s="91"/>
    </row>
    <row r="162" spans="7:11" ht="19.5" customHeight="1">
      <c r="G162" s="91"/>
      <c r="H162" s="91"/>
      <c r="I162" s="91"/>
      <c r="J162" s="91"/>
      <c r="K162" s="91"/>
    </row>
    <row r="163" spans="7:11" ht="19.5" customHeight="1">
      <c r="G163" s="91"/>
      <c r="H163" s="91"/>
      <c r="I163" s="91"/>
      <c r="J163" s="91"/>
      <c r="K163" s="91"/>
    </row>
    <row r="164" spans="7:11" ht="19.5" customHeight="1">
      <c r="G164" s="91"/>
      <c r="H164" s="91"/>
      <c r="I164" s="91"/>
      <c r="J164" s="91"/>
      <c r="K164" s="91"/>
    </row>
    <row r="165" spans="7:11" ht="19.5" customHeight="1">
      <c r="G165" s="91"/>
      <c r="H165" s="91"/>
      <c r="I165" s="91"/>
      <c r="J165" s="91"/>
      <c r="K165" s="91"/>
    </row>
    <row r="166" spans="7:11" ht="19.5" customHeight="1">
      <c r="G166" s="91"/>
      <c r="H166" s="91"/>
      <c r="I166" s="91"/>
      <c r="J166" s="91"/>
      <c r="K166" s="91"/>
    </row>
    <row r="167" spans="7:11" ht="19.5" customHeight="1">
      <c r="G167" s="91"/>
      <c r="H167" s="91"/>
      <c r="I167" s="91"/>
      <c r="J167" s="91"/>
      <c r="K167" s="91"/>
    </row>
    <row r="168" spans="7:11" ht="19.5" customHeight="1">
      <c r="G168" s="91"/>
      <c r="H168" s="91"/>
      <c r="I168" s="91"/>
      <c r="J168" s="91"/>
      <c r="K168" s="91"/>
    </row>
    <row r="169" spans="7:11" ht="19.5" customHeight="1">
      <c r="G169" s="91"/>
      <c r="H169" s="91"/>
      <c r="I169" s="91"/>
      <c r="J169" s="91"/>
      <c r="K169" s="91"/>
    </row>
    <row r="170" spans="7:11" ht="19.5" customHeight="1">
      <c r="G170" s="91"/>
      <c r="H170" s="91"/>
      <c r="I170" s="91"/>
      <c r="J170" s="91"/>
      <c r="K170" s="91"/>
    </row>
    <row r="171" spans="7:11" ht="19.5" customHeight="1">
      <c r="G171" s="91"/>
      <c r="H171" s="91"/>
      <c r="I171" s="91"/>
      <c r="J171" s="91"/>
      <c r="K171" s="91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2362204724409449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2023-01-27T10:34:32Z</cp:lastPrinted>
  <dcterms:created xsi:type="dcterms:W3CDTF">2023-01-27T10:13:39Z</dcterms:created>
  <dcterms:modified xsi:type="dcterms:W3CDTF">2023-01-30T10:25:03Z</dcterms:modified>
  <cp:category/>
  <cp:version/>
  <cp:contentType/>
  <cp:contentStatus/>
</cp:coreProperties>
</file>