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2'!$A$2:$L$59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<sst xmlns="http://schemas.openxmlformats.org/spreadsheetml/2006/main" count="59" uniqueCount="54">
  <si>
    <t>Anexa nr.2</t>
  </si>
  <si>
    <t xml:space="preserve"> EXECUŢIA BUGETULUI GENERAL CONSOLIDAT </t>
  </si>
  <si>
    <t xml:space="preserve">    </t>
  </si>
  <si>
    <t xml:space="preserve">
 Realizări 1.01.-31.05.2021
</t>
  </si>
  <si>
    <t xml:space="preserve">
Realizări 1.01.-31.05.2022
</t>
  </si>
  <si>
    <t xml:space="preserve"> Diferenţe    2022
   faţă de      2021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</si>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</sst>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33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vertical="center"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mai%20%202022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 in luna"/>
      <sheetName val="mai 2022 "/>
      <sheetName val="UAT mai 2022"/>
      <sheetName val="consolidari mai"/>
      <sheetName val="aprilie 2022  (valori)"/>
      <sheetName val="UAT aprilie 2022 (valori)"/>
      <sheetName val="Sinteza - An 2"/>
      <sheetName val="Sinteza - An 2 (engleza)"/>
      <sheetName val="2022 Engl"/>
      <sheetName val="2021 - 2022"/>
      <sheetName val="Progr.31.05.2022.(Liliana)"/>
      <sheetName val="Sinteza - Anexa program anual"/>
      <sheetName val="program %.exec"/>
      <sheetName val="Sinteza - Anexa progr.an,trim.I"/>
      <sheetName val="Sinteza-Anexa program 6 luni"/>
      <sheetName val="progr 6 luni % execuție  "/>
      <sheetName val="dob_trez"/>
      <sheetName val="SPECIAL_CNAIR"/>
      <sheetName val="CNAIR_ex"/>
      <sheetName val=" mai 2021 "/>
      <sheetName val="mai 2021 leg"/>
      <sheetName val="Sinteza-anexa program 9 luni "/>
      <sheetName val="program 9 luni .%.exec "/>
      <sheetName val="Sinteza - program 3 luni "/>
      <sheetName val="program trim I _%.exec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32"/>
  <sheetViews>
    <sheetView showZeros="0" tabSelected="1" view="pageBreakPreview" zoomScale="75" zoomScaleNormal="75" zoomScaleSheetLayoutView="75" zoomScalePageLayoutView="0" workbookViewId="0" topLeftCell="A46">
      <selection activeCell="B31" sqref="B31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6.5" customHeight="1" thickBot="1">
      <c r="A5" s="9"/>
      <c r="B5" s="10"/>
      <c r="C5" s="10"/>
      <c r="D5" s="10"/>
      <c r="E5" s="10"/>
      <c r="F5" s="10"/>
      <c r="G5" s="10"/>
      <c r="H5" s="10"/>
      <c r="I5" s="11"/>
      <c r="J5" s="11"/>
      <c r="K5" s="11"/>
    </row>
    <row r="6" spans="1:11" ht="11.25" customHeight="1" hidden="1">
      <c r="A6" s="5" t="s">
        <v>2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2" ht="41.25" customHeight="1">
      <c r="A7" s="16"/>
      <c r="B7" s="17" t="s">
        <v>3</v>
      </c>
      <c r="C7" s="17"/>
      <c r="D7" s="17"/>
      <c r="E7" s="18"/>
      <c r="F7" s="19"/>
      <c r="G7" s="17" t="s">
        <v>4</v>
      </c>
      <c r="H7" s="17"/>
      <c r="I7" s="17"/>
      <c r="J7" s="20"/>
      <c r="K7" s="21" t="s">
        <v>5</v>
      </c>
      <c r="L7" s="22"/>
    </row>
    <row r="8" spans="1:12" s="29" customFormat="1" ht="33" customHeight="1">
      <c r="A8" s="23"/>
      <c r="B8" s="24" t="s">
        <v>6</v>
      </c>
      <c r="C8" s="25" t="s">
        <v>7</v>
      </c>
      <c r="D8" s="25" t="s">
        <v>8</v>
      </c>
      <c r="E8" s="26"/>
      <c r="F8" s="26"/>
      <c r="G8" s="24" t="s">
        <v>6</v>
      </c>
      <c r="H8" s="25" t="s">
        <v>7</v>
      </c>
      <c r="I8" s="25" t="s">
        <v>8</v>
      </c>
      <c r="J8" s="26"/>
      <c r="K8" s="27" t="s">
        <v>6</v>
      </c>
      <c r="L8" s="28" t="s">
        <v>9</v>
      </c>
    </row>
    <row r="9" spans="1:12" s="34" customFormat="1" ht="9" customHeight="1">
      <c r="A9" s="30"/>
      <c r="B9" s="30"/>
      <c r="C9" s="30"/>
      <c r="D9" s="30"/>
      <c r="E9" s="30"/>
      <c r="F9" s="30"/>
      <c r="G9" s="31"/>
      <c r="H9" s="31"/>
      <c r="I9" s="31"/>
      <c r="J9" s="31"/>
      <c r="K9" s="31"/>
      <c r="L9" s="32"/>
    </row>
    <row r="10" spans="1:12" s="34" customFormat="1" ht="18" customHeight="1">
      <c r="A10" s="35" t="s">
        <v>10</v>
      </c>
      <c r="B10" s="36">
        <v>1181917.9</v>
      </c>
      <c r="C10" s="36"/>
      <c r="D10" s="36"/>
      <c r="E10" s="36"/>
      <c r="F10" s="36"/>
      <c r="G10" s="36">
        <v>1327900</v>
      </c>
      <c r="H10" s="36"/>
      <c r="I10" s="36"/>
      <c r="J10" s="36"/>
      <c r="K10" s="36"/>
      <c r="L10" s="37"/>
    </row>
    <row r="11" spans="2:12" s="34" customFormat="1" ht="8.25" customHeight="1">
      <c r="B11" s="38"/>
      <c r="G11" s="40"/>
      <c r="H11" s="40"/>
      <c r="I11" s="40"/>
      <c r="J11" s="40"/>
      <c r="K11" s="40"/>
      <c r="L11" s="33"/>
    </row>
    <row r="12" spans="1:12" s="40" customFormat="1" ht="35.25" customHeight="1">
      <c r="A12" s="41" t="s">
        <v>11</v>
      </c>
      <c r="B12" s="42">
        <f>B13+B30+B31+B33+B34+B38+B32+B35+B36</f>
        <v>147361.41123793</v>
      </c>
      <c r="C12" s="43">
        <f>B12/$B$10*100</f>
        <v>12.467990478689766</v>
      </c>
      <c r="D12" s="43">
        <f>B12/B$12*100</f>
        <v>100</v>
      </c>
      <c r="E12" s="43"/>
      <c r="F12" s="43"/>
      <c r="G12" s="42">
        <f>G13+G30+G31+G33+G34+G38+G32+G35+G36</f>
        <v>178973.12505504003</v>
      </c>
      <c r="H12" s="43">
        <f>G12/$G$10*100</f>
        <v>13.477906849539877</v>
      </c>
      <c r="I12" s="43">
        <f aca="true" t="shared" si="0" ref="I12:I32">G12/G$12*100</f>
        <v>100</v>
      </c>
      <c r="J12" s="43"/>
      <c r="K12" s="43">
        <f>G12-B12</f>
        <v>31611.713817110023</v>
      </c>
      <c r="L12" s="44">
        <f>G12/B12-1</f>
        <v>0.2145182619489827</v>
      </c>
    </row>
    <row r="13" spans="1:12" s="49" customFormat="1" ht="24.75" customHeight="1">
      <c r="A13" s="45" t="s">
        <v>12</v>
      </c>
      <c r="B13" s="46">
        <f>B14+B27+B28</f>
        <v>136790.59706193</v>
      </c>
      <c r="C13" s="47">
        <f aca="true" t="shared" si="1" ref="C13:C28">B13/$B$10*100</f>
        <v>11.573612436357044</v>
      </c>
      <c r="D13" s="47">
        <f>B13/B$12*100</f>
        <v>92.82660630948196</v>
      </c>
      <c r="E13" s="47"/>
      <c r="F13" s="47"/>
      <c r="G13" s="46">
        <f>G14+G27+G28</f>
        <v>165593.13830604</v>
      </c>
      <c r="H13" s="47">
        <f aca="true" t="shared" si="2" ref="H13:H28">G13/$G$10*100</f>
        <v>12.470301853003992</v>
      </c>
      <c r="I13" s="47">
        <f t="shared" si="0"/>
        <v>92.52402462946029</v>
      </c>
      <c r="J13" s="47"/>
      <c r="K13" s="47">
        <f>G13-B13</f>
        <v>28802.541244110005</v>
      </c>
      <c r="L13" s="48">
        <f>G13/B13-1</f>
        <v>0.21055936491797067</v>
      </c>
    </row>
    <row r="14" spans="1:12" s="49" customFormat="1" ht="25.5" customHeight="1">
      <c r="A14" s="50" t="s">
        <v>13</v>
      </c>
      <c r="B14" s="46">
        <f>B15+B19+B20+B25+B26</f>
        <v>75152.05812300001</v>
      </c>
      <c r="C14" s="47">
        <f t="shared" si="1"/>
        <v>6.358483793417463</v>
      </c>
      <c r="D14" s="47">
        <f aca="true" t="shared" si="3" ref="D14:D34">B14/B$12*100</f>
        <v>50.99846526419278</v>
      </c>
      <c r="E14" s="47"/>
      <c r="F14" s="47"/>
      <c r="G14" s="46">
        <f>G15+G19+G20+G25+G26</f>
        <v>92480.474867</v>
      </c>
      <c r="H14" s="47">
        <f t="shared" si="2"/>
        <v>6.964415608630167</v>
      </c>
      <c r="I14" s="47">
        <f t="shared" si="0"/>
        <v>51.67282788326977</v>
      </c>
      <c r="J14" s="47"/>
      <c r="K14" s="47">
        <f>G14-B14</f>
        <v>17328.416743999987</v>
      </c>
      <c r="L14" s="48">
        <f>G14/B14-1</f>
        <v>0.23057807300019495</v>
      </c>
    </row>
    <row r="15" spans="1:12" s="49" customFormat="1" ht="40.5" customHeight="1">
      <c r="A15" s="51" t="s">
        <v>14</v>
      </c>
      <c r="B15" s="46">
        <f>B16+B17+B18</f>
        <v>21777.574236</v>
      </c>
      <c r="C15" s="47">
        <f t="shared" si="1"/>
        <v>1.8425623502275414</v>
      </c>
      <c r="D15" s="47">
        <f t="shared" si="3"/>
        <v>14.778342615651182</v>
      </c>
      <c r="E15" s="47"/>
      <c r="F15" s="47"/>
      <c r="G15" s="46">
        <f>G16+G17+G18</f>
        <v>22629.879918</v>
      </c>
      <c r="H15" s="47">
        <f t="shared" si="2"/>
        <v>1.704185549966112</v>
      </c>
      <c r="I15" s="47">
        <f t="shared" si="0"/>
        <v>12.644289421129892</v>
      </c>
      <c r="J15" s="47"/>
      <c r="K15" s="47">
        <f>G15-B15</f>
        <v>852.3056819999983</v>
      </c>
      <c r="L15" s="48">
        <f>G15/B15-1</f>
        <v>0.03913685118295085</v>
      </c>
    </row>
    <row r="16" spans="1:12" ht="25.5" customHeight="1">
      <c r="A16" s="52" t="s">
        <v>15</v>
      </c>
      <c r="B16" s="53">
        <v>8008.792</v>
      </c>
      <c r="C16" s="53">
        <f t="shared" si="1"/>
        <v>0.6776098407512062</v>
      </c>
      <c r="D16" s="53">
        <f t="shared" si="3"/>
        <v>5.434795943334846</v>
      </c>
      <c r="E16" s="53"/>
      <c r="F16" s="53"/>
      <c r="G16" s="53">
        <v>7043.644487</v>
      </c>
      <c r="H16" s="53">
        <f t="shared" si="2"/>
        <v>0.5304348585736878</v>
      </c>
      <c r="I16" s="53">
        <f t="shared" si="0"/>
        <v>3.935587806735705</v>
      </c>
      <c r="J16" s="53"/>
      <c r="K16" s="53">
        <f>G16-B16</f>
        <v>-965.1475130000008</v>
      </c>
      <c r="L16" s="54">
        <f>G16/B16-1</f>
        <v>-0.12051099753870509</v>
      </c>
    </row>
    <row r="17" spans="1:12" ht="18" customHeight="1">
      <c r="A17" s="52" t="s">
        <v>16</v>
      </c>
      <c r="B17" s="53">
        <v>12046.135236</v>
      </c>
      <c r="C17" s="53">
        <f t="shared" si="1"/>
        <v>1.0192023689631913</v>
      </c>
      <c r="D17" s="53">
        <f t="shared" si="3"/>
        <v>8.174552031501849</v>
      </c>
      <c r="E17" s="53"/>
      <c r="F17" s="53"/>
      <c r="G17" s="53">
        <v>14243.651431</v>
      </c>
      <c r="H17" s="53">
        <f t="shared" si="2"/>
        <v>1.0726448852323216</v>
      </c>
      <c r="I17" s="53">
        <f>G17/G$12*100</f>
        <v>7.958542058546285</v>
      </c>
      <c r="J17" s="53"/>
      <c r="K17" s="53">
        <f>G17-B17</f>
        <v>2197.516195</v>
      </c>
      <c r="L17" s="54">
        <f>G17/B17-1</f>
        <v>0.18242499788917366</v>
      </c>
    </row>
    <row r="18" spans="1:12" ht="31.5" customHeight="1">
      <c r="A18" s="55" t="s">
        <v>17</v>
      </c>
      <c r="B18" s="53">
        <v>1722.647</v>
      </c>
      <c r="C18" s="53">
        <f t="shared" si="1"/>
        <v>0.14575014051314394</v>
      </c>
      <c r="D18" s="53">
        <f t="shared" si="3"/>
        <v>1.1689946408144878</v>
      </c>
      <c r="E18" s="53"/>
      <c r="F18" s="53"/>
      <c r="G18" s="53">
        <v>1342.584</v>
      </c>
      <c r="H18" s="53">
        <f t="shared" si="2"/>
        <v>0.10110580616010242</v>
      </c>
      <c r="I18" s="53">
        <f t="shared" si="0"/>
        <v>0.7501595558479028</v>
      </c>
      <c r="J18" s="53"/>
      <c r="K18" s="53">
        <f>G18-B18</f>
        <v>-380.0629999999999</v>
      </c>
      <c r="L18" s="54">
        <f>G18/B18-1</f>
        <v>-0.22062732527325668</v>
      </c>
    </row>
    <row r="19" spans="1:12" ht="24" customHeight="1">
      <c r="A19" s="51" t="s">
        <v>18</v>
      </c>
      <c r="B19" s="47">
        <v>4702.8150000000005</v>
      </c>
      <c r="C19" s="47">
        <f t="shared" si="1"/>
        <v>0.39789692668162496</v>
      </c>
      <c r="D19" s="47">
        <f t="shared" si="3"/>
        <v>3.191347694415621</v>
      </c>
      <c r="E19" s="47"/>
      <c r="F19" s="47"/>
      <c r="G19" s="47">
        <v>5134.089</v>
      </c>
      <c r="H19" s="47">
        <f t="shared" si="2"/>
        <v>0.3866322012199714</v>
      </c>
      <c r="I19" s="47">
        <f t="shared" si="0"/>
        <v>2.868636840543015</v>
      </c>
      <c r="J19" s="47"/>
      <c r="K19" s="47">
        <f>G19-B19</f>
        <v>431.27399999999943</v>
      </c>
      <c r="L19" s="48">
        <f>G19/B19-1</f>
        <v>0.09170549979108245</v>
      </c>
    </row>
    <row r="20" spans="1:12" ht="23.25" customHeight="1">
      <c r="A20" s="56" t="s">
        <v>19</v>
      </c>
      <c r="B20" s="46">
        <f>B21+B22+B23+B24</f>
        <v>47646.613887</v>
      </c>
      <c r="C20" s="47">
        <f>B20/$B$10*100</f>
        <v>4.031296411282035</v>
      </c>
      <c r="D20" s="47">
        <f t="shared" si="3"/>
        <v>32.333168830793625</v>
      </c>
      <c r="E20" s="47"/>
      <c r="F20" s="47"/>
      <c r="G20" s="46">
        <f>G21+G22+G23+G24</f>
        <v>63310.027948999996</v>
      </c>
      <c r="H20" s="47">
        <f t="shared" si="2"/>
        <v>4.767680393779652</v>
      </c>
      <c r="I20" s="47">
        <f t="shared" si="0"/>
        <v>35.374041733657</v>
      </c>
      <c r="J20" s="47"/>
      <c r="K20" s="47">
        <f>G20-B20</f>
        <v>15663.414061999996</v>
      </c>
      <c r="L20" s="48">
        <f>G20/B20-1</f>
        <v>0.32874138966407496</v>
      </c>
    </row>
    <row r="21" spans="1:12" ht="20.25" customHeight="1">
      <c r="A21" s="52" t="s">
        <v>20</v>
      </c>
      <c r="B21" s="39">
        <v>29473.149</v>
      </c>
      <c r="C21" s="53">
        <f t="shared" si="1"/>
        <v>2.4936714301390985</v>
      </c>
      <c r="D21" s="53">
        <f t="shared" si="3"/>
        <v>20.000588181401575</v>
      </c>
      <c r="E21" s="53"/>
      <c r="F21" s="53"/>
      <c r="G21" s="53">
        <v>38162.765</v>
      </c>
      <c r="H21" s="53">
        <f t="shared" si="2"/>
        <v>2.873918593267565</v>
      </c>
      <c r="I21" s="53">
        <f>G21/G$12*100</f>
        <v>21.323181895753184</v>
      </c>
      <c r="J21" s="53"/>
      <c r="K21" s="53">
        <f>G21-B21</f>
        <v>8689.615999999998</v>
      </c>
      <c r="L21" s="54">
        <f>G21/B21-1</f>
        <v>0.2948316109690212</v>
      </c>
    </row>
    <row r="22" spans="1:12" ht="18" customHeight="1">
      <c r="A22" s="52" t="s">
        <v>21</v>
      </c>
      <c r="B22" s="39">
        <v>13870.833</v>
      </c>
      <c r="C22" s="53">
        <f t="shared" si="1"/>
        <v>1.1735868455837755</v>
      </c>
      <c r="D22" s="53">
        <f t="shared" si="3"/>
        <v>9.412798699114063</v>
      </c>
      <c r="E22" s="53"/>
      <c r="F22" s="53"/>
      <c r="G22" s="53">
        <v>14012.464</v>
      </c>
      <c r="H22" s="53">
        <f t="shared" si="2"/>
        <v>1.0552348821447397</v>
      </c>
      <c r="I22" s="53">
        <f t="shared" si="0"/>
        <v>7.829367675001883</v>
      </c>
      <c r="J22" s="53"/>
      <c r="K22" s="53">
        <f>G22-B22</f>
        <v>141.6309999999994</v>
      </c>
      <c r="L22" s="54">
        <f>G22/B22-1</f>
        <v>0.010210706163068961</v>
      </c>
    </row>
    <row r="23" spans="1:12" s="58" customFormat="1" ht="23.25" customHeight="1">
      <c r="A23" s="57" t="s">
        <v>22</v>
      </c>
      <c r="B23" s="39">
        <v>2031.944887</v>
      </c>
      <c r="C23" s="53">
        <f t="shared" si="1"/>
        <v>0.17191929210988346</v>
      </c>
      <c r="D23" s="53">
        <f t="shared" si="3"/>
        <v>1.378885333636781</v>
      </c>
      <c r="E23" s="53"/>
      <c r="F23" s="53"/>
      <c r="G23" s="53">
        <v>8323.404949</v>
      </c>
      <c r="H23" s="53">
        <f t="shared" si="2"/>
        <v>0.6268096203780404</v>
      </c>
      <c r="I23" s="53">
        <f t="shared" si="0"/>
        <v>4.65064514375568</v>
      </c>
      <c r="J23" s="53"/>
      <c r="K23" s="53">
        <f>G23-B23</f>
        <v>6291.460062</v>
      </c>
      <c r="L23" s="54">
        <f>G23/B23-1</f>
        <v>3.0962749542330474</v>
      </c>
    </row>
    <row r="24" spans="1:12" ht="49.5" customHeight="1">
      <c r="A24" s="57" t="s">
        <v>23</v>
      </c>
      <c r="B24" s="39">
        <v>2270.6869999999994</v>
      </c>
      <c r="C24" s="53">
        <f t="shared" si="1"/>
        <v>0.1921188434492785</v>
      </c>
      <c r="D24" s="53">
        <f t="shared" si="3"/>
        <v>1.5408966166412075</v>
      </c>
      <c r="E24" s="53"/>
      <c r="F24" s="53"/>
      <c r="G24" s="53">
        <v>2811.394</v>
      </c>
      <c r="H24" s="53">
        <f t="shared" si="2"/>
        <v>0.21171729798930639</v>
      </c>
      <c r="I24" s="53">
        <f t="shared" si="0"/>
        <v>1.5708470191462574</v>
      </c>
      <c r="J24" s="53"/>
      <c r="K24" s="53">
        <f>G24-B24</f>
        <v>540.7070000000003</v>
      </c>
      <c r="L24" s="54">
        <f>G24/B24-1</f>
        <v>0.23812484943983936</v>
      </c>
    </row>
    <row r="25" spans="1:12" s="49" customFormat="1" ht="35.25" customHeight="1">
      <c r="A25" s="56" t="s">
        <v>24</v>
      </c>
      <c r="B25" s="59">
        <v>529.892</v>
      </c>
      <c r="C25" s="47">
        <f t="shared" si="1"/>
        <v>0.04483323249440592</v>
      </c>
      <c r="D25" s="47">
        <f t="shared" si="3"/>
        <v>0.3595866757440559</v>
      </c>
      <c r="E25" s="47"/>
      <c r="F25" s="47"/>
      <c r="G25" s="47">
        <v>808.928</v>
      </c>
      <c r="H25" s="47">
        <f t="shared" si="2"/>
        <v>0.06091784019881015</v>
      </c>
      <c r="I25" s="47">
        <f t="shared" si="0"/>
        <v>0.4519829442276478</v>
      </c>
      <c r="J25" s="47"/>
      <c r="K25" s="47">
        <f>G25-B25</f>
        <v>279.03599999999994</v>
      </c>
      <c r="L25" s="48">
        <f>G25/B25-1</f>
        <v>0.5265903240660359</v>
      </c>
    </row>
    <row r="26" spans="1:12" s="49" customFormat="1" ht="17.25" customHeight="1">
      <c r="A26" s="60" t="s">
        <v>25</v>
      </c>
      <c r="B26" s="59">
        <v>495.163</v>
      </c>
      <c r="C26" s="47">
        <f t="shared" si="1"/>
        <v>0.04189487273185388</v>
      </c>
      <c r="D26" s="47">
        <f t="shared" si="3"/>
        <v>0.3360194475882895</v>
      </c>
      <c r="E26" s="47"/>
      <c r="F26" s="47"/>
      <c r="G26" s="47">
        <v>597.55</v>
      </c>
      <c r="H26" s="47">
        <f t="shared" si="2"/>
        <v>0.044999623465622404</v>
      </c>
      <c r="I26" s="47">
        <f t="shared" si="0"/>
        <v>0.33387694371221044</v>
      </c>
      <c r="J26" s="47"/>
      <c r="K26" s="47">
        <f>G26-B26</f>
        <v>102.38699999999994</v>
      </c>
      <c r="L26" s="48">
        <f>G26/B26-1</f>
        <v>0.20677433491597697</v>
      </c>
    </row>
    <row r="27" spans="1:12" s="49" customFormat="1" ht="18" customHeight="1">
      <c r="A27" s="61" t="s">
        <v>26</v>
      </c>
      <c r="B27" s="59">
        <v>51908.501266</v>
      </c>
      <c r="C27" s="47">
        <f>B27/$B$10*100</f>
        <v>4.391887225500181</v>
      </c>
      <c r="D27" s="47">
        <f t="shared" si="3"/>
        <v>35.225301406884896</v>
      </c>
      <c r="E27" s="47"/>
      <c r="F27" s="47"/>
      <c r="G27" s="47">
        <v>57568.543799</v>
      </c>
      <c r="H27" s="47">
        <f t="shared" si="2"/>
        <v>4.335307161608555</v>
      </c>
      <c r="I27" s="47">
        <f>G27/G$12*100</f>
        <v>32.16602703969985</v>
      </c>
      <c r="J27" s="47"/>
      <c r="K27" s="47">
        <f>G27-B27</f>
        <v>5660.042533</v>
      </c>
      <c r="L27" s="48">
        <f>G27/B27-1</f>
        <v>0.1090388355463332</v>
      </c>
    </row>
    <row r="28" spans="1:12" s="49" customFormat="1" ht="18" customHeight="1">
      <c r="A28" s="63" t="s">
        <v>27</v>
      </c>
      <c r="B28" s="59">
        <v>9730.037672929999</v>
      </c>
      <c r="C28" s="47">
        <f t="shared" si="1"/>
        <v>0.8232414174394008</v>
      </c>
      <c r="D28" s="47">
        <f t="shared" si="3"/>
        <v>6.6028396384042916</v>
      </c>
      <c r="E28" s="47"/>
      <c r="F28" s="47"/>
      <c r="G28" s="47">
        <v>15544.119640040006</v>
      </c>
      <c r="H28" s="47">
        <f t="shared" si="2"/>
        <v>1.170579082765269</v>
      </c>
      <c r="I28" s="47">
        <f>G28/G$12*100</f>
        <v>8.685169706490674</v>
      </c>
      <c r="J28" s="47"/>
      <c r="K28" s="47">
        <f>G28-B28</f>
        <v>5814.081967110007</v>
      </c>
      <c r="L28" s="48">
        <f>G28/B28-1</f>
        <v>0.597539512440471</v>
      </c>
    </row>
    <row r="29" spans="1:12" s="49" customFormat="1" ht="17.25" customHeight="1" hidden="1">
      <c r="A29" s="64"/>
      <c r="B29" s="59"/>
      <c r="C29" s="47"/>
      <c r="D29" s="47"/>
      <c r="E29" s="47"/>
      <c r="F29" s="47"/>
      <c r="G29" s="47"/>
      <c r="H29" s="47"/>
      <c r="I29" s="47"/>
      <c r="J29" s="47"/>
      <c r="K29" s="47"/>
      <c r="L29" s="48"/>
    </row>
    <row r="30" spans="1:12" s="49" customFormat="1" ht="17.25" customHeight="1">
      <c r="A30" s="65" t="s">
        <v>28</v>
      </c>
      <c r="B30" s="59">
        <v>416.882</v>
      </c>
      <c r="C30" s="47">
        <f>B30/$B$10*100</f>
        <v>0.0352716546555391</v>
      </c>
      <c r="D30" s="47">
        <f t="shared" si="3"/>
        <v>0.28289767076599287</v>
      </c>
      <c r="E30" s="47"/>
      <c r="F30" s="47"/>
      <c r="G30" s="47">
        <v>538.927</v>
      </c>
      <c r="H30" s="47">
        <f>G30/$G$10*100</f>
        <v>0.04058490850214625</v>
      </c>
      <c r="I30" s="47">
        <f t="shared" si="0"/>
        <v>0.301121746538349</v>
      </c>
      <c r="J30" s="47"/>
      <c r="K30" s="47">
        <f>G30-B30</f>
        <v>122.04500000000002</v>
      </c>
      <c r="L30" s="48">
        <f>G30/B30-1</f>
        <v>0.29275670333571613</v>
      </c>
    </row>
    <row r="31" spans="1:12" s="49" customFormat="1" ht="18" customHeight="1">
      <c r="A31" s="65" t="s">
        <v>29</v>
      </c>
      <c r="B31" s="59">
        <v>0.044344</v>
      </c>
      <c r="C31" s="47">
        <f>B31/$B$10*100</f>
        <v>3.751868044303247E-06</v>
      </c>
      <c r="D31" s="47">
        <f t="shared" si="3"/>
        <v>3.009200280282475E-05</v>
      </c>
      <c r="E31" s="47"/>
      <c r="F31" s="47"/>
      <c r="G31" s="47">
        <v>28.246</v>
      </c>
      <c r="H31" s="47">
        <f>G31/$G$10*100</f>
        <v>0.002127118005873936</v>
      </c>
      <c r="I31" s="47">
        <f t="shared" si="0"/>
        <v>0.01578225780620048</v>
      </c>
      <c r="J31" s="47"/>
      <c r="K31" s="47">
        <f>G31-B31</f>
        <v>28.201656</v>
      </c>
      <c r="L31" s="48"/>
    </row>
    <row r="32" spans="1:12" s="49" customFormat="1" ht="34.5" customHeight="1">
      <c r="A32" s="66" t="s">
        <v>30</v>
      </c>
      <c r="B32" s="59">
        <v>6.768905</v>
      </c>
      <c r="C32" s="47">
        <f>B32/$B$10*100</f>
        <v>0.0005727051768993431</v>
      </c>
      <c r="D32" s="47">
        <f t="shared" si="3"/>
        <v>0.00459340402832524</v>
      </c>
      <c r="E32" s="47"/>
      <c r="F32" s="47"/>
      <c r="G32" s="47">
        <v>4.154677</v>
      </c>
      <c r="H32" s="47">
        <f>G32/$G$10*100</f>
        <v>0.0003128757436553958</v>
      </c>
      <c r="I32" s="47">
        <f t="shared" si="0"/>
        <v>0.0023213971364260994</v>
      </c>
      <c r="J32" s="47"/>
      <c r="K32" s="47">
        <f>G32-B32</f>
        <v>-2.6142279999999998</v>
      </c>
      <c r="L32" s="48">
        <f>G32/B32-1</f>
        <v>-0.3862113591489317</v>
      </c>
    </row>
    <row r="33" spans="1:12" s="49" customFormat="1" ht="16.5" customHeight="1">
      <c r="A33" s="67" t="s">
        <v>31</v>
      </c>
      <c r="B33" s="59"/>
      <c r="C33" s="47"/>
      <c r="D33" s="47"/>
      <c r="E33" s="47"/>
      <c r="F33" s="47"/>
      <c r="G33" s="47"/>
      <c r="H33" s="47"/>
      <c r="I33" s="47"/>
      <c r="J33" s="47"/>
      <c r="K33" s="47"/>
      <c r="L33" s="48"/>
    </row>
    <row r="34" spans="1:12" ht="18" customHeight="1">
      <c r="A34" s="65" t="s">
        <v>32</v>
      </c>
      <c r="B34" s="67">
        <v>-152.921572</v>
      </c>
      <c r="C34" s="67">
        <f>B34/$B$10*100</f>
        <v>-0.012938425926200122</v>
      </c>
      <c r="D34" s="67">
        <f t="shared" si="3"/>
        <v>-0.10377314570711633</v>
      </c>
      <c r="E34" s="67"/>
      <c r="F34" s="67"/>
      <c r="G34" s="67">
        <v>246.351</v>
      </c>
      <c r="H34" s="67">
        <f>G34/$G$10*100</f>
        <v>0.018551924090669476</v>
      </c>
      <c r="I34" s="67">
        <f>G34/G$12*100</f>
        <v>0.13764692320382688</v>
      </c>
      <c r="J34" s="67"/>
      <c r="K34" s="67">
        <f>G34-B34</f>
        <v>399.27257199999997</v>
      </c>
      <c r="L34" s="48">
        <f>G34/B34-1</f>
        <v>-2.6109630366603866</v>
      </c>
    </row>
    <row r="35" spans="1:12" ht="18.75" customHeight="1">
      <c r="A35" s="68" t="s">
        <v>33</v>
      </c>
      <c r="B35" s="59">
        <v>116.66799999999999</v>
      </c>
      <c r="C35" s="59">
        <f>B35/$B$10*100</f>
        <v>0.009871074801388489</v>
      </c>
      <c r="D35" s="59">
        <f>B35/B$12*100</f>
        <v>0.0791713373398872</v>
      </c>
      <c r="E35" s="46"/>
      <c r="F35" s="47"/>
      <c r="G35" s="59">
        <v>427.893</v>
      </c>
      <c r="H35" s="59">
        <f>G35/$G$10*100</f>
        <v>0.032223284885910086</v>
      </c>
      <c r="I35" s="59">
        <f>G35/G$12*100</f>
        <v>0.2390822643726029</v>
      </c>
      <c r="J35" s="59"/>
      <c r="K35" s="59">
        <f>G35-B35</f>
        <v>311.22499999999997</v>
      </c>
      <c r="L35" s="48">
        <f>G35/B35-1</f>
        <v>2.667612370144341</v>
      </c>
    </row>
    <row r="36" spans="1:12" ht="48" customHeight="1">
      <c r="A36" s="70" t="s">
        <v>34</v>
      </c>
      <c r="B36" s="59">
        <v>10183.372498999997</v>
      </c>
      <c r="C36" s="59">
        <f>B36/$B$10*100</f>
        <v>0.8615972817570492</v>
      </c>
      <c r="D36" s="59">
        <f>B36/B$12*100</f>
        <v>6.910474332088137</v>
      </c>
      <c r="E36" s="59"/>
      <c r="F36" s="59"/>
      <c r="G36" s="59">
        <v>12134.415071999998</v>
      </c>
      <c r="H36" s="59">
        <f>G36/$G$10*100</f>
        <v>0.9138048853076284</v>
      </c>
      <c r="I36" s="59">
        <f>G36/G$12*100</f>
        <v>6.780020781482287</v>
      </c>
      <c r="J36" s="59"/>
      <c r="K36" s="59">
        <f>G36-B36</f>
        <v>1951.0425730000006</v>
      </c>
      <c r="L36" s="48">
        <f>G36/B36-1</f>
        <v>0.19159100515979288</v>
      </c>
    </row>
    <row r="37" spans="1:12" ht="31.5" customHeight="1">
      <c r="A37" s="70" t="s">
        <v>35</v>
      </c>
      <c r="B37" s="59"/>
      <c r="C37" s="59"/>
      <c r="D37" s="59"/>
      <c r="E37" s="59"/>
      <c r="F37" s="59"/>
      <c r="G37" s="59">
        <v>0</v>
      </c>
      <c r="H37" s="59"/>
      <c r="I37" s="59"/>
      <c r="J37" s="59"/>
      <c r="K37" s="59"/>
      <c r="L37" s="48"/>
    </row>
    <row r="38" spans="1:12" ht="8.25" customHeight="1">
      <c r="A38" s="71"/>
      <c r="B38" s="46"/>
      <c r="C38" s="46"/>
      <c r="D38" s="46"/>
      <c r="E38" s="46"/>
      <c r="F38" s="47"/>
      <c r="G38" s="62"/>
      <c r="H38" s="47"/>
      <c r="I38" s="47"/>
      <c r="J38" s="47"/>
      <c r="K38" s="47"/>
      <c r="L38" s="69"/>
    </row>
    <row r="39" spans="1:12" s="49" customFormat="1" ht="33" customHeight="1">
      <c r="A39" s="41" t="s">
        <v>36</v>
      </c>
      <c r="B39" s="72">
        <f>B40+B54+B55+B56+B57</f>
        <v>173545.38826247</v>
      </c>
      <c r="C39" s="43">
        <f aca="true" t="shared" si="4" ref="C39:C55">B39/$B$10*100</f>
        <v>14.683370838403413</v>
      </c>
      <c r="D39" s="43">
        <f>B39/B$39*100</f>
        <v>100</v>
      </c>
      <c r="E39" s="43"/>
      <c r="F39" s="43"/>
      <c r="G39" s="72">
        <f>G40+G54+G55+G56+G57</f>
        <v>199874.48033393992</v>
      </c>
      <c r="H39" s="43">
        <f aca="true" t="shared" si="5" ref="H39:H50">G39/$G$10*100</f>
        <v>15.051922609679941</v>
      </c>
      <c r="I39" s="43">
        <f aca="true" t="shared" si="6" ref="I39:I50">G39/G$39*100</f>
        <v>100</v>
      </c>
      <c r="J39" s="43"/>
      <c r="K39" s="43">
        <f>G39-B39</f>
        <v>26329.09207146993</v>
      </c>
      <c r="L39" s="44">
        <f>G39/B39-1</f>
        <v>0.15171300335362314</v>
      </c>
    </row>
    <row r="40" spans="1:12" s="49" customFormat="1" ht="19.5" customHeight="1">
      <c r="A40" s="73" t="s">
        <v>37</v>
      </c>
      <c r="B40" s="62">
        <f>B41+B42+B43+B44++B45+B46+B47+B48+B49+B50+B51+B52+B53</f>
        <v>165857.65498947</v>
      </c>
      <c r="C40" s="47">
        <f t="shared" si="4"/>
        <v>14.032925213288506</v>
      </c>
      <c r="D40" s="47">
        <f aca="true" t="shared" si="7" ref="D40:D56">B40/B$39*100</f>
        <v>95.57018866939117</v>
      </c>
      <c r="E40" s="47"/>
      <c r="F40" s="47"/>
      <c r="G40" s="62">
        <f>G41+G42+G43+G44++G45+G46+G47+G48+G49+G50+G51+G52+G53</f>
        <v>193034.60271993993</v>
      </c>
      <c r="H40" s="47">
        <f t="shared" si="5"/>
        <v>14.536832797645902</v>
      </c>
      <c r="I40" s="47">
        <f t="shared" si="6"/>
        <v>96.57791349722473</v>
      </c>
      <c r="J40" s="47"/>
      <c r="K40" s="47">
        <f>G40-B40</f>
        <v>27176.947730469925</v>
      </c>
      <c r="L40" s="48">
        <f>G40/B40-1</f>
        <v>0.1638570600325644</v>
      </c>
    </row>
    <row r="41" spans="1:12" ht="19.5" customHeight="1">
      <c r="A41" s="74" t="s">
        <v>38</v>
      </c>
      <c r="B41" s="67">
        <v>46326.296402</v>
      </c>
      <c r="C41" s="67">
        <f t="shared" si="4"/>
        <v>3.9195866651989957</v>
      </c>
      <c r="D41" s="67">
        <f t="shared" si="7"/>
        <v>26.69405212424091</v>
      </c>
      <c r="E41" s="67"/>
      <c r="F41" s="67"/>
      <c r="G41" s="75">
        <v>48459.25129999999</v>
      </c>
      <c r="H41" s="67">
        <f t="shared" si="5"/>
        <v>3.6493148053317257</v>
      </c>
      <c r="I41" s="67">
        <f t="shared" si="6"/>
        <v>24.244841672151836</v>
      </c>
      <c r="J41" s="67"/>
      <c r="K41" s="67">
        <f>G41-B41</f>
        <v>2132.954897999989</v>
      </c>
      <c r="L41" s="76">
        <f>G41/B41-1</f>
        <v>0.04604199048184454</v>
      </c>
    </row>
    <row r="42" spans="1:12" ht="19.5" customHeight="1">
      <c r="A42" s="74" t="s">
        <v>39</v>
      </c>
      <c r="B42" s="67">
        <v>22410.519512</v>
      </c>
      <c r="C42" s="67">
        <f t="shared" si="4"/>
        <v>1.8961147396109324</v>
      </c>
      <c r="D42" s="67">
        <f t="shared" si="7"/>
        <v>12.913347762434539</v>
      </c>
      <c r="E42" s="67"/>
      <c r="F42" s="67"/>
      <c r="G42" s="75">
        <v>26190.062147000004</v>
      </c>
      <c r="H42" s="67">
        <f t="shared" si="5"/>
        <v>1.972291749905867</v>
      </c>
      <c r="I42" s="67">
        <f t="shared" si="6"/>
        <v>13.103254654242505</v>
      </c>
      <c r="J42" s="67"/>
      <c r="K42" s="67">
        <f>G42-B42</f>
        <v>3779.5426350000052</v>
      </c>
      <c r="L42" s="76">
        <f>G42/B42-1</f>
        <v>0.1686503801474215</v>
      </c>
    </row>
    <row r="43" spans="1:12" ht="19.5" customHeight="1">
      <c r="A43" s="74" t="s">
        <v>40</v>
      </c>
      <c r="B43" s="67">
        <v>7076.689597469999</v>
      </c>
      <c r="C43" s="67">
        <f t="shared" si="4"/>
        <v>0.598746291723816</v>
      </c>
      <c r="D43" s="67">
        <f t="shared" si="7"/>
        <v>4.077716883359192</v>
      </c>
      <c r="E43" s="67"/>
      <c r="F43" s="67"/>
      <c r="G43" s="75">
        <v>10918.937420940001</v>
      </c>
      <c r="H43" s="67">
        <f t="shared" si="5"/>
        <v>0.8222710611446646</v>
      </c>
      <c r="I43" s="67">
        <f t="shared" si="6"/>
        <v>5.4628972156411395</v>
      </c>
      <c r="J43" s="67"/>
      <c r="K43" s="67">
        <f>G43-B43</f>
        <v>3842.247823470002</v>
      </c>
      <c r="L43" s="76">
        <f>G43/B43-1</f>
        <v>0.5429442355142511</v>
      </c>
    </row>
    <row r="44" spans="1:12" ht="19.5" customHeight="1">
      <c r="A44" s="74" t="s">
        <v>41</v>
      </c>
      <c r="B44" s="67">
        <v>2809.6670000000004</v>
      </c>
      <c r="C44" s="67">
        <f t="shared" si="4"/>
        <v>0.2377209956799876</v>
      </c>
      <c r="D44" s="67">
        <f t="shared" si="7"/>
        <v>1.6189810793189505</v>
      </c>
      <c r="E44" s="67"/>
      <c r="F44" s="67"/>
      <c r="G44" s="75">
        <v>4395.884999999999</v>
      </c>
      <c r="H44" s="67">
        <f t="shared" si="5"/>
        <v>0.33104036448527746</v>
      </c>
      <c r="I44" s="67">
        <f t="shared" si="6"/>
        <v>2.1993227913116185</v>
      </c>
      <c r="J44" s="67"/>
      <c r="K44" s="67">
        <f>G44-B44</f>
        <v>1586.217999999999</v>
      </c>
      <c r="L44" s="76">
        <f>G44/B44-1</f>
        <v>0.5645572945121251</v>
      </c>
    </row>
    <row r="45" spans="1:12" ht="31.5" customHeight="1">
      <c r="A45" s="77" t="s">
        <v>42</v>
      </c>
      <c r="B45" s="78">
        <v>627.3792280000052</v>
      </c>
      <c r="C45" s="78">
        <f t="shared" si="4"/>
        <v>0.053081455827008406</v>
      </c>
      <c r="D45" s="78">
        <f>B45/B$39*100</f>
        <v>0.3615072888316439</v>
      </c>
      <c r="E45" s="78"/>
      <c r="F45" s="78"/>
      <c r="G45" s="79">
        <v>736.285869000003</v>
      </c>
      <c r="H45" s="78">
        <f t="shared" si="5"/>
        <v>0.0554473882822504</v>
      </c>
      <c r="I45" s="78">
        <f t="shared" si="6"/>
        <v>0.3683741254860824</v>
      </c>
      <c r="J45" s="78"/>
      <c r="K45" s="78">
        <f>G45-B45</f>
        <v>108.90664099999776</v>
      </c>
      <c r="L45" s="80">
        <f>G45/B45-1</f>
        <v>0.17358981002156626</v>
      </c>
    </row>
    <row r="46" spans="1:12" ht="18" customHeight="1">
      <c r="A46" s="74" t="s">
        <v>43</v>
      </c>
      <c r="B46" s="78">
        <v>9456.06832</v>
      </c>
      <c r="C46" s="81">
        <f t="shared" si="4"/>
        <v>0.8000613511310727</v>
      </c>
      <c r="D46" s="81">
        <f t="shared" si="7"/>
        <v>5.448758053828919</v>
      </c>
      <c r="E46" s="81"/>
      <c r="F46" s="81"/>
      <c r="G46" s="82">
        <v>11135.759183999999</v>
      </c>
      <c r="H46" s="81">
        <f t="shared" si="5"/>
        <v>0.8385992306649597</v>
      </c>
      <c r="I46" s="81">
        <f t="shared" si="6"/>
        <v>5.57137617838703</v>
      </c>
      <c r="J46" s="81"/>
      <c r="K46" s="81">
        <f>G46-B46</f>
        <v>1679.6908639999983</v>
      </c>
      <c r="L46" s="83">
        <f>G46/B46-1</f>
        <v>0.1776309991804288</v>
      </c>
    </row>
    <row r="47" spans="1:12" ht="33" customHeight="1">
      <c r="A47" s="77" t="s">
        <v>44</v>
      </c>
      <c r="B47" s="78">
        <v>88.70586800000001</v>
      </c>
      <c r="C47" s="78">
        <f t="shared" si="4"/>
        <v>0.007505247868739446</v>
      </c>
      <c r="D47" s="78">
        <f t="shared" si="7"/>
        <v>0.051113929841708775</v>
      </c>
      <c r="E47" s="78"/>
      <c r="F47" s="78"/>
      <c r="G47" s="79">
        <v>26.523945000000012</v>
      </c>
      <c r="H47" s="78">
        <f t="shared" si="5"/>
        <v>0.0019974354243542445</v>
      </c>
      <c r="I47" s="78">
        <f t="shared" si="6"/>
        <v>0.013270300918699166</v>
      </c>
      <c r="J47" s="78"/>
      <c r="K47" s="78">
        <f>G47-B47</f>
        <v>-62.181923</v>
      </c>
      <c r="L47" s="80">
        <f>G47/B47-1</f>
        <v>-0.7009899615660149</v>
      </c>
    </row>
    <row r="48" spans="1:12" ht="21" customHeight="1">
      <c r="A48" s="77" t="s">
        <v>45</v>
      </c>
      <c r="B48" s="82">
        <v>62920.685184</v>
      </c>
      <c r="C48" s="81">
        <f>B48/$B$10*100</f>
        <v>5.323608787378548</v>
      </c>
      <c r="D48" s="81">
        <f t="shared" si="7"/>
        <v>36.256039883260264</v>
      </c>
      <c r="E48" s="81"/>
      <c r="F48" s="81"/>
      <c r="G48" s="82">
        <v>74095.86943199999</v>
      </c>
      <c r="H48" s="81">
        <f>G48/$G$10*100</f>
        <v>5.579928415693952</v>
      </c>
      <c r="I48" s="81">
        <f t="shared" si="6"/>
        <v>37.071200539560856</v>
      </c>
      <c r="J48" s="81"/>
      <c r="K48" s="81">
        <f>G48-B48</f>
        <v>11175.18424799999</v>
      </c>
      <c r="L48" s="83">
        <f>G48/B48-1</f>
        <v>0.17760747861089254</v>
      </c>
    </row>
    <row r="49" spans="1:12" ht="48" customHeight="1">
      <c r="A49" s="77" t="s">
        <v>46</v>
      </c>
      <c r="B49" s="82">
        <v>11326.258097999998</v>
      </c>
      <c r="C49" s="81">
        <f>B49/$B$10*100</f>
        <v>0.9582948272464609</v>
      </c>
      <c r="D49" s="81">
        <f>B49/B$39*100</f>
        <v>6.52639532020878</v>
      </c>
      <c r="E49" s="81"/>
      <c r="F49" s="81"/>
      <c r="G49" s="82">
        <v>13478.102146</v>
      </c>
      <c r="H49" s="81">
        <f t="shared" si="5"/>
        <v>1.014993760524136</v>
      </c>
      <c r="I49" s="81">
        <f t="shared" si="6"/>
        <v>6.743283146243324</v>
      </c>
      <c r="J49" s="81"/>
      <c r="K49" s="81">
        <f>G49-B49</f>
        <v>2151.844048000001</v>
      </c>
      <c r="L49" s="83">
        <f>G49/B49-1</f>
        <v>0.1899871987183459</v>
      </c>
    </row>
    <row r="50" spans="1:12" ht="21" customHeight="1">
      <c r="A50" s="77" t="s">
        <v>47</v>
      </c>
      <c r="B50" s="78">
        <v>2545.7640000000006</v>
      </c>
      <c r="C50" s="78">
        <f t="shared" si="4"/>
        <v>0.2153926258329788</v>
      </c>
      <c r="D50" s="78">
        <f t="shared" si="7"/>
        <v>1.4669153847809473</v>
      </c>
      <c r="E50" s="78"/>
      <c r="F50" s="78"/>
      <c r="G50" s="79">
        <v>3417.3720000000003</v>
      </c>
      <c r="H50" s="78">
        <f t="shared" si="5"/>
        <v>0.25735160780179234</v>
      </c>
      <c r="I50" s="78">
        <f t="shared" si="6"/>
        <v>1.7097590419199251</v>
      </c>
      <c r="J50" s="78"/>
      <c r="K50" s="78">
        <f>G50-B50</f>
        <v>871.6079999999997</v>
      </c>
      <c r="L50" s="80">
        <f>G50/B50-1</f>
        <v>0.34237580545565094</v>
      </c>
    </row>
    <row r="51" spans="1:12" ht="48" customHeight="1">
      <c r="A51" s="77" t="s">
        <v>48</v>
      </c>
      <c r="B51" s="78"/>
      <c r="C51" s="78"/>
      <c r="D51" s="78"/>
      <c r="E51" s="78"/>
      <c r="F51" s="78"/>
      <c r="G51" s="79">
        <v>0.347276</v>
      </c>
      <c r="H51" s="78">
        <f>G51/$G$10*100</f>
        <v>2.6152270502296855E-05</v>
      </c>
      <c r="I51" s="78">
        <f>G51/G$39*100</f>
        <v>0.0001737470433543038</v>
      </c>
      <c r="J51" s="78"/>
      <c r="K51" s="78">
        <f>G51-B51</f>
        <v>0.347276</v>
      </c>
      <c r="L51" s="80"/>
    </row>
    <row r="52" spans="1:12" ht="35.25" customHeight="1">
      <c r="A52" s="77" t="s">
        <v>49</v>
      </c>
      <c r="B52" s="53"/>
      <c r="C52" s="53"/>
      <c r="D52" s="53"/>
      <c r="E52" s="53"/>
      <c r="F52" s="53"/>
      <c r="G52" s="79">
        <v>0</v>
      </c>
      <c r="H52" s="78">
        <f>G52/$G$10*100</f>
        <v>0</v>
      </c>
      <c r="I52" s="78">
        <f>G52/G$39*100</f>
        <v>0</v>
      </c>
      <c r="J52" s="78"/>
      <c r="K52" s="78">
        <f>G52-B52</f>
        <v>0</v>
      </c>
      <c r="L52" s="80"/>
    </row>
    <row r="53" spans="1:12" ht="38.25" customHeight="1">
      <c r="A53" s="77" t="s">
        <v>50</v>
      </c>
      <c r="B53" s="81">
        <v>269.62177999999994</v>
      </c>
      <c r="C53" s="81">
        <f>B53/$B$10*100</f>
        <v>0.02281222578996392</v>
      </c>
      <c r="D53" s="67">
        <f t="shared" si="7"/>
        <v>0.1553609592853162</v>
      </c>
      <c r="E53" s="67"/>
      <c r="F53" s="67"/>
      <c r="G53" s="75">
        <v>180.207</v>
      </c>
      <c r="H53" s="67">
        <f>G53/$G$10*100</f>
        <v>0.013570826116424429</v>
      </c>
      <c r="I53" s="67">
        <f>G53/G$39*100</f>
        <v>0.09016008431837795</v>
      </c>
      <c r="J53" s="67"/>
      <c r="K53" s="67">
        <f>G53-B53</f>
        <v>-89.41477999999995</v>
      </c>
      <c r="L53" s="83">
        <f>G53/B53-1</f>
        <v>-0.3316304046357085</v>
      </c>
    </row>
    <row r="54" spans="1:12" s="49" customFormat="1" ht="19.5" customHeight="1">
      <c r="A54" s="73" t="s">
        <v>51</v>
      </c>
      <c r="B54" s="75">
        <v>8523.00792</v>
      </c>
      <c r="C54" s="67">
        <f>B54/$B$10*100</f>
        <v>0.7211167476184259</v>
      </c>
      <c r="D54" s="67">
        <f>B54/B$39*100</f>
        <v>4.911111730096685</v>
      </c>
      <c r="E54" s="67"/>
      <c r="F54" s="67"/>
      <c r="G54" s="75">
        <v>8169.580069999999</v>
      </c>
      <c r="H54" s="67">
        <f>G54/$G$10*100</f>
        <v>0.6152255493636568</v>
      </c>
      <c r="I54" s="67">
        <f>G54/G$39*100</f>
        <v>4.087355252331708</v>
      </c>
      <c r="J54" s="67"/>
      <c r="K54" s="67">
        <f>G54-B54</f>
        <v>-353.42785000000094</v>
      </c>
      <c r="L54" s="76">
        <f>G54/B54-1</f>
        <v>-0.04146750223834139</v>
      </c>
    </row>
    <row r="55" spans="1:12" ht="19.5" customHeight="1">
      <c r="A55" s="73" t="s">
        <v>31</v>
      </c>
      <c r="B55" s="78">
        <v>0</v>
      </c>
      <c r="C55" s="67">
        <f t="shared" si="4"/>
        <v>0</v>
      </c>
      <c r="D55" s="67">
        <f t="shared" si="7"/>
        <v>0</v>
      </c>
      <c r="E55" s="67"/>
      <c r="F55" s="67"/>
      <c r="G55" s="75">
        <v>0</v>
      </c>
      <c r="H55" s="67">
        <f>G55/$G$10*100</f>
        <v>0</v>
      </c>
      <c r="I55" s="67">
        <f>G55/G$39*100</f>
        <v>0</v>
      </c>
      <c r="J55" s="67"/>
      <c r="K55" s="67">
        <f>G55-B55</f>
        <v>0</v>
      </c>
      <c r="L55" s="76"/>
    </row>
    <row r="56" spans="1:12" s="49" customFormat="1" ht="32.25" customHeight="1">
      <c r="A56" s="85" t="s">
        <v>52</v>
      </c>
      <c r="B56" s="81">
        <v>-835.2746470000001</v>
      </c>
      <c r="C56" s="67">
        <f>B56/$B$10*100</f>
        <v>-0.0706711225035174</v>
      </c>
      <c r="D56" s="67">
        <f t="shared" si="7"/>
        <v>-0.4813003994878452</v>
      </c>
      <c r="E56" s="67"/>
      <c r="F56" s="67"/>
      <c r="G56" s="75">
        <v>-1329.702456</v>
      </c>
      <c r="H56" s="67">
        <f>G56/$G$10*100</f>
        <v>-0.1001357373296182</v>
      </c>
      <c r="I56" s="67">
        <f>G56/G$39*100</f>
        <v>-0.6652687495564226</v>
      </c>
      <c r="J56" s="67"/>
      <c r="K56" s="67">
        <f>G56-B56</f>
        <v>-494.4278089999999</v>
      </c>
      <c r="L56" s="76">
        <f>G56/B56-1</f>
        <v>0.5919344143579637</v>
      </c>
    </row>
    <row r="57" spans="1:12" s="49" customFormat="1" ht="7.5" customHeight="1">
      <c r="A57" s="86"/>
      <c r="B57" s="87"/>
      <c r="C57" s="47"/>
      <c r="D57" s="47"/>
      <c r="E57" s="47"/>
      <c r="F57" s="47"/>
      <c r="G57" s="62"/>
      <c r="H57" s="47"/>
      <c r="I57" s="47"/>
      <c r="J57" s="47"/>
      <c r="K57" s="67">
        <f>G57-B57</f>
        <v>0</v>
      </c>
      <c r="L57" s="76"/>
    </row>
    <row r="58" spans="1:12" s="34" customFormat="1" ht="21" customHeight="1" thickBot="1">
      <c r="A58" s="88" t="s">
        <v>53</v>
      </c>
      <c r="B58" s="89">
        <f>B12-B39</f>
        <v>-26183.977024539985</v>
      </c>
      <c r="C58" s="90">
        <f>B58/$B$10*100</f>
        <v>-2.2153803597136474</v>
      </c>
      <c r="D58" s="89">
        <v>0</v>
      </c>
      <c r="E58" s="89"/>
      <c r="F58" s="91"/>
      <c r="G58" s="89">
        <f>G12-G39</f>
        <v>-20901.355278899893</v>
      </c>
      <c r="H58" s="90">
        <f>G58/$G$10*100</f>
        <v>-1.5740157601400628</v>
      </c>
      <c r="I58" s="92">
        <v>0</v>
      </c>
      <c r="J58" s="91"/>
      <c r="K58" s="89">
        <f>G58-B58</f>
        <v>5282.621745640092</v>
      </c>
      <c r="L58" s="93"/>
    </row>
    <row r="59" spans="1:12" s="34" customFormat="1" ht="12.75" customHeight="1">
      <c r="A59" s="94"/>
      <c r="B59" s="67"/>
      <c r="C59" s="95"/>
      <c r="D59" s="67"/>
      <c r="E59" s="67"/>
      <c r="F59" s="84"/>
      <c r="G59" s="67"/>
      <c r="H59" s="95"/>
      <c r="I59" s="81"/>
      <c r="J59" s="84"/>
      <c r="K59" s="67"/>
      <c r="L59" s="48"/>
    </row>
    <row r="60" spans="7:11" ht="19.5" customHeight="1">
      <c r="G60" s="96"/>
      <c r="H60" s="96"/>
      <c r="I60" s="96"/>
      <c r="J60" s="96"/>
      <c r="K60" s="96"/>
    </row>
    <row r="61" spans="7:11" ht="19.5" customHeight="1">
      <c r="G61" s="96"/>
      <c r="H61" s="96"/>
      <c r="I61" s="96"/>
      <c r="J61" s="96"/>
      <c r="K61" s="96"/>
    </row>
    <row r="62" spans="7:11" ht="19.5" customHeight="1">
      <c r="G62" s="96"/>
      <c r="H62" s="96"/>
      <c r="I62" s="96"/>
      <c r="J62" s="96"/>
      <c r="K62" s="96"/>
    </row>
    <row r="63" spans="7:11" ht="19.5" customHeight="1">
      <c r="G63" s="96"/>
      <c r="H63" s="96"/>
      <c r="I63" s="96"/>
      <c r="J63" s="96"/>
      <c r="K63" s="96"/>
    </row>
    <row r="64" spans="7:11" ht="19.5" customHeight="1">
      <c r="G64" s="96"/>
      <c r="H64" s="96"/>
      <c r="I64" s="96"/>
      <c r="J64" s="96"/>
      <c r="K64" s="96"/>
    </row>
    <row r="65" spans="7:11" ht="19.5" customHeight="1">
      <c r="G65" s="96"/>
      <c r="H65" s="96"/>
      <c r="I65" s="96"/>
      <c r="J65" s="96"/>
      <c r="K65" s="96"/>
    </row>
    <row r="66" spans="7:11" ht="19.5" customHeight="1">
      <c r="G66" s="96"/>
      <c r="H66" s="96"/>
      <c r="I66" s="96"/>
      <c r="J66" s="96"/>
      <c r="K66" s="96"/>
    </row>
    <row r="67" spans="7:11" ht="19.5" customHeight="1">
      <c r="G67" s="96"/>
      <c r="H67" s="96"/>
      <c r="I67" s="96"/>
      <c r="J67" s="96"/>
      <c r="K67" s="96"/>
    </row>
    <row r="68" spans="7:11" ht="19.5" customHeight="1">
      <c r="G68" s="96"/>
      <c r="H68" s="96"/>
      <c r="I68" s="96"/>
      <c r="J68" s="96"/>
      <c r="K68" s="96"/>
    </row>
    <row r="69" spans="7:11" ht="19.5" customHeight="1">
      <c r="G69" s="96"/>
      <c r="H69" s="96"/>
      <c r="I69" s="96"/>
      <c r="J69" s="96"/>
      <c r="K69" s="96"/>
    </row>
    <row r="70" spans="7:11" ht="19.5" customHeight="1">
      <c r="G70" s="96"/>
      <c r="H70" s="96"/>
      <c r="I70" s="96"/>
      <c r="J70" s="96"/>
      <c r="K70" s="96"/>
    </row>
    <row r="71" spans="7:11" ht="19.5" customHeight="1">
      <c r="G71" s="96"/>
      <c r="H71" s="96"/>
      <c r="I71" s="96"/>
      <c r="J71" s="96"/>
      <c r="K71" s="96"/>
    </row>
    <row r="72" spans="7:11" ht="19.5" customHeight="1">
      <c r="G72" s="96"/>
      <c r="H72" s="96"/>
      <c r="I72" s="96"/>
      <c r="J72" s="96"/>
      <c r="K72" s="96"/>
    </row>
    <row r="73" spans="7:11" ht="19.5" customHeight="1">
      <c r="G73" s="96"/>
      <c r="H73" s="96"/>
      <c r="I73" s="96"/>
      <c r="J73" s="96"/>
      <c r="K73" s="96"/>
    </row>
    <row r="74" spans="7:11" ht="19.5" customHeight="1">
      <c r="G74" s="96"/>
      <c r="H74" s="96"/>
      <c r="I74" s="96"/>
      <c r="J74" s="96"/>
      <c r="K74" s="96"/>
    </row>
    <row r="75" spans="7:11" ht="19.5" customHeight="1">
      <c r="G75" s="96"/>
      <c r="H75" s="96"/>
      <c r="I75" s="96"/>
      <c r="J75" s="96"/>
      <c r="K75" s="96"/>
    </row>
    <row r="76" spans="7:11" ht="19.5" customHeight="1">
      <c r="G76" s="96"/>
      <c r="H76" s="96"/>
      <c r="I76" s="96"/>
      <c r="J76" s="96"/>
      <c r="K76" s="96"/>
    </row>
    <row r="77" spans="7:11" ht="19.5" customHeight="1">
      <c r="G77" s="96"/>
      <c r="H77" s="96"/>
      <c r="I77" s="96"/>
      <c r="J77" s="96"/>
      <c r="K77" s="96"/>
    </row>
    <row r="78" spans="7:11" ht="19.5" customHeight="1">
      <c r="G78" s="96"/>
      <c r="H78" s="96"/>
      <c r="I78" s="96"/>
      <c r="J78" s="96"/>
      <c r="K78" s="96"/>
    </row>
    <row r="79" spans="7:11" ht="19.5" customHeight="1">
      <c r="G79" s="96"/>
      <c r="H79" s="96"/>
      <c r="I79" s="96"/>
      <c r="J79" s="96"/>
      <c r="K79" s="96"/>
    </row>
    <row r="80" spans="7:11" ht="19.5" customHeight="1">
      <c r="G80" s="96"/>
      <c r="H80" s="96"/>
      <c r="I80" s="96"/>
      <c r="J80" s="96"/>
      <c r="K80" s="96"/>
    </row>
    <row r="81" spans="7:11" ht="19.5" customHeight="1">
      <c r="G81" s="96"/>
      <c r="H81" s="96"/>
      <c r="I81" s="96"/>
      <c r="J81" s="96"/>
      <c r="K81" s="96"/>
    </row>
    <row r="82" spans="7:11" ht="19.5" customHeight="1">
      <c r="G82" s="96"/>
      <c r="H82" s="96"/>
      <c r="I82" s="96"/>
      <c r="J82" s="96"/>
      <c r="K82" s="96"/>
    </row>
    <row r="83" spans="7:11" ht="19.5" customHeight="1">
      <c r="G83" s="96"/>
      <c r="H83" s="96"/>
      <c r="I83" s="96"/>
      <c r="J83" s="96"/>
      <c r="K83" s="96"/>
    </row>
    <row r="84" spans="7:11" ht="19.5" customHeight="1">
      <c r="G84" s="96"/>
      <c r="H84" s="96"/>
      <c r="I84" s="96"/>
      <c r="J84" s="96"/>
      <c r="K84" s="96"/>
    </row>
    <row r="85" spans="7:11" ht="19.5" customHeight="1">
      <c r="G85" s="96"/>
      <c r="H85" s="96"/>
      <c r="I85" s="96"/>
      <c r="J85" s="96"/>
      <c r="K85" s="96"/>
    </row>
    <row r="86" spans="7:11" ht="19.5" customHeight="1">
      <c r="G86" s="96"/>
      <c r="H86" s="96"/>
      <c r="I86" s="96"/>
      <c r="J86" s="96"/>
      <c r="K86" s="96"/>
    </row>
    <row r="87" spans="7:11" ht="19.5" customHeight="1">
      <c r="G87" s="96"/>
      <c r="H87" s="96"/>
      <c r="I87" s="96"/>
      <c r="J87" s="96"/>
      <c r="K87" s="96"/>
    </row>
    <row r="88" spans="7:11" ht="19.5" customHeight="1">
      <c r="G88" s="96"/>
      <c r="H88" s="96"/>
      <c r="I88" s="96"/>
      <c r="J88" s="96"/>
      <c r="K88" s="96"/>
    </row>
    <row r="89" spans="7:11" ht="19.5" customHeight="1">
      <c r="G89" s="96"/>
      <c r="H89" s="96"/>
      <c r="I89" s="96"/>
      <c r="J89" s="96"/>
      <c r="K89" s="96"/>
    </row>
    <row r="90" spans="7:11" ht="19.5" customHeight="1">
      <c r="G90" s="96"/>
      <c r="H90" s="96"/>
      <c r="I90" s="96"/>
      <c r="J90" s="96"/>
      <c r="K90" s="96"/>
    </row>
    <row r="91" spans="7:11" ht="19.5" customHeight="1">
      <c r="G91" s="96"/>
      <c r="H91" s="96"/>
      <c r="I91" s="96"/>
      <c r="J91" s="96"/>
      <c r="K91" s="96"/>
    </row>
    <row r="92" spans="7:11" ht="19.5" customHeight="1">
      <c r="G92" s="96"/>
      <c r="H92" s="96"/>
      <c r="I92" s="96"/>
      <c r="J92" s="96"/>
      <c r="K92" s="96"/>
    </row>
    <row r="93" spans="7:11" ht="19.5" customHeight="1">
      <c r="G93" s="96"/>
      <c r="H93" s="96"/>
      <c r="I93" s="96"/>
      <c r="J93" s="96"/>
      <c r="K93" s="96"/>
    </row>
    <row r="94" spans="7:11" ht="19.5" customHeight="1">
      <c r="G94" s="96"/>
      <c r="H94" s="96"/>
      <c r="I94" s="96"/>
      <c r="J94" s="96"/>
      <c r="K94" s="96"/>
    </row>
    <row r="95" spans="7:11" ht="19.5" customHeight="1">
      <c r="G95" s="96"/>
      <c r="H95" s="96"/>
      <c r="I95" s="96"/>
      <c r="J95" s="96"/>
      <c r="K95" s="96"/>
    </row>
    <row r="96" spans="7:11" ht="19.5" customHeight="1">
      <c r="G96" s="96"/>
      <c r="H96" s="96"/>
      <c r="I96" s="96"/>
      <c r="J96" s="96"/>
      <c r="K96" s="96"/>
    </row>
    <row r="97" spans="7:11" ht="19.5" customHeight="1">
      <c r="G97" s="96"/>
      <c r="H97" s="96"/>
      <c r="I97" s="96"/>
      <c r="J97" s="96"/>
      <c r="K97" s="96"/>
    </row>
    <row r="98" spans="7:11" ht="19.5" customHeight="1">
      <c r="G98" s="96"/>
      <c r="H98" s="96"/>
      <c r="I98" s="96"/>
      <c r="J98" s="96"/>
      <c r="K98" s="96"/>
    </row>
    <row r="99" spans="7:11" ht="19.5" customHeight="1">
      <c r="G99" s="96"/>
      <c r="H99" s="96"/>
      <c r="I99" s="96"/>
      <c r="J99" s="96"/>
      <c r="K99" s="96"/>
    </row>
    <row r="100" spans="7:11" ht="19.5" customHeight="1">
      <c r="G100" s="96"/>
      <c r="H100" s="96"/>
      <c r="I100" s="96"/>
      <c r="J100" s="96"/>
      <c r="K100" s="96"/>
    </row>
    <row r="101" spans="7:11" ht="19.5" customHeight="1">
      <c r="G101" s="96"/>
      <c r="H101" s="96"/>
      <c r="I101" s="96"/>
      <c r="J101" s="96"/>
      <c r="K101" s="96"/>
    </row>
    <row r="102" spans="7:11" ht="19.5" customHeight="1">
      <c r="G102" s="96"/>
      <c r="H102" s="96"/>
      <c r="I102" s="96"/>
      <c r="J102" s="96"/>
      <c r="K102" s="96"/>
    </row>
    <row r="103" spans="7:11" ht="19.5" customHeight="1">
      <c r="G103" s="96"/>
      <c r="H103" s="96"/>
      <c r="I103" s="96"/>
      <c r="J103" s="96"/>
      <c r="K103" s="96"/>
    </row>
    <row r="104" spans="7:11" ht="19.5" customHeight="1">
      <c r="G104" s="96"/>
      <c r="H104" s="96"/>
      <c r="I104" s="96"/>
      <c r="J104" s="96"/>
      <c r="K104" s="96"/>
    </row>
    <row r="105" spans="7:11" ht="19.5" customHeight="1">
      <c r="G105" s="96"/>
      <c r="H105" s="96"/>
      <c r="I105" s="96"/>
      <c r="J105" s="96"/>
      <c r="K105" s="96"/>
    </row>
    <row r="106" spans="7:11" ht="19.5" customHeight="1">
      <c r="G106" s="96"/>
      <c r="H106" s="96"/>
      <c r="I106" s="96"/>
      <c r="J106" s="96"/>
      <c r="K106" s="96"/>
    </row>
    <row r="107" spans="7:11" ht="19.5" customHeight="1">
      <c r="G107" s="96"/>
      <c r="H107" s="96"/>
      <c r="I107" s="96"/>
      <c r="J107" s="96"/>
      <c r="K107" s="96"/>
    </row>
    <row r="108" spans="7:11" ht="19.5" customHeight="1">
      <c r="G108" s="96"/>
      <c r="H108" s="96"/>
      <c r="I108" s="96"/>
      <c r="J108" s="96"/>
      <c r="K108" s="96"/>
    </row>
    <row r="109" spans="7:11" ht="19.5" customHeight="1">
      <c r="G109" s="96"/>
      <c r="H109" s="96"/>
      <c r="I109" s="96"/>
      <c r="J109" s="96"/>
      <c r="K109" s="96"/>
    </row>
    <row r="110" spans="7:11" ht="19.5" customHeight="1">
      <c r="G110" s="96"/>
      <c r="H110" s="96"/>
      <c r="I110" s="96"/>
      <c r="J110" s="96"/>
      <c r="K110" s="96"/>
    </row>
    <row r="111" spans="7:11" ht="19.5" customHeight="1">
      <c r="G111" s="96"/>
      <c r="H111" s="96"/>
      <c r="I111" s="96"/>
      <c r="J111" s="96"/>
      <c r="K111" s="96"/>
    </row>
    <row r="112" spans="7:11" ht="19.5" customHeight="1">
      <c r="G112" s="96"/>
      <c r="H112" s="96"/>
      <c r="I112" s="96"/>
      <c r="J112" s="96"/>
      <c r="K112" s="96"/>
    </row>
    <row r="113" spans="7:11" ht="19.5" customHeight="1">
      <c r="G113" s="96"/>
      <c r="H113" s="96"/>
      <c r="I113" s="96"/>
      <c r="J113" s="96"/>
      <c r="K113" s="96"/>
    </row>
    <row r="114" spans="7:11" ht="19.5" customHeight="1">
      <c r="G114" s="96"/>
      <c r="H114" s="96"/>
      <c r="I114" s="96"/>
      <c r="J114" s="96"/>
      <c r="K114" s="96"/>
    </row>
    <row r="115" spans="7:11" ht="19.5" customHeight="1">
      <c r="G115" s="96"/>
      <c r="H115" s="96"/>
      <c r="I115" s="96"/>
      <c r="J115" s="96"/>
      <c r="K115" s="96"/>
    </row>
    <row r="116" spans="7:11" ht="19.5" customHeight="1">
      <c r="G116" s="96"/>
      <c r="H116" s="96"/>
      <c r="I116" s="96"/>
      <c r="J116" s="96"/>
      <c r="K116" s="96"/>
    </row>
    <row r="117" spans="7:11" ht="19.5" customHeight="1">
      <c r="G117" s="96"/>
      <c r="H117" s="96"/>
      <c r="I117" s="96"/>
      <c r="J117" s="96"/>
      <c r="K117" s="96"/>
    </row>
    <row r="118" spans="7:11" ht="19.5" customHeight="1">
      <c r="G118" s="96"/>
      <c r="H118" s="96"/>
      <c r="I118" s="96"/>
      <c r="J118" s="96"/>
      <c r="K118" s="96"/>
    </row>
    <row r="119" spans="7:11" ht="19.5" customHeight="1">
      <c r="G119" s="96"/>
      <c r="H119" s="96"/>
      <c r="I119" s="96"/>
      <c r="J119" s="96"/>
      <c r="K119" s="96"/>
    </row>
    <row r="120" spans="7:11" ht="19.5" customHeight="1">
      <c r="G120" s="96"/>
      <c r="H120" s="96"/>
      <c r="I120" s="96"/>
      <c r="J120" s="96"/>
      <c r="K120" s="96"/>
    </row>
    <row r="121" spans="7:11" ht="19.5" customHeight="1">
      <c r="G121" s="96"/>
      <c r="H121" s="96"/>
      <c r="I121" s="96"/>
      <c r="J121" s="96"/>
      <c r="K121" s="96"/>
    </row>
    <row r="122" spans="7:11" ht="19.5" customHeight="1">
      <c r="G122" s="96"/>
      <c r="H122" s="96"/>
      <c r="I122" s="96"/>
      <c r="J122" s="96"/>
      <c r="K122" s="96"/>
    </row>
    <row r="123" spans="7:11" ht="19.5" customHeight="1">
      <c r="G123" s="96"/>
      <c r="H123" s="96"/>
      <c r="I123" s="96"/>
      <c r="J123" s="96"/>
      <c r="K123" s="96"/>
    </row>
    <row r="124" spans="7:11" ht="19.5" customHeight="1">
      <c r="G124" s="96"/>
      <c r="H124" s="96"/>
      <c r="I124" s="96"/>
      <c r="J124" s="96"/>
      <c r="K124" s="96"/>
    </row>
    <row r="125" spans="7:11" ht="19.5" customHeight="1">
      <c r="G125" s="96"/>
      <c r="H125" s="96"/>
      <c r="I125" s="96"/>
      <c r="J125" s="96"/>
      <c r="K125" s="96"/>
    </row>
    <row r="126" spans="7:11" ht="19.5" customHeight="1">
      <c r="G126" s="96"/>
      <c r="H126" s="96"/>
      <c r="I126" s="96"/>
      <c r="J126" s="96"/>
      <c r="K126" s="96"/>
    </row>
    <row r="127" spans="7:11" ht="19.5" customHeight="1">
      <c r="G127" s="96"/>
      <c r="H127" s="96"/>
      <c r="I127" s="96"/>
      <c r="J127" s="96"/>
      <c r="K127" s="96"/>
    </row>
    <row r="128" spans="7:11" ht="19.5" customHeight="1">
      <c r="G128" s="96"/>
      <c r="H128" s="96"/>
      <c r="I128" s="96"/>
      <c r="J128" s="96"/>
      <c r="K128" s="96"/>
    </row>
    <row r="129" spans="7:11" ht="19.5" customHeight="1">
      <c r="G129" s="96"/>
      <c r="H129" s="96"/>
      <c r="I129" s="96"/>
      <c r="J129" s="96"/>
      <c r="K129" s="96"/>
    </row>
    <row r="130" spans="7:11" ht="19.5" customHeight="1">
      <c r="G130" s="96"/>
      <c r="H130" s="96"/>
      <c r="I130" s="96"/>
      <c r="J130" s="96"/>
      <c r="K130" s="96"/>
    </row>
    <row r="131" spans="7:11" ht="19.5" customHeight="1">
      <c r="G131" s="96"/>
      <c r="H131" s="96"/>
      <c r="I131" s="96"/>
      <c r="J131" s="96"/>
      <c r="K131" s="96"/>
    </row>
    <row r="132" spans="7:11" ht="19.5" customHeight="1">
      <c r="G132" s="96"/>
      <c r="H132" s="96"/>
      <c r="I132" s="96"/>
      <c r="J132" s="96"/>
      <c r="K132" s="96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2022-06-21T14:00:42Z</dcterms:created>
  <dcterms:modified xsi:type="dcterms:W3CDTF">2022-06-21T14:04:52Z</dcterms:modified>
  <cp:category/>
  <cp:version/>
  <cp:contentType/>
  <cp:contentStatus/>
</cp:coreProperties>
</file>