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2'!$A$1:$K$60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<sst xmlns="http://schemas.openxmlformats.org/spreadsheetml/2006/main" count="60" uniqueCount="55">
  <si>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</si>
  <si>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</si>
  <si>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</si>
  <si>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1.01.-31.10.2021
</t>
  </si>
  <si>
    <t xml:space="preserve">
Realizări 1.01.-31.10.2022
</t>
  </si>
  <si>
    <t xml:space="preserve"> Diferenţe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</si>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</sst>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55" applyNumberFormat="1" applyFont="1" applyFill="1" applyBorder="1" applyAlignment="1">
      <alignment horizontal="right"/>
      <protection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3" fillId="0" borderId="12" xfId="55" applyFont="1" applyFill="1" applyBorder="1" applyAlignment="1" quotePrefix="1">
      <alignment horizontal="center" vertical="center" wrapText="1"/>
      <protection/>
    </xf>
    <xf numFmtId="164" fontId="3" fillId="33" borderId="12" xfId="0" applyNumberFormat="1" applyFont="1" applyFill="1" applyBorder="1" applyAlignment="1" quotePrefix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/>
      <protection locked="0"/>
    </xf>
    <xf numFmtId="0" fontId="7" fillId="0" borderId="13" xfId="55" applyFont="1" applyFill="1" applyBorder="1" applyAlignment="1">
      <alignment horizontal="center"/>
      <protection/>
    </xf>
    <xf numFmtId="164" fontId="7" fillId="33" borderId="13" xfId="0" applyNumberFormat="1" applyFont="1" applyFill="1" applyBorder="1" applyAlignment="1" applyProtection="1">
      <alignment horizontal="center" wrapText="1"/>
      <protection locked="0"/>
    </xf>
    <xf numFmtId="164" fontId="7" fillId="33" borderId="0" xfId="0" applyNumberFormat="1" applyFont="1" applyFill="1" applyBorder="1" applyAlignment="1" applyProtection="1">
      <alignment horizontal="center" wrapText="1"/>
      <protection locked="0"/>
    </xf>
    <xf numFmtId="0" fontId="7" fillId="33" borderId="13" xfId="55" applyFont="1" applyFill="1" applyBorder="1" applyAlignment="1">
      <alignment horizontal="right"/>
      <protection/>
    </xf>
    <xf numFmtId="0" fontId="7" fillId="0" borderId="13" xfId="55" applyFont="1" applyFill="1" applyBorder="1" applyAlignment="1">
      <alignment horizontal="center" wrapText="1"/>
      <protection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4" borderId="0" xfId="0" applyNumberFormat="1" applyFont="1" applyFill="1" applyBorder="1" applyAlignment="1" applyProtection="1">
      <alignment horizontal="left" vertical="center"/>
      <protection locked="0"/>
    </xf>
    <xf numFmtId="164" fontId="3" fillId="34" borderId="0" xfId="0" applyNumberFormat="1" applyFont="1" applyFill="1" applyBorder="1" applyAlignment="1" applyProtection="1">
      <alignment horizontal="right" vertical="center"/>
      <protection locked="0"/>
    </xf>
    <xf numFmtId="49" fontId="3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5" borderId="0" xfId="0" applyNumberFormat="1" applyFont="1" applyFill="1" applyBorder="1" applyAlignment="1" applyProtection="1">
      <alignment horizontal="left" vertical="center"/>
      <protection locked="0"/>
    </xf>
    <xf numFmtId="164" fontId="3" fillId="35" borderId="0" xfId="0" applyNumberFormat="1" applyFont="1" applyFill="1" applyBorder="1" applyAlignment="1" applyProtection="1">
      <alignment vertical="center"/>
      <protection locked="0"/>
    </xf>
    <xf numFmtId="164" fontId="3" fillId="35" borderId="0" xfId="0" applyNumberFormat="1" applyFont="1" applyFill="1" applyBorder="1" applyAlignment="1" applyProtection="1">
      <alignment vertical="center"/>
      <protection/>
    </xf>
    <xf numFmtId="165" fontId="8" fillId="35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left" indent="1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165" fontId="8" fillId="33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left" indent="2"/>
      <protection locked="0"/>
    </xf>
    <xf numFmtId="164" fontId="3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3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horizontal="left" vertical="center" indent="4"/>
      <protection/>
    </xf>
    <xf numFmtId="164" fontId="3" fillId="33" borderId="0" xfId="0" applyNumberFormat="1" applyFont="1" applyFill="1" applyBorder="1" applyAlignment="1">
      <alignment horizontal="left" vertical="center" indent="2"/>
    </xf>
    <xf numFmtId="164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 applyProtection="1">
      <alignment horizontal="left" vertical="center" indent="2"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 horizontal="left" wrapText="1"/>
      <protection locked="0"/>
    </xf>
    <xf numFmtId="0" fontId="8" fillId="33" borderId="0" xfId="0" applyFont="1" applyFill="1" applyAlignment="1">
      <alignment vertical="center" wrapText="1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wrapText="1"/>
      <protection locked="0"/>
    </xf>
    <xf numFmtId="164" fontId="8" fillId="33" borderId="0" xfId="0" applyNumberFormat="1" applyFont="1" applyFill="1" applyBorder="1" applyAlignment="1" applyProtection="1">
      <alignment horizontal="right" vertical="center"/>
      <protection locked="0"/>
    </xf>
    <xf numFmtId="166" fontId="3" fillId="33" borderId="0" xfId="0" applyNumberFormat="1" applyFont="1" applyFill="1" applyBorder="1" applyAlignment="1" applyProtection="1">
      <alignment wrapText="1"/>
      <protection locked="0"/>
    </xf>
    <xf numFmtId="164" fontId="3" fillId="33" borderId="0" xfId="0" applyNumberFormat="1" applyFont="1" applyFill="1" applyBorder="1" applyAlignment="1" applyProtection="1">
      <alignment horizontal="left" wrapText="1" indent="1"/>
      <protection locked="0"/>
    </xf>
    <xf numFmtId="164" fontId="3" fillId="35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 applyProtection="1">
      <alignment horizontal="left" indent="1"/>
      <protection/>
    </xf>
    <xf numFmtId="164" fontId="3" fillId="33" borderId="0" xfId="0" applyNumberFormat="1" applyFont="1" applyFill="1" applyBorder="1" applyAlignment="1" applyProtection="1">
      <alignment horizontal="left" indent="2"/>
      <protection/>
    </xf>
    <xf numFmtId="164" fontId="3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left" wrapText="1" indent="2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indent="2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wrapText="1" indent="1"/>
    </xf>
    <xf numFmtId="164" fontId="3" fillId="33" borderId="0" xfId="0" applyNumberFormat="1" applyFont="1" applyFill="1" applyAlignment="1">
      <alignment horizontal="left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35" borderId="10" xfId="0" applyNumberFormat="1" applyFont="1" applyFill="1" applyBorder="1" applyAlignment="1" applyProtection="1">
      <alignment horizontal="left" vertical="center"/>
      <protection/>
    </xf>
    <xf numFmtId="164" fontId="3" fillId="35" borderId="10" xfId="0" applyNumberFormat="1" applyFont="1" applyFill="1" applyBorder="1" applyAlignment="1" applyProtection="1">
      <alignment/>
      <protection/>
    </xf>
    <xf numFmtId="4" fontId="3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3" fillId="35" borderId="10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right"/>
      <protection locked="0"/>
    </xf>
    <xf numFmtId="0" fontId="4" fillId="35" borderId="0" xfId="0" applyFont="1" applyFill="1" applyBorder="1" applyAlignment="1" quotePrefix="1">
      <alignment horizontal="center" wrapText="1"/>
    </xf>
    <xf numFmtId="0" fontId="4" fillId="35" borderId="0" xfId="0" applyFont="1" applyFill="1" applyBorder="1" applyAlignment="1">
      <alignment horizont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 quotePrefix="1">
      <alignment horizontal="center" vertical="center" wrapText="1"/>
      <protection/>
    </xf>
    <xf numFmtId="165" fontId="8" fillId="36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2\10%20octombrie%202022\BGC%20-%20%20octombrie%202022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2 "/>
      <sheetName val="UAT octombrie 2022"/>
      <sheetName val="consolidari octombrie"/>
      <sheetName val="septembrie 2022  (valori)"/>
      <sheetName val="UAT septembrie 2022 (valori)"/>
      <sheetName val="Sinteza - An 2"/>
      <sheetName val="Sinteza - An 2 (engleza)"/>
      <sheetName val="2022 Engl"/>
      <sheetName val="2021 - 2022"/>
      <sheetName val="Progr.31.10.2022.(Liliana)"/>
      <sheetName val="Sinteza - Anexa program anual"/>
      <sheetName val="program %.exec"/>
      <sheetName val="Sinteza-anexa program 9 luni "/>
      <sheetName val="program 9 luni .%.exec "/>
      <sheetName val="Sinteza-Anexa program 6 luni"/>
      <sheetName val="progr 6 luni % execuție  "/>
      <sheetName val="dob_trez"/>
      <sheetName val="SPECIAL_CNAIR"/>
      <sheetName val="CNAIR_ex"/>
      <sheetName val="octombrie 2021 "/>
      <sheetName val="octombrie 2021 leg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15"/>
  <sheetViews>
    <sheetView showZeros="0" tabSelected="1" view="pageBreakPreview" zoomScale="75" zoomScaleNormal="75" zoomScaleSheetLayoutView="75" zoomScalePageLayoutView="0" workbookViewId="0" topLeftCell="A1">
      <selection activeCell="Q8" sqref="Q8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3.28125" style="3" customWidth="1"/>
    <col min="7" max="7" width="8.7109375" style="3" customWidth="1"/>
    <col min="8" max="8" width="8.28125" style="3" customWidth="1"/>
    <col min="9" max="9" width="2.28125" style="3" customWidth="1"/>
    <col min="10" max="10" width="11.7109375" style="3" customWidth="1"/>
    <col min="11" max="11" width="11.57421875" style="4" customWidth="1"/>
    <col min="12" max="16384" width="8.8515625" style="4" customWidth="1"/>
  </cols>
  <sheetData>
    <row r="1" ht="17.25" customHeight="1">
      <c r="F1" s="2"/>
    </row>
    <row r="2" spans="6:11" ht="18" customHeight="1">
      <c r="F2" s="2"/>
      <c r="K2" s="5" t="s">
        <v>0</v>
      </c>
    </row>
    <row r="3" spans="1:11" ht="6.7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0" ht="16.5" customHeight="1" thickBot="1">
      <c r="A5" s="6"/>
      <c r="B5" s="7"/>
      <c r="C5" s="7"/>
      <c r="D5" s="7"/>
      <c r="E5" s="7"/>
      <c r="F5" s="7"/>
      <c r="G5" s="7"/>
      <c r="H5" s="8"/>
      <c r="I5" s="8"/>
      <c r="J5" s="8"/>
    </row>
    <row r="6" spans="1:10" ht="11.25" customHeight="1" hidden="1">
      <c r="A6" s="4" t="s">
        <v>2</v>
      </c>
      <c r="B6" s="4"/>
      <c r="C6" s="4"/>
      <c r="D6" s="4"/>
      <c r="E6" s="9"/>
      <c r="F6" s="10"/>
      <c r="G6" s="11"/>
      <c r="H6" s="11"/>
      <c r="I6" s="12"/>
      <c r="J6" s="11"/>
    </row>
    <row r="7" spans="1:11" ht="41.25" customHeight="1">
      <c r="A7" s="13"/>
      <c r="B7" s="94" t="s">
        <v>3</v>
      </c>
      <c r="C7" s="94"/>
      <c r="D7" s="94"/>
      <c r="E7" s="14"/>
      <c r="F7" s="94" t="s">
        <v>4</v>
      </c>
      <c r="G7" s="94"/>
      <c r="H7" s="94"/>
      <c r="I7" s="15"/>
      <c r="J7" s="95" t="s">
        <v>5</v>
      </c>
      <c r="K7" s="96"/>
    </row>
    <row r="8" spans="1:11" s="22" customFormat="1" ht="33" customHeight="1">
      <c r="A8" s="16"/>
      <c r="B8" s="17" t="s">
        <v>6</v>
      </c>
      <c r="C8" s="18" t="s">
        <v>7</v>
      </c>
      <c r="D8" s="18" t="s">
        <v>8</v>
      </c>
      <c r="E8" s="19"/>
      <c r="F8" s="17" t="s">
        <v>6</v>
      </c>
      <c r="G8" s="18" t="s">
        <v>7</v>
      </c>
      <c r="H8" s="18" t="s">
        <v>8</v>
      </c>
      <c r="I8" s="19"/>
      <c r="J8" s="20" t="s">
        <v>6</v>
      </c>
      <c r="K8" s="21" t="s">
        <v>9</v>
      </c>
    </row>
    <row r="9" spans="1:11" s="27" customFormat="1" ht="9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5"/>
    </row>
    <row r="10" spans="1:11" s="27" customFormat="1" ht="18" customHeight="1">
      <c r="A10" s="28" t="s">
        <v>10</v>
      </c>
      <c r="B10" s="29">
        <v>1181917.9</v>
      </c>
      <c r="C10" s="29"/>
      <c r="D10" s="29"/>
      <c r="E10" s="29"/>
      <c r="F10" s="29">
        <v>1396200</v>
      </c>
      <c r="G10" s="29"/>
      <c r="H10" s="29"/>
      <c r="I10" s="29"/>
      <c r="J10" s="29"/>
      <c r="K10" s="30"/>
    </row>
    <row r="11" spans="2:11" s="27" customFormat="1" ht="8.25" customHeight="1">
      <c r="B11" s="31"/>
      <c r="F11" s="33"/>
      <c r="G11" s="33"/>
      <c r="H11" s="33"/>
      <c r="I11" s="33"/>
      <c r="J11" s="33"/>
      <c r="K11" s="26"/>
    </row>
    <row r="12" spans="1:11" s="33" customFormat="1" ht="35.25" customHeight="1">
      <c r="A12" s="34" t="s">
        <v>11</v>
      </c>
      <c r="B12" s="35">
        <f>B13+B30+B31+B33+B34+B32+B35+B36+B37</f>
        <v>308609.35159608006</v>
      </c>
      <c r="C12" s="36">
        <f>B12/$B$10*100</f>
        <v>26.110895824158355</v>
      </c>
      <c r="D12" s="36">
        <f>B12/B$12*100</f>
        <v>100</v>
      </c>
      <c r="E12" s="36"/>
      <c r="F12" s="35">
        <f>F13+F30+F31+F33+F34+F32+F35+F36+F37+F29</f>
        <v>378800.08205085</v>
      </c>
      <c r="G12" s="36">
        <f>F12/$F$10*100</f>
        <v>27.130789432090673</v>
      </c>
      <c r="H12" s="36">
        <f aca="true" t="shared" si="0" ref="H12:H32">F12/F$12*100</f>
        <v>100</v>
      </c>
      <c r="I12" s="36"/>
      <c r="J12" s="36">
        <f>F12-B12</f>
        <v>70190.73045476992</v>
      </c>
      <c r="K12" s="37">
        <f>F12/B12-1</f>
        <v>0.22744200748212662</v>
      </c>
    </row>
    <row r="13" spans="1:11" s="42" customFormat="1" ht="24.75" customHeight="1">
      <c r="A13" s="38" t="s">
        <v>12</v>
      </c>
      <c r="B13" s="39">
        <f>B14+B27+B28</f>
        <v>283019.49055408</v>
      </c>
      <c r="C13" s="40">
        <f>B13/$B$10*100</f>
        <v>23.945782575429313</v>
      </c>
      <c r="D13" s="40">
        <f>B13/B$12*100</f>
        <v>91.70800855202434</v>
      </c>
      <c r="E13" s="40"/>
      <c r="F13" s="39">
        <f>F14+F27+F28</f>
        <v>342813.83652184997</v>
      </c>
      <c r="G13" s="40">
        <f>F13/$F$10*100</f>
        <v>24.553347408813206</v>
      </c>
      <c r="H13" s="40">
        <f t="shared" si="0"/>
        <v>90.49993724020122</v>
      </c>
      <c r="I13" s="40"/>
      <c r="J13" s="40">
        <f>F13-B13</f>
        <v>59794.34596776997</v>
      </c>
      <c r="K13" s="41">
        <f>F13/B13-1</f>
        <v>0.2112728909613535</v>
      </c>
    </row>
    <row r="14" spans="1:11" s="42" customFormat="1" ht="25.5" customHeight="1">
      <c r="A14" s="43" t="s">
        <v>13</v>
      </c>
      <c r="B14" s="39">
        <f>B15+B19+B20+B25+B26</f>
        <v>154582.904451</v>
      </c>
      <c r="C14" s="40">
        <f>B14/$B$10*100</f>
        <v>13.07898835029066</v>
      </c>
      <c r="D14" s="40">
        <f aca="true" t="shared" si="1" ref="D14:D34">B14/B$12*100</f>
        <v>50.09015561308205</v>
      </c>
      <c r="E14" s="40"/>
      <c r="F14" s="39">
        <f>F15+F19+F20+F25+F26</f>
        <v>191376.671551</v>
      </c>
      <c r="G14" s="40">
        <f>F14/$F$10*100</f>
        <v>13.706966878026073</v>
      </c>
      <c r="H14" s="40">
        <f t="shared" si="0"/>
        <v>50.52181364768281</v>
      </c>
      <c r="I14" s="40"/>
      <c r="J14" s="40">
        <f>F14-B14</f>
        <v>36793.7671</v>
      </c>
      <c r="K14" s="41">
        <f>F14/B14-1</f>
        <v>0.23801963891591238</v>
      </c>
    </row>
    <row r="15" spans="1:11" s="42" customFormat="1" ht="40.5" customHeight="1">
      <c r="A15" s="44" t="s">
        <v>14</v>
      </c>
      <c r="B15" s="39">
        <f>B16+B17+B18</f>
        <v>45586.46665</v>
      </c>
      <c r="C15" s="40">
        <f>B15/$B$10*100</f>
        <v>3.856990967815955</v>
      </c>
      <c r="D15" s="40">
        <f t="shared" si="1"/>
        <v>14.77157656248387</v>
      </c>
      <c r="E15" s="40"/>
      <c r="F15" s="39">
        <f>F16+F17+F18</f>
        <v>56647.73</v>
      </c>
      <c r="G15" s="40">
        <f>F15/$F$10*100</f>
        <v>4.057279043117032</v>
      </c>
      <c r="H15" s="40">
        <f t="shared" si="0"/>
        <v>14.954518936032235</v>
      </c>
      <c r="I15" s="40"/>
      <c r="J15" s="40">
        <f>F15-B15</f>
        <v>11061.263350000001</v>
      </c>
      <c r="K15" s="41">
        <f>F15/B15-1</f>
        <v>0.24264357742233567</v>
      </c>
    </row>
    <row r="16" spans="1:11" ht="25.5" customHeight="1">
      <c r="A16" s="45" t="s">
        <v>15</v>
      </c>
      <c r="B16" s="46">
        <v>18573.203999999998</v>
      </c>
      <c r="C16" s="46">
        <f aca="true" t="shared" si="2" ref="C16:C28">B16/$B$10*100</f>
        <v>1.5714462062043397</v>
      </c>
      <c r="D16" s="46">
        <f t="shared" si="1"/>
        <v>6.01835424103069</v>
      </c>
      <c r="E16" s="46"/>
      <c r="F16" s="46">
        <v>24856.978</v>
      </c>
      <c r="G16" s="46">
        <f aca="true" t="shared" si="3" ref="G16:G28">F16/$F$10*100</f>
        <v>1.7803307549061738</v>
      </c>
      <c r="H16" s="46">
        <f t="shared" si="0"/>
        <v>6.562030785585524</v>
      </c>
      <c r="I16" s="46"/>
      <c r="J16" s="46">
        <f>F16-B16</f>
        <v>6283.774000000001</v>
      </c>
      <c r="K16" s="47">
        <f>F16/B16-1</f>
        <v>0.33832471769545003</v>
      </c>
    </row>
    <row r="17" spans="1:11" ht="18" customHeight="1">
      <c r="A17" s="45" t="s">
        <v>16</v>
      </c>
      <c r="B17" s="46">
        <v>23337.11965</v>
      </c>
      <c r="C17" s="46">
        <f t="shared" si="2"/>
        <v>1.9745127516894365</v>
      </c>
      <c r="D17" s="46">
        <f t="shared" si="1"/>
        <v>7.562026079023208</v>
      </c>
      <c r="E17" s="46"/>
      <c r="F17" s="46">
        <v>27462.049</v>
      </c>
      <c r="G17" s="46">
        <f t="shared" si="3"/>
        <v>1.9669136943131353</v>
      </c>
      <c r="H17" s="46">
        <f>F17/F$12*100</f>
        <v>7.249747373685496</v>
      </c>
      <c r="I17" s="46"/>
      <c r="J17" s="46">
        <f>F17-B17</f>
        <v>4124.9293499999985</v>
      </c>
      <c r="K17" s="47">
        <f>F17/B17-1</f>
        <v>0.17675400443001954</v>
      </c>
    </row>
    <row r="18" spans="1:11" ht="31.5" customHeight="1">
      <c r="A18" s="48" t="s">
        <v>17</v>
      </c>
      <c r="B18" s="46">
        <v>3676.143</v>
      </c>
      <c r="C18" s="46">
        <f t="shared" si="2"/>
        <v>0.3110320099221782</v>
      </c>
      <c r="D18" s="46">
        <f t="shared" si="1"/>
        <v>1.19119624242997</v>
      </c>
      <c r="E18" s="46"/>
      <c r="F18" s="46">
        <v>4328.703</v>
      </c>
      <c r="G18" s="46">
        <f t="shared" si="3"/>
        <v>0.3100345938977224</v>
      </c>
      <c r="H18" s="46">
        <f t="shared" si="0"/>
        <v>1.1427407767612145</v>
      </c>
      <c r="I18" s="46"/>
      <c r="J18" s="46">
        <f>F18-B18</f>
        <v>652.5600000000004</v>
      </c>
      <c r="K18" s="47">
        <f>F18/B18-1</f>
        <v>0.17751213704145896</v>
      </c>
    </row>
    <row r="19" spans="1:11" ht="24" customHeight="1">
      <c r="A19" s="44" t="s">
        <v>18</v>
      </c>
      <c r="B19" s="40">
        <v>6060.455</v>
      </c>
      <c r="C19" s="40">
        <f t="shared" si="2"/>
        <v>0.5127644652813872</v>
      </c>
      <c r="D19" s="40">
        <f t="shared" si="1"/>
        <v>1.963794994758344</v>
      </c>
      <c r="E19" s="40"/>
      <c r="F19" s="40">
        <v>6390.343</v>
      </c>
      <c r="G19" s="40">
        <f t="shared" si="3"/>
        <v>0.45769538748030364</v>
      </c>
      <c r="H19" s="40">
        <f t="shared" si="0"/>
        <v>1.6869962026941066</v>
      </c>
      <c r="I19" s="40"/>
      <c r="J19" s="40">
        <f>F19-B19</f>
        <v>329.8879999999999</v>
      </c>
      <c r="K19" s="41">
        <f>F19/B19-1</f>
        <v>0.05443287673945263</v>
      </c>
    </row>
    <row r="20" spans="1:11" ht="23.25" customHeight="1">
      <c r="A20" s="49" t="s">
        <v>19</v>
      </c>
      <c r="B20" s="39">
        <f>B21+B22+B23+B24</f>
        <v>100720.91380100002</v>
      </c>
      <c r="C20" s="40">
        <f>B20/$B$10*100</f>
        <v>8.521819815149598</v>
      </c>
      <c r="D20" s="40">
        <f t="shared" si="1"/>
        <v>32.63702583220079</v>
      </c>
      <c r="E20" s="40"/>
      <c r="F20" s="39">
        <f>F21+F22+F23+F24</f>
        <v>125517.411551</v>
      </c>
      <c r="G20" s="40">
        <f>F20/$F$10*100</f>
        <v>8.989930636799885</v>
      </c>
      <c r="H20" s="40">
        <f t="shared" si="0"/>
        <v>33.13552913490409</v>
      </c>
      <c r="I20" s="40"/>
      <c r="J20" s="40">
        <f>F20-B20</f>
        <v>24796.49774999998</v>
      </c>
      <c r="K20" s="41">
        <f>F20/B20-1</f>
        <v>0.24619015866944793</v>
      </c>
    </row>
    <row r="21" spans="1:11" ht="20.25" customHeight="1">
      <c r="A21" s="45" t="s">
        <v>20</v>
      </c>
      <c r="B21" s="32">
        <v>64399.406</v>
      </c>
      <c r="C21" s="46">
        <f t="shared" si="2"/>
        <v>5.448720761399756</v>
      </c>
      <c r="D21" s="46">
        <f t="shared" si="1"/>
        <v>20.867613268015432</v>
      </c>
      <c r="E21" s="46"/>
      <c r="F21" s="46">
        <v>76991.808</v>
      </c>
      <c r="G21" s="46">
        <f t="shared" si="3"/>
        <v>5.514382466695316</v>
      </c>
      <c r="H21" s="46">
        <f>F21/F$12*100</f>
        <v>20.32518250343585</v>
      </c>
      <c r="I21" s="46"/>
      <c r="J21" s="46">
        <f>F21-B21</f>
        <v>12592.402000000002</v>
      </c>
      <c r="K21" s="47">
        <f>F21/B21-1</f>
        <v>0.1955359960928833</v>
      </c>
    </row>
    <row r="22" spans="1:11" ht="18" customHeight="1">
      <c r="A22" s="45" t="s">
        <v>21</v>
      </c>
      <c r="B22" s="32">
        <v>28624.718</v>
      </c>
      <c r="C22" s="46">
        <f t="shared" si="2"/>
        <v>2.421887171689337</v>
      </c>
      <c r="D22" s="46">
        <f t="shared" si="1"/>
        <v>9.275389048308927</v>
      </c>
      <c r="E22" s="46"/>
      <c r="F22" s="46">
        <v>29612.936</v>
      </c>
      <c r="G22" s="46">
        <f t="shared" si="3"/>
        <v>2.120966623692881</v>
      </c>
      <c r="H22" s="46">
        <f t="shared" si="0"/>
        <v>7.817563248580493</v>
      </c>
      <c r="I22" s="46"/>
      <c r="J22" s="46">
        <f>F22-B22</f>
        <v>988.2180000000008</v>
      </c>
      <c r="K22" s="47">
        <f>F22/B22-1</f>
        <v>0.03452323966999438</v>
      </c>
    </row>
    <row r="23" spans="1:11" s="51" customFormat="1" ht="23.25" customHeight="1">
      <c r="A23" s="50" t="s">
        <v>22</v>
      </c>
      <c r="B23" s="32">
        <v>3600.470801</v>
      </c>
      <c r="C23" s="46">
        <f t="shared" si="2"/>
        <v>0.3046295179216763</v>
      </c>
      <c r="D23" s="46">
        <f t="shared" si="1"/>
        <v>1.1666758581290293</v>
      </c>
      <c r="E23" s="46"/>
      <c r="F23" s="46">
        <v>13864.350551</v>
      </c>
      <c r="G23" s="46">
        <f t="shared" si="3"/>
        <v>0.9930060557942988</v>
      </c>
      <c r="H23" s="46">
        <f t="shared" si="0"/>
        <v>3.660070630380395</v>
      </c>
      <c r="I23" s="46"/>
      <c r="J23" s="46">
        <f>F23-B23</f>
        <v>10263.87975</v>
      </c>
      <c r="K23" s="47">
        <f>F23/B23-1</f>
        <v>2.85070489868972</v>
      </c>
    </row>
    <row r="24" spans="1:11" ht="49.5" customHeight="1">
      <c r="A24" s="50" t="s">
        <v>23</v>
      </c>
      <c r="B24" s="32">
        <v>4096.319</v>
      </c>
      <c r="C24" s="46">
        <f t="shared" si="2"/>
        <v>0.346582364138829</v>
      </c>
      <c r="D24" s="46">
        <f t="shared" si="1"/>
        <v>1.3273476577473977</v>
      </c>
      <c r="E24" s="46"/>
      <c r="F24" s="46">
        <v>5048.317</v>
      </c>
      <c r="G24" s="46">
        <f t="shared" si="3"/>
        <v>0.3615754906173901</v>
      </c>
      <c r="H24" s="46">
        <f t="shared" si="0"/>
        <v>1.3327127525073545</v>
      </c>
      <c r="I24" s="46"/>
      <c r="J24" s="46">
        <f>F24-B24</f>
        <v>951.9979999999996</v>
      </c>
      <c r="K24" s="47">
        <f>F24/B24-1</f>
        <v>0.23240328695104062</v>
      </c>
    </row>
    <row r="25" spans="1:11" s="42" customFormat="1" ht="35.25" customHeight="1">
      <c r="A25" s="49" t="s">
        <v>24</v>
      </c>
      <c r="B25" s="52">
        <v>1244.144</v>
      </c>
      <c r="C25" s="40">
        <f t="shared" si="2"/>
        <v>0.10526484115351838</v>
      </c>
      <c r="D25" s="40">
        <f t="shared" si="1"/>
        <v>0.4031452687889977</v>
      </c>
      <c r="E25" s="40"/>
      <c r="F25" s="40">
        <v>1675.737</v>
      </c>
      <c r="G25" s="40">
        <f t="shared" si="3"/>
        <v>0.12002127202406533</v>
      </c>
      <c r="H25" s="40">
        <f t="shared" si="0"/>
        <v>0.44238031600401023</v>
      </c>
      <c r="I25" s="40"/>
      <c r="J25" s="40">
        <f>F25-B25</f>
        <v>431.5930000000001</v>
      </c>
      <c r="K25" s="41">
        <f>F25/B25-1</f>
        <v>0.34689955503543013</v>
      </c>
    </row>
    <row r="26" spans="1:11" s="42" customFormat="1" ht="17.25" customHeight="1">
      <c r="A26" s="53" t="s">
        <v>25</v>
      </c>
      <c r="B26" s="52">
        <v>970.925</v>
      </c>
      <c r="C26" s="40">
        <f t="shared" si="2"/>
        <v>0.08214826089020227</v>
      </c>
      <c r="D26" s="40">
        <f t="shared" si="1"/>
        <v>0.3146129548500476</v>
      </c>
      <c r="E26" s="40"/>
      <c r="F26" s="40">
        <v>1145.45</v>
      </c>
      <c r="G26" s="40">
        <f t="shared" si="3"/>
        <v>0.08204053860478441</v>
      </c>
      <c r="H26" s="40">
        <f t="shared" si="0"/>
        <v>0.3023890580483653</v>
      </c>
      <c r="I26" s="40"/>
      <c r="J26" s="40">
        <f>F26-B26</f>
        <v>174.5250000000001</v>
      </c>
      <c r="K26" s="41">
        <f>F26/B26-1</f>
        <v>0.17975126812060682</v>
      </c>
    </row>
    <row r="27" spans="1:11" s="42" customFormat="1" ht="18" customHeight="1">
      <c r="A27" s="54" t="s">
        <v>26</v>
      </c>
      <c r="B27" s="52">
        <v>104999.466039</v>
      </c>
      <c r="C27" s="40">
        <f>B27/$B$10*100</f>
        <v>8.883820613851437</v>
      </c>
      <c r="D27" s="40">
        <f t="shared" si="1"/>
        <v>34.02342330067412</v>
      </c>
      <c r="E27" s="40"/>
      <c r="F27" s="40">
        <v>115472.85167899998</v>
      </c>
      <c r="G27" s="40">
        <f t="shared" si="3"/>
        <v>8.270509359618964</v>
      </c>
      <c r="H27" s="40">
        <f>F27/F$12*100</f>
        <v>30.483850756795494</v>
      </c>
      <c r="I27" s="40"/>
      <c r="J27" s="40">
        <f>F27-B27</f>
        <v>10473.385639999979</v>
      </c>
      <c r="K27" s="41">
        <f>F27/B27-1</f>
        <v>0.09974703715264455</v>
      </c>
    </row>
    <row r="28" spans="1:11" s="42" customFormat="1" ht="18.75" customHeight="1">
      <c r="A28" s="56" t="s">
        <v>27</v>
      </c>
      <c r="B28" s="52">
        <v>23437.12006408</v>
      </c>
      <c r="C28" s="40">
        <f t="shared" si="2"/>
        <v>1.9829736112872138</v>
      </c>
      <c r="D28" s="40">
        <f t="shared" si="1"/>
        <v>7.594429638268194</v>
      </c>
      <c r="E28" s="40"/>
      <c r="F28" s="40">
        <v>35964.313291850005</v>
      </c>
      <c r="G28" s="40">
        <f t="shared" si="3"/>
        <v>2.575871171168171</v>
      </c>
      <c r="H28" s="40">
        <f>F28/F$12*100</f>
        <v>9.494272835722926</v>
      </c>
      <c r="I28" s="40"/>
      <c r="J28" s="40">
        <f>F28-B28</f>
        <v>12527.193227770003</v>
      </c>
      <c r="K28" s="41">
        <f>F28/B28-1</f>
        <v>0.5345022423198371</v>
      </c>
    </row>
    <row r="29" spans="1:11" s="42" customFormat="1" ht="16.5" customHeight="1" hidden="1">
      <c r="A29" s="57"/>
      <c r="B29" s="52"/>
      <c r="C29" s="40"/>
      <c r="D29" s="40"/>
      <c r="E29" s="40"/>
      <c r="F29" s="40"/>
      <c r="G29" s="40"/>
      <c r="H29" s="40"/>
      <c r="I29" s="40"/>
      <c r="J29" s="40"/>
      <c r="K29" s="41"/>
    </row>
    <row r="30" spans="1:11" s="42" customFormat="1" ht="19.5" customHeight="1">
      <c r="A30" s="58" t="s">
        <v>28</v>
      </c>
      <c r="B30" s="52">
        <v>1197.505</v>
      </c>
      <c r="C30" s="40">
        <f>B30/$B$10*100</f>
        <v>0.1013187971854898</v>
      </c>
      <c r="D30" s="40">
        <f t="shared" si="1"/>
        <v>0.38803263537112165</v>
      </c>
      <c r="E30" s="40"/>
      <c r="F30" s="40">
        <v>1152.597</v>
      </c>
      <c r="G30" s="40">
        <f>F30/$F$10*100</f>
        <v>0.08255242801890846</v>
      </c>
      <c r="H30" s="40">
        <f t="shared" si="0"/>
        <v>0.304275805263758</v>
      </c>
      <c r="I30" s="40"/>
      <c r="J30" s="40">
        <f>F30-B30</f>
        <v>-44.90800000000013</v>
      </c>
      <c r="K30" s="41">
        <f>F30/B30-1</f>
        <v>-0.03750130479622227</v>
      </c>
    </row>
    <row r="31" spans="1:11" s="42" customFormat="1" ht="18" customHeight="1">
      <c r="A31" s="58" t="s">
        <v>29</v>
      </c>
      <c r="B31" s="52">
        <v>0.098904</v>
      </c>
      <c r="C31" s="40">
        <f>B31/$B$10*100</f>
        <v>8.368093925982508E-06</v>
      </c>
      <c r="D31" s="40">
        <f t="shared" si="1"/>
        <v>3.204828353012757E-05</v>
      </c>
      <c r="E31" s="40"/>
      <c r="F31" s="40">
        <v>28.290688</v>
      </c>
      <c r="G31" s="40">
        <f>F31/$F$10*100</f>
        <v>0.0020262632860621687</v>
      </c>
      <c r="H31" s="40">
        <f t="shared" si="0"/>
        <v>0.007468501022183588</v>
      </c>
      <c r="I31" s="40"/>
      <c r="J31" s="40">
        <f>F31-B31</f>
        <v>28.191784</v>
      </c>
      <c r="K31" s="97"/>
    </row>
    <row r="32" spans="1:11" s="42" customFormat="1" ht="34.5" customHeight="1">
      <c r="A32" s="59" t="s">
        <v>30</v>
      </c>
      <c r="B32" s="52">
        <v>14.600867999999998</v>
      </c>
      <c r="C32" s="40">
        <f>B32/$B$10*100</f>
        <v>0.0012353538261836968</v>
      </c>
      <c r="D32" s="40">
        <f t="shared" si="1"/>
        <v>0.004731181321786445</v>
      </c>
      <c r="E32" s="40"/>
      <c r="F32" s="40">
        <v>844.9734299999999</v>
      </c>
      <c r="G32" s="40">
        <f>F32/$F$10*100</f>
        <v>0.060519512247529</v>
      </c>
      <c r="H32" s="40">
        <f t="shared" si="0"/>
        <v>0.2230657990951995</v>
      </c>
      <c r="I32" s="40"/>
      <c r="J32" s="40">
        <f>F32-B32</f>
        <v>830.3725619999999</v>
      </c>
      <c r="K32" s="97"/>
    </row>
    <row r="33" spans="1:11" s="42" customFormat="1" ht="16.5" customHeight="1">
      <c r="A33" s="60" t="s">
        <v>31</v>
      </c>
      <c r="B33" s="52"/>
      <c r="C33" s="40"/>
      <c r="D33" s="40"/>
      <c r="E33" s="40"/>
      <c r="F33" s="40"/>
      <c r="G33" s="40"/>
      <c r="H33" s="40"/>
      <c r="I33" s="40"/>
      <c r="J33" s="40"/>
      <c r="K33" s="97"/>
    </row>
    <row r="34" spans="1:11" ht="18" customHeight="1">
      <c r="A34" s="58" t="s">
        <v>32</v>
      </c>
      <c r="B34" s="60">
        <v>-251.04197599999998</v>
      </c>
      <c r="C34" s="60">
        <f>B34/$B$10*100</f>
        <v>-0.02124022116933841</v>
      </c>
      <c r="D34" s="60">
        <f t="shared" si="1"/>
        <v>-0.08134619858460203</v>
      </c>
      <c r="E34" s="60"/>
      <c r="F34" s="60">
        <v>50.456127</v>
      </c>
      <c r="G34" s="60">
        <f>F34/$F$10*100</f>
        <v>0.0036138180060163306</v>
      </c>
      <c r="H34" s="60">
        <f>F34/F$12*100</f>
        <v>0.013319988403071885</v>
      </c>
      <c r="I34" s="60"/>
      <c r="J34" s="60">
        <f>F34-B34</f>
        <v>301.49810299999996</v>
      </c>
      <c r="K34" s="97"/>
    </row>
    <row r="35" spans="1:11" ht="18.75" customHeight="1">
      <c r="A35" s="61" t="s">
        <v>33</v>
      </c>
      <c r="B35" s="52">
        <v>190.873</v>
      </c>
      <c r="C35" s="52">
        <f>B35/$B$10*100</f>
        <v>0.016149429668507433</v>
      </c>
      <c r="D35" s="52">
        <f>B35/B$12*100</f>
        <v>0.061849389531728124</v>
      </c>
      <c r="E35" s="39"/>
      <c r="F35" s="52">
        <v>832.9100430000001</v>
      </c>
      <c r="G35" s="52">
        <f>F35/$F$10*100</f>
        <v>0.059655496562097135</v>
      </c>
      <c r="H35" s="52">
        <f>F35/F$12*100</f>
        <v>0.21988116752524633</v>
      </c>
      <c r="I35" s="52"/>
      <c r="J35" s="52">
        <f>F35-B35</f>
        <v>642.037043</v>
      </c>
      <c r="K35" s="41">
        <f>F35/B35-1</f>
        <v>3.3636870746517324</v>
      </c>
    </row>
    <row r="36" spans="1:11" ht="48" customHeight="1">
      <c r="A36" s="63" t="s">
        <v>34</v>
      </c>
      <c r="B36" s="52">
        <v>24437.825245999997</v>
      </c>
      <c r="C36" s="52">
        <f>B36/$B$10*100</f>
        <v>2.067641521124268</v>
      </c>
      <c r="D36" s="52">
        <f>B36/B$12*100</f>
        <v>7.918692392052064</v>
      </c>
      <c r="E36" s="52"/>
      <c r="F36" s="52">
        <v>32988.231241</v>
      </c>
      <c r="G36" s="52">
        <f>F36/$F$10*100</f>
        <v>2.36271531592895</v>
      </c>
      <c r="H36" s="52">
        <f>F36/F$12*100</f>
        <v>8.708612485614951</v>
      </c>
      <c r="I36" s="52"/>
      <c r="J36" s="52">
        <f>F36-B36</f>
        <v>8550.405995000005</v>
      </c>
      <c r="K36" s="41">
        <f>F36/B36-1</f>
        <v>0.3498840796563738</v>
      </c>
    </row>
    <row r="37" spans="1:11" ht="31.5" customHeight="1">
      <c r="A37" s="63" t="s">
        <v>35</v>
      </c>
      <c r="B37" s="52"/>
      <c r="C37" s="52"/>
      <c r="D37" s="52"/>
      <c r="E37" s="52"/>
      <c r="F37" s="52">
        <v>88.78700000000003</v>
      </c>
      <c r="G37" s="52">
        <f>F37/$F$10*100</f>
        <v>0.006359189227904314</v>
      </c>
      <c r="H37" s="52">
        <f>F37/F$12*100</f>
        <v>0.02343901287436398</v>
      </c>
      <c r="I37" s="52"/>
      <c r="J37" s="52">
        <f>F37-B37</f>
        <v>88.78700000000003</v>
      </c>
      <c r="K37" s="41"/>
    </row>
    <row r="38" spans="1:11" ht="8.25" customHeight="1">
      <c r="A38" s="64"/>
      <c r="B38" s="39"/>
      <c r="C38" s="39"/>
      <c r="D38" s="39"/>
      <c r="E38" s="39"/>
      <c r="F38" s="55"/>
      <c r="G38" s="40"/>
      <c r="H38" s="40"/>
      <c r="I38" s="40"/>
      <c r="J38" s="40"/>
      <c r="K38" s="62"/>
    </row>
    <row r="39" spans="1:11" s="42" customFormat="1" ht="33" customHeight="1">
      <c r="A39" s="34" t="s">
        <v>36</v>
      </c>
      <c r="B39" s="65">
        <f>B40+B55+B56+B57</f>
        <v>356584.73967908</v>
      </c>
      <c r="C39" s="36">
        <f aca="true" t="shared" si="4" ref="C39:C56">B39/$B$10*100</f>
        <v>30.170009243373002</v>
      </c>
      <c r="D39" s="36">
        <f>B39/B$39*100</f>
        <v>100</v>
      </c>
      <c r="E39" s="36"/>
      <c r="F39" s="65">
        <f>F40+F55+F56+F57</f>
        <v>425919.13350780006</v>
      </c>
      <c r="G39" s="36">
        <f aca="true" t="shared" si="5" ref="G39:G50">F39/$F$10*100</f>
        <v>30.505596154404817</v>
      </c>
      <c r="H39" s="36">
        <f aca="true" t="shared" si="6" ref="H39:H50">F39/F$39*100</f>
        <v>100</v>
      </c>
      <c r="I39" s="36"/>
      <c r="J39" s="36">
        <f>F39-B39</f>
        <v>69334.39382872003</v>
      </c>
      <c r="K39" s="37">
        <f>F39/B39-1</f>
        <v>0.19444015997745656</v>
      </c>
    </row>
    <row r="40" spans="1:11" s="42" customFormat="1" ht="19.5" customHeight="1">
      <c r="A40" s="66" t="s">
        <v>37</v>
      </c>
      <c r="B40" s="55">
        <f>B41+B42+B43+B44++B45+B46+B47+B48+B49+B50+B51+B52+B53</f>
        <v>338375.87049008</v>
      </c>
      <c r="C40" s="40">
        <f t="shared" si="4"/>
        <v>28.62938876635002</v>
      </c>
      <c r="D40" s="40">
        <f aca="true" t="shared" si="7" ref="D40:D57">B40/B$39*100</f>
        <v>94.89353660916962</v>
      </c>
      <c r="E40" s="40"/>
      <c r="F40" s="55">
        <f>F41+F42+F43+F44++F45+F46+F47+F48+F49+F50+F51+F52+F53</f>
        <v>404232.5433308</v>
      </c>
      <c r="G40" s="40">
        <f t="shared" si="5"/>
        <v>28.952338012519697</v>
      </c>
      <c r="H40" s="40">
        <f t="shared" si="6"/>
        <v>94.90828458482416</v>
      </c>
      <c r="I40" s="40"/>
      <c r="J40" s="40">
        <f>F40-B40</f>
        <v>65856.67284072004</v>
      </c>
      <c r="K40" s="41">
        <f>F40/B40-1</f>
        <v>0.19462579511162503</v>
      </c>
    </row>
    <row r="41" spans="1:11" ht="19.5" customHeight="1">
      <c r="A41" s="67" t="s">
        <v>38</v>
      </c>
      <c r="B41" s="60">
        <v>91837.863622</v>
      </c>
      <c r="C41" s="60">
        <f t="shared" si="4"/>
        <v>7.7702405236438175</v>
      </c>
      <c r="D41" s="60">
        <f t="shared" si="7"/>
        <v>25.7548496620053</v>
      </c>
      <c r="E41" s="60"/>
      <c r="F41" s="68">
        <v>97511.07325</v>
      </c>
      <c r="G41" s="60">
        <f t="shared" si="5"/>
        <v>6.984033322589887</v>
      </c>
      <c r="H41" s="60">
        <f t="shared" si="6"/>
        <v>22.89426925879446</v>
      </c>
      <c r="I41" s="60"/>
      <c r="J41" s="60">
        <f>F41-B41</f>
        <v>5673.209627999997</v>
      </c>
      <c r="K41" s="69">
        <f>F41/B41-1</f>
        <v>0.06177418990657979</v>
      </c>
    </row>
    <row r="42" spans="1:11" ht="19.5" customHeight="1">
      <c r="A42" s="67" t="s">
        <v>39</v>
      </c>
      <c r="B42" s="60">
        <v>47716.26732500001</v>
      </c>
      <c r="C42" s="60">
        <f t="shared" si="4"/>
        <v>4.03718966647345</v>
      </c>
      <c r="D42" s="60">
        <f t="shared" si="7"/>
        <v>13.381466455335078</v>
      </c>
      <c r="E42" s="60"/>
      <c r="F42" s="68">
        <v>55745.47048999999</v>
      </c>
      <c r="G42" s="60">
        <f t="shared" si="5"/>
        <v>3.99265653129924</v>
      </c>
      <c r="H42" s="60">
        <f t="shared" si="6"/>
        <v>13.088275708792288</v>
      </c>
      <c r="I42" s="60"/>
      <c r="J42" s="60">
        <f>F42-B42</f>
        <v>8029.203164999984</v>
      </c>
      <c r="K42" s="69">
        <f>F42/B42-1</f>
        <v>0.16826972466878698</v>
      </c>
    </row>
    <row r="43" spans="1:11" ht="19.5" customHeight="1">
      <c r="A43" s="67" t="s">
        <v>40</v>
      </c>
      <c r="B43" s="60">
        <v>15495.072710080001</v>
      </c>
      <c r="C43" s="60">
        <f t="shared" si="4"/>
        <v>1.3110109179393936</v>
      </c>
      <c r="D43" s="60">
        <f t="shared" si="7"/>
        <v>4.345411058259334</v>
      </c>
      <c r="E43" s="60"/>
      <c r="F43" s="68">
        <v>24412.4580718</v>
      </c>
      <c r="G43" s="60">
        <f t="shared" si="5"/>
        <v>1.7484929144678412</v>
      </c>
      <c r="H43" s="60">
        <f t="shared" si="6"/>
        <v>5.7317119967687296</v>
      </c>
      <c r="I43" s="60"/>
      <c r="J43" s="60">
        <f>F43-B43</f>
        <v>8917.385361719998</v>
      </c>
      <c r="K43" s="69">
        <f>F43/B43-1</f>
        <v>0.5754981295388808</v>
      </c>
    </row>
    <row r="44" spans="1:11" ht="19.5" customHeight="1">
      <c r="A44" s="67" t="s">
        <v>41</v>
      </c>
      <c r="B44" s="60">
        <v>5762.448700000001</v>
      </c>
      <c r="C44" s="60">
        <f t="shared" si="4"/>
        <v>0.48755067505111827</v>
      </c>
      <c r="D44" s="60">
        <f t="shared" si="7"/>
        <v>1.616011023126257</v>
      </c>
      <c r="E44" s="60"/>
      <c r="F44" s="68">
        <v>12965.954</v>
      </c>
      <c r="G44" s="60">
        <f t="shared" si="5"/>
        <v>0.9286602205987682</v>
      </c>
      <c r="H44" s="60">
        <f t="shared" si="6"/>
        <v>3.0442290519363455</v>
      </c>
      <c r="I44" s="60"/>
      <c r="J44" s="60">
        <f>F44-B44</f>
        <v>7203.505299999999</v>
      </c>
      <c r="K44" s="69">
        <f>F44/B44-1</f>
        <v>1.2500771243308417</v>
      </c>
    </row>
    <row r="45" spans="1:11" ht="31.5" customHeight="1">
      <c r="A45" s="70" t="s">
        <v>42</v>
      </c>
      <c r="B45" s="71">
        <v>1119.2234929999904</v>
      </c>
      <c r="C45" s="71">
        <f t="shared" si="4"/>
        <v>0.09469553621279368</v>
      </c>
      <c r="D45" s="71">
        <f>B45/B$39*100</f>
        <v>0.31387307656723384</v>
      </c>
      <c r="E45" s="71"/>
      <c r="F45" s="72">
        <v>1563.8170929999833</v>
      </c>
      <c r="G45" s="71">
        <f t="shared" si="5"/>
        <v>0.11200523513823116</v>
      </c>
      <c r="H45" s="71">
        <f t="shared" si="6"/>
        <v>0.36716291191725586</v>
      </c>
      <c r="I45" s="71"/>
      <c r="J45" s="71">
        <f>F45-B45</f>
        <v>444.5935999999929</v>
      </c>
      <c r="K45" s="73">
        <f>F45/B45-1</f>
        <v>0.397233977646676</v>
      </c>
    </row>
    <row r="46" spans="1:11" ht="18" customHeight="1">
      <c r="A46" s="67" t="s">
        <v>43</v>
      </c>
      <c r="B46" s="71">
        <v>18825.141458</v>
      </c>
      <c r="C46" s="74">
        <f t="shared" si="4"/>
        <v>1.592762192534693</v>
      </c>
      <c r="D46" s="74">
        <f t="shared" si="7"/>
        <v>5.279289706828815</v>
      </c>
      <c r="E46" s="74"/>
      <c r="F46" s="75">
        <v>20957.139029</v>
      </c>
      <c r="G46" s="74">
        <f t="shared" si="5"/>
        <v>1.5010126793439338</v>
      </c>
      <c r="H46" s="74">
        <f t="shared" si="6"/>
        <v>4.920450240495289</v>
      </c>
      <c r="I46" s="74"/>
      <c r="J46" s="74">
        <f>F46-B46</f>
        <v>2131.9975710000035</v>
      </c>
      <c r="K46" s="76">
        <f>F46/B46-1</f>
        <v>0.11325267200549938</v>
      </c>
    </row>
    <row r="47" spans="1:11" ht="33" customHeight="1">
      <c r="A47" s="70" t="s">
        <v>44</v>
      </c>
      <c r="B47" s="71">
        <v>167.38732399999995</v>
      </c>
      <c r="C47" s="71">
        <f t="shared" si="4"/>
        <v>0.014162347824667005</v>
      </c>
      <c r="D47" s="71">
        <f t="shared" si="7"/>
        <v>0.04694180803997546</v>
      </c>
      <c r="E47" s="71"/>
      <c r="F47" s="72">
        <v>1052.265161</v>
      </c>
      <c r="G47" s="71">
        <f t="shared" si="5"/>
        <v>0.07536636305686864</v>
      </c>
      <c r="H47" s="71">
        <f t="shared" si="6"/>
        <v>0.24705749946796635</v>
      </c>
      <c r="I47" s="71"/>
      <c r="J47" s="71">
        <f>F47-B47</f>
        <v>884.8778370000001</v>
      </c>
      <c r="K47" s="73">
        <f>F47/B47-1</f>
        <v>5.286408886015767</v>
      </c>
    </row>
    <row r="48" spans="1:11" ht="21" customHeight="1">
      <c r="A48" s="70" t="s">
        <v>45</v>
      </c>
      <c r="B48" s="75">
        <v>124123.93627300001</v>
      </c>
      <c r="C48" s="74">
        <f>B48/$B$10*100</f>
        <v>10.50190848899065</v>
      </c>
      <c r="D48" s="74">
        <f t="shared" si="7"/>
        <v>34.809099341915015</v>
      </c>
      <c r="E48" s="74"/>
      <c r="F48" s="75">
        <v>146323.54635</v>
      </c>
      <c r="G48" s="74">
        <f>F48/$F$10*100</f>
        <v>10.480127943704339</v>
      </c>
      <c r="H48" s="74">
        <f t="shared" si="6"/>
        <v>34.354771795505705</v>
      </c>
      <c r="I48" s="74"/>
      <c r="J48" s="74">
        <f>F48-B48</f>
        <v>22199.610076999976</v>
      </c>
      <c r="K48" s="76">
        <f>F48/B48-1</f>
        <v>0.17885035508520963</v>
      </c>
    </row>
    <row r="49" spans="1:11" ht="48" customHeight="1">
      <c r="A49" s="70" t="s">
        <v>46</v>
      </c>
      <c r="B49" s="75">
        <v>26805.892074999992</v>
      </c>
      <c r="C49" s="74">
        <f>B49/$B$10*100</f>
        <v>2.2679995010651752</v>
      </c>
      <c r="D49" s="74">
        <f>B49/B$39*100</f>
        <v>7.517397435214088</v>
      </c>
      <c r="E49" s="74"/>
      <c r="F49" s="75">
        <v>35821.25803900001</v>
      </c>
      <c r="G49" s="74">
        <f t="shared" si="5"/>
        <v>2.565625128133506</v>
      </c>
      <c r="H49" s="74">
        <f t="shared" si="6"/>
        <v>8.410342532391537</v>
      </c>
      <c r="I49" s="74"/>
      <c r="J49" s="74">
        <f>F49-B49</f>
        <v>9015.365964000015</v>
      </c>
      <c r="K49" s="76">
        <f>F49/B49-1</f>
        <v>0.33632031117546823</v>
      </c>
    </row>
    <row r="50" spans="1:11" ht="21" customHeight="1">
      <c r="A50" s="70" t="s">
        <v>47</v>
      </c>
      <c r="B50" s="71">
        <v>6035.844</v>
      </c>
      <c r="C50" s="71">
        <f t="shared" si="4"/>
        <v>0.5106821717481392</v>
      </c>
      <c r="D50" s="71">
        <f t="shared" si="7"/>
        <v>1.6926815223310323</v>
      </c>
      <c r="E50" s="71"/>
      <c r="F50" s="72">
        <v>7301.867</v>
      </c>
      <c r="G50" s="71">
        <f t="shared" si="5"/>
        <v>0.5229814496490474</v>
      </c>
      <c r="H50" s="71">
        <f t="shared" si="6"/>
        <v>1.71437872252017</v>
      </c>
      <c r="I50" s="71"/>
      <c r="J50" s="71">
        <f>F50-B50</f>
        <v>1266.0230000000001</v>
      </c>
      <c r="K50" s="73">
        <f>F50/B50-1</f>
        <v>0.2097507821607052</v>
      </c>
    </row>
    <row r="51" spans="1:11" ht="48" customHeight="1">
      <c r="A51" s="70" t="s">
        <v>48</v>
      </c>
      <c r="B51" s="71"/>
      <c r="C51" s="71"/>
      <c r="D51" s="71"/>
      <c r="E51" s="71"/>
      <c r="F51" s="72">
        <v>94.63</v>
      </c>
      <c r="G51" s="71">
        <f>F51/$F$10*100</f>
        <v>0.006777682280475576</v>
      </c>
      <c r="H51" s="71">
        <f>F51/F$39*100</f>
        <v>0.022217832577898732</v>
      </c>
      <c r="I51" s="71"/>
      <c r="J51" s="71">
        <f>F51-B51</f>
        <v>94.63</v>
      </c>
      <c r="K51" s="73"/>
    </row>
    <row r="52" spans="1:11" ht="35.25" customHeight="1">
      <c r="A52" s="70" t="s">
        <v>49</v>
      </c>
      <c r="B52" s="46"/>
      <c r="C52" s="46"/>
      <c r="D52" s="46"/>
      <c r="E52" s="46"/>
      <c r="F52" s="72">
        <v>38.095067000000085</v>
      </c>
      <c r="G52" s="71">
        <f>F52/$F$10*100</f>
        <v>0.0027284820942558435</v>
      </c>
      <c r="H52" s="71">
        <f>F52/F$39*100</f>
        <v>0.00894420184560749</v>
      </c>
      <c r="I52" s="71"/>
      <c r="J52" s="71">
        <f>F52-B52</f>
        <v>38.095067000000085</v>
      </c>
      <c r="K52" s="73"/>
    </row>
    <row r="53" spans="1:11" ht="38.25" customHeight="1">
      <c r="A53" s="70" t="s">
        <v>50</v>
      </c>
      <c r="B53" s="74">
        <v>486.79351</v>
      </c>
      <c r="C53" s="74">
        <f>B53/$B$10*100</f>
        <v>0.04118674486611972</v>
      </c>
      <c r="D53" s="60">
        <f t="shared" si="7"/>
        <v>0.136515519547501</v>
      </c>
      <c r="E53" s="60"/>
      <c r="F53" s="68">
        <v>444.96978</v>
      </c>
      <c r="G53" s="60">
        <f>F53/$F$10*100</f>
        <v>0.031870060163300386</v>
      </c>
      <c r="H53" s="60">
        <f>F53/F$39*100</f>
        <v>0.10447283181088908</v>
      </c>
      <c r="I53" s="60"/>
      <c r="J53" s="60">
        <f>F53-B53</f>
        <v>-41.82373000000001</v>
      </c>
      <c r="K53" s="76">
        <f>F53/B53-1</f>
        <v>-0.0859167781427489</v>
      </c>
    </row>
    <row r="54" spans="1:11" ht="15" customHeight="1">
      <c r="A54" s="77" t="s">
        <v>51</v>
      </c>
      <c r="B54" s="71"/>
      <c r="C54" s="78"/>
      <c r="D54" s="60"/>
      <c r="E54" s="60"/>
      <c r="F54" s="79"/>
      <c r="G54" s="78">
        <f>F54/$F$10*100</f>
        <v>0</v>
      </c>
      <c r="H54" s="60">
        <f>F54/F$39*100</f>
        <v>0</v>
      </c>
      <c r="I54" s="60"/>
      <c r="J54" s="60">
        <f>F54-B54</f>
        <v>0</v>
      </c>
      <c r="K54" s="69"/>
    </row>
    <row r="55" spans="1:11" s="42" customFormat="1" ht="19.5" customHeight="1">
      <c r="A55" s="66" t="s">
        <v>52</v>
      </c>
      <c r="B55" s="68">
        <v>19647.179836</v>
      </c>
      <c r="C55" s="60">
        <f>B55/$B$10*100</f>
        <v>1.6623134175394079</v>
      </c>
      <c r="D55" s="60">
        <f>B55/B$39*100</f>
        <v>5.509820710129691</v>
      </c>
      <c r="E55" s="60"/>
      <c r="F55" s="68">
        <v>23732.911779000002</v>
      </c>
      <c r="G55" s="60">
        <f>F55/$F$10*100</f>
        <v>1.699821786205415</v>
      </c>
      <c r="H55" s="60">
        <f>F55/F$39*100</f>
        <v>5.572163801034162</v>
      </c>
      <c r="I55" s="60"/>
      <c r="J55" s="60">
        <f>F55-B55</f>
        <v>4085.7319430000025</v>
      </c>
      <c r="K55" s="69">
        <f>F55/B55-1</f>
        <v>0.2079551353988025</v>
      </c>
    </row>
    <row r="56" spans="1:11" ht="19.5" customHeight="1">
      <c r="A56" s="66" t="s">
        <v>31</v>
      </c>
      <c r="B56" s="71">
        <v>0</v>
      </c>
      <c r="C56" s="60">
        <f t="shared" si="4"/>
        <v>0</v>
      </c>
      <c r="D56" s="60">
        <f t="shared" si="7"/>
        <v>0</v>
      </c>
      <c r="E56" s="60"/>
      <c r="F56" s="68">
        <v>0</v>
      </c>
      <c r="G56" s="60">
        <f>F56/$F$10*100</f>
        <v>0</v>
      </c>
      <c r="H56" s="60">
        <f>F56/F$39*100</f>
        <v>0</v>
      </c>
      <c r="I56" s="60"/>
      <c r="J56" s="60">
        <f>F56-B56</f>
        <v>0</v>
      </c>
      <c r="K56" s="69"/>
    </row>
    <row r="57" spans="1:11" s="42" customFormat="1" ht="32.25" customHeight="1">
      <c r="A57" s="80" t="s">
        <v>53</v>
      </c>
      <c r="B57" s="74">
        <v>-1438.310647</v>
      </c>
      <c r="C57" s="60">
        <f>B57/$B$10*100</f>
        <v>-0.12169294051642675</v>
      </c>
      <c r="D57" s="60">
        <f t="shared" si="7"/>
        <v>-0.4033573192993212</v>
      </c>
      <c r="E57" s="60"/>
      <c r="F57" s="68">
        <v>-2046.321602</v>
      </c>
      <c r="G57" s="60">
        <f>F57/$F$10*100</f>
        <v>-0.14656364432029795</v>
      </c>
      <c r="H57" s="60">
        <f>F57/F$39*100</f>
        <v>-0.4804483858583274</v>
      </c>
      <c r="I57" s="60"/>
      <c r="J57" s="60">
        <f>F57-B57</f>
        <v>-608.010955</v>
      </c>
      <c r="K57" s="69">
        <f>F57/B57-1</f>
        <v>0.4227257555717725</v>
      </c>
    </row>
    <row r="58" spans="1:11" s="42" customFormat="1" ht="7.5" customHeight="1">
      <c r="A58" s="81"/>
      <c r="B58" s="82"/>
      <c r="C58" s="40"/>
      <c r="D58" s="40"/>
      <c r="E58" s="40"/>
      <c r="F58" s="55"/>
      <c r="G58" s="40"/>
      <c r="H58" s="40"/>
      <c r="I58" s="40"/>
      <c r="J58" s="60"/>
      <c r="K58" s="69"/>
    </row>
    <row r="59" spans="1:11" s="27" customFormat="1" ht="21" customHeight="1" thickBot="1">
      <c r="A59" s="83" t="s">
        <v>54</v>
      </c>
      <c r="B59" s="84">
        <f>B12-B39</f>
        <v>-47975.38808299997</v>
      </c>
      <c r="C59" s="85">
        <f>B59/$B$10*100</f>
        <v>-4.059113419214649</v>
      </c>
      <c r="D59" s="84">
        <v>0</v>
      </c>
      <c r="E59" s="84"/>
      <c r="F59" s="84">
        <f>F12-F39</f>
        <v>-47119.05145695008</v>
      </c>
      <c r="G59" s="85">
        <f>F59/$F$10*100</f>
        <v>-3.374806722314144</v>
      </c>
      <c r="H59" s="87">
        <v>0</v>
      </c>
      <c r="I59" s="86"/>
      <c r="J59" s="84">
        <f>F59-B59</f>
        <v>856.3366260498879</v>
      </c>
      <c r="K59" s="88"/>
    </row>
    <row r="60" spans="1:11" s="27" customFormat="1" ht="12.75" customHeight="1">
      <c r="A60" s="89"/>
      <c r="B60" s="60"/>
      <c r="C60" s="90"/>
      <c r="D60" s="60"/>
      <c r="E60" s="60"/>
      <c r="F60" s="60"/>
      <c r="G60" s="90"/>
      <c r="H60" s="74"/>
      <c r="I60" s="78"/>
      <c r="J60" s="60"/>
      <c r="K60" s="41"/>
    </row>
    <row r="61" spans="6:10" ht="19.5" customHeight="1">
      <c r="F61" s="91"/>
      <c r="G61" s="91"/>
      <c r="H61" s="91"/>
      <c r="I61" s="91"/>
      <c r="J61" s="91"/>
    </row>
    <row r="62" spans="6:10" ht="19.5" customHeight="1">
      <c r="F62" s="91"/>
      <c r="G62" s="91"/>
      <c r="H62" s="91"/>
      <c r="I62" s="91"/>
      <c r="J62" s="91"/>
    </row>
    <row r="63" spans="6:10" ht="19.5" customHeight="1">
      <c r="F63" s="91"/>
      <c r="G63" s="91"/>
      <c r="H63" s="91"/>
      <c r="I63" s="91"/>
      <c r="J63" s="91"/>
    </row>
    <row r="64" spans="6:10" ht="19.5" customHeight="1">
      <c r="F64" s="91"/>
      <c r="G64" s="91"/>
      <c r="H64" s="91"/>
      <c r="I64" s="91"/>
      <c r="J64" s="91"/>
    </row>
    <row r="65" spans="6:10" ht="19.5" customHeight="1">
      <c r="F65" s="91"/>
      <c r="G65" s="91"/>
      <c r="H65" s="91"/>
      <c r="I65" s="91"/>
      <c r="J65" s="91"/>
    </row>
    <row r="66" spans="6:10" ht="19.5" customHeight="1">
      <c r="F66" s="91"/>
      <c r="G66" s="91"/>
      <c r="H66" s="91"/>
      <c r="I66" s="91"/>
      <c r="J66" s="91"/>
    </row>
    <row r="67" spans="6:10" ht="19.5" customHeight="1">
      <c r="F67" s="91"/>
      <c r="G67" s="91"/>
      <c r="H67" s="91"/>
      <c r="I67" s="91"/>
      <c r="J67" s="91"/>
    </row>
    <row r="68" spans="6:10" ht="19.5" customHeight="1">
      <c r="F68" s="91"/>
      <c r="G68" s="91"/>
      <c r="H68" s="91"/>
      <c r="I68" s="91"/>
      <c r="J68" s="91"/>
    </row>
    <row r="69" spans="6:10" ht="19.5" customHeight="1">
      <c r="F69" s="91"/>
      <c r="G69" s="91"/>
      <c r="H69" s="91"/>
      <c r="I69" s="91"/>
      <c r="J69" s="91"/>
    </row>
    <row r="70" spans="6:10" ht="19.5" customHeight="1">
      <c r="F70" s="91"/>
      <c r="G70" s="91"/>
      <c r="H70" s="91"/>
      <c r="I70" s="91"/>
      <c r="J70" s="91"/>
    </row>
    <row r="71" spans="6:10" ht="19.5" customHeight="1">
      <c r="F71" s="91"/>
      <c r="G71" s="91"/>
      <c r="H71" s="91"/>
      <c r="I71" s="91"/>
      <c r="J71" s="91"/>
    </row>
    <row r="72" spans="6:10" ht="19.5" customHeight="1">
      <c r="F72" s="91"/>
      <c r="G72" s="91"/>
      <c r="H72" s="91"/>
      <c r="I72" s="91"/>
      <c r="J72" s="91"/>
    </row>
    <row r="73" spans="6:10" ht="19.5" customHeight="1">
      <c r="F73" s="91"/>
      <c r="G73" s="91"/>
      <c r="H73" s="91"/>
      <c r="I73" s="91"/>
      <c r="J73" s="91"/>
    </row>
    <row r="74" spans="6:10" ht="19.5" customHeight="1">
      <c r="F74" s="91"/>
      <c r="G74" s="91"/>
      <c r="H74" s="91"/>
      <c r="I74" s="91"/>
      <c r="J74" s="91"/>
    </row>
    <row r="75" spans="6:10" ht="19.5" customHeight="1">
      <c r="F75" s="91"/>
      <c r="G75" s="91"/>
      <c r="H75" s="91"/>
      <c r="I75" s="91"/>
      <c r="J75" s="91"/>
    </row>
    <row r="76" spans="6:10" ht="19.5" customHeight="1">
      <c r="F76" s="91"/>
      <c r="G76" s="91"/>
      <c r="H76" s="91"/>
      <c r="I76" s="91"/>
      <c r="J76" s="91"/>
    </row>
    <row r="77" spans="6:10" ht="19.5" customHeight="1">
      <c r="F77" s="91"/>
      <c r="G77" s="91"/>
      <c r="H77" s="91"/>
      <c r="I77" s="91"/>
      <c r="J77" s="91"/>
    </row>
    <row r="78" spans="6:10" ht="19.5" customHeight="1">
      <c r="F78" s="91"/>
      <c r="G78" s="91"/>
      <c r="H78" s="91"/>
      <c r="I78" s="91"/>
      <c r="J78" s="91"/>
    </row>
    <row r="79" spans="6:10" ht="19.5" customHeight="1">
      <c r="F79" s="91"/>
      <c r="G79" s="91"/>
      <c r="H79" s="91"/>
      <c r="I79" s="91"/>
      <c r="J79" s="91"/>
    </row>
    <row r="80" spans="6:10" ht="19.5" customHeight="1">
      <c r="F80" s="91"/>
      <c r="G80" s="91"/>
      <c r="H80" s="91"/>
      <c r="I80" s="91"/>
      <c r="J80" s="91"/>
    </row>
    <row r="81" spans="6:10" ht="19.5" customHeight="1">
      <c r="F81" s="91"/>
      <c r="G81" s="91"/>
      <c r="H81" s="91"/>
      <c r="I81" s="91"/>
      <c r="J81" s="91"/>
    </row>
    <row r="82" spans="6:10" ht="19.5" customHeight="1">
      <c r="F82" s="91"/>
      <c r="G82" s="91"/>
      <c r="H82" s="91"/>
      <c r="I82" s="91"/>
      <c r="J82" s="91"/>
    </row>
    <row r="83" spans="6:10" ht="19.5" customHeight="1">
      <c r="F83" s="91"/>
      <c r="G83" s="91"/>
      <c r="H83" s="91"/>
      <c r="I83" s="91"/>
      <c r="J83" s="91"/>
    </row>
    <row r="84" spans="6:10" ht="19.5" customHeight="1">
      <c r="F84" s="91"/>
      <c r="G84" s="91"/>
      <c r="H84" s="91"/>
      <c r="I84" s="91"/>
      <c r="J84" s="91"/>
    </row>
    <row r="85" spans="6:10" ht="19.5" customHeight="1">
      <c r="F85" s="91"/>
      <c r="G85" s="91"/>
      <c r="H85" s="91"/>
      <c r="I85" s="91"/>
      <c r="J85" s="91"/>
    </row>
    <row r="86" spans="6:10" ht="19.5" customHeight="1">
      <c r="F86" s="91"/>
      <c r="G86" s="91"/>
      <c r="H86" s="91"/>
      <c r="I86" s="91"/>
      <c r="J86" s="91"/>
    </row>
    <row r="87" spans="6:10" ht="19.5" customHeight="1">
      <c r="F87" s="91"/>
      <c r="G87" s="91"/>
      <c r="H87" s="91"/>
      <c r="I87" s="91"/>
      <c r="J87" s="91"/>
    </row>
    <row r="88" spans="6:10" ht="19.5" customHeight="1">
      <c r="F88" s="91"/>
      <c r="G88" s="91"/>
      <c r="H88" s="91"/>
      <c r="I88" s="91"/>
      <c r="J88" s="91"/>
    </row>
    <row r="89" spans="6:10" ht="19.5" customHeight="1">
      <c r="F89" s="91"/>
      <c r="G89" s="91"/>
      <c r="H89" s="91"/>
      <c r="I89" s="91"/>
      <c r="J89" s="91"/>
    </row>
    <row r="90" spans="6:10" ht="19.5" customHeight="1">
      <c r="F90" s="91"/>
      <c r="G90" s="91"/>
      <c r="H90" s="91"/>
      <c r="I90" s="91"/>
      <c r="J90" s="91"/>
    </row>
    <row r="91" spans="6:10" ht="19.5" customHeight="1">
      <c r="F91" s="91"/>
      <c r="G91" s="91"/>
      <c r="H91" s="91"/>
      <c r="I91" s="91"/>
      <c r="J91" s="91"/>
    </row>
    <row r="92" spans="6:10" ht="19.5" customHeight="1">
      <c r="F92" s="91"/>
      <c r="G92" s="91"/>
      <c r="H92" s="91"/>
      <c r="I92" s="91"/>
      <c r="J92" s="91"/>
    </row>
    <row r="93" spans="6:10" ht="19.5" customHeight="1">
      <c r="F93" s="91"/>
      <c r="G93" s="91"/>
      <c r="H93" s="91"/>
      <c r="I93" s="91"/>
      <c r="J93" s="91"/>
    </row>
    <row r="94" spans="6:10" ht="19.5" customHeight="1">
      <c r="F94" s="91"/>
      <c r="G94" s="91"/>
      <c r="H94" s="91"/>
      <c r="I94" s="91"/>
      <c r="J94" s="91"/>
    </row>
    <row r="95" spans="6:10" ht="19.5" customHeight="1">
      <c r="F95" s="91"/>
      <c r="G95" s="91"/>
      <c r="H95" s="91"/>
      <c r="I95" s="91"/>
      <c r="J95" s="91"/>
    </row>
    <row r="96" spans="6:10" ht="19.5" customHeight="1">
      <c r="F96" s="91"/>
      <c r="G96" s="91"/>
      <c r="H96" s="91"/>
      <c r="I96" s="91"/>
      <c r="J96" s="91"/>
    </row>
    <row r="97" spans="6:10" ht="19.5" customHeight="1">
      <c r="F97" s="91"/>
      <c r="G97" s="91"/>
      <c r="H97" s="91"/>
      <c r="I97" s="91"/>
      <c r="J97" s="91"/>
    </row>
    <row r="98" spans="6:10" ht="19.5" customHeight="1">
      <c r="F98" s="91"/>
      <c r="G98" s="91"/>
      <c r="H98" s="91"/>
      <c r="I98" s="91"/>
      <c r="J98" s="91"/>
    </row>
    <row r="99" spans="6:10" ht="19.5" customHeight="1">
      <c r="F99" s="91"/>
      <c r="G99" s="91"/>
      <c r="H99" s="91"/>
      <c r="I99" s="91"/>
      <c r="J99" s="91"/>
    </row>
    <row r="100" spans="6:10" ht="19.5" customHeight="1">
      <c r="F100" s="91"/>
      <c r="G100" s="91"/>
      <c r="H100" s="91"/>
      <c r="I100" s="91"/>
      <c r="J100" s="91"/>
    </row>
    <row r="101" spans="6:10" ht="19.5" customHeight="1">
      <c r="F101" s="91"/>
      <c r="G101" s="91"/>
      <c r="H101" s="91"/>
      <c r="I101" s="91"/>
      <c r="J101" s="91"/>
    </row>
    <row r="102" spans="6:10" ht="19.5" customHeight="1">
      <c r="F102" s="91"/>
      <c r="G102" s="91"/>
      <c r="H102" s="91"/>
      <c r="I102" s="91"/>
      <c r="J102" s="91"/>
    </row>
    <row r="103" spans="6:10" ht="19.5" customHeight="1">
      <c r="F103" s="91"/>
      <c r="G103" s="91"/>
      <c r="H103" s="91"/>
      <c r="I103" s="91"/>
      <c r="J103" s="91"/>
    </row>
    <row r="104" spans="6:10" ht="19.5" customHeight="1">
      <c r="F104" s="91"/>
      <c r="G104" s="91"/>
      <c r="H104" s="91"/>
      <c r="I104" s="91"/>
      <c r="J104" s="91"/>
    </row>
    <row r="105" spans="6:10" ht="19.5" customHeight="1">
      <c r="F105" s="91"/>
      <c r="G105" s="91"/>
      <c r="H105" s="91"/>
      <c r="I105" s="91"/>
      <c r="J105" s="91"/>
    </row>
    <row r="106" spans="6:10" ht="19.5" customHeight="1">
      <c r="F106" s="91"/>
      <c r="G106" s="91"/>
      <c r="H106" s="91"/>
      <c r="I106" s="91"/>
      <c r="J106" s="91"/>
    </row>
    <row r="107" spans="6:10" ht="19.5" customHeight="1">
      <c r="F107" s="91"/>
      <c r="G107" s="91"/>
      <c r="H107" s="91"/>
      <c r="I107" s="91"/>
      <c r="J107" s="91"/>
    </row>
    <row r="108" spans="6:10" ht="19.5" customHeight="1">
      <c r="F108" s="91"/>
      <c r="G108" s="91"/>
      <c r="H108" s="91"/>
      <c r="I108" s="91"/>
      <c r="J108" s="91"/>
    </row>
    <row r="109" spans="6:10" ht="19.5" customHeight="1">
      <c r="F109" s="91"/>
      <c r="G109" s="91"/>
      <c r="H109" s="91"/>
      <c r="I109" s="91"/>
      <c r="J109" s="91"/>
    </row>
    <row r="110" spans="6:10" ht="19.5" customHeight="1">
      <c r="F110" s="91"/>
      <c r="G110" s="91"/>
      <c r="H110" s="91"/>
      <c r="I110" s="91"/>
      <c r="J110" s="91"/>
    </row>
    <row r="111" spans="6:10" ht="19.5" customHeight="1">
      <c r="F111" s="91"/>
      <c r="G111" s="91"/>
      <c r="H111" s="91"/>
      <c r="I111" s="91"/>
      <c r="J111" s="91"/>
    </row>
    <row r="112" spans="6:10" ht="19.5" customHeight="1">
      <c r="F112" s="91"/>
      <c r="G112" s="91"/>
      <c r="H112" s="91"/>
      <c r="I112" s="91"/>
      <c r="J112" s="91"/>
    </row>
    <row r="113" spans="6:10" ht="19.5" customHeight="1">
      <c r="F113" s="91"/>
      <c r="G113" s="91"/>
      <c r="H113" s="91"/>
      <c r="I113" s="91"/>
      <c r="J113" s="91"/>
    </row>
    <row r="114" spans="6:10" ht="19.5" customHeight="1">
      <c r="F114" s="91"/>
      <c r="G114" s="91"/>
      <c r="H114" s="91"/>
      <c r="I114" s="91"/>
      <c r="J114" s="91"/>
    </row>
    <row r="115" spans="6:10" ht="19.5" customHeight="1">
      <c r="F115" s="91"/>
      <c r="G115" s="91"/>
      <c r="H115" s="91"/>
      <c r="I115" s="91"/>
      <c r="J115" s="91"/>
    </row>
  </sheetData>
  <sheetProtection/>
  <mergeCells count="4">
    <mergeCell ref="A3:K4"/>
    <mergeCell ref="B7:D7"/>
    <mergeCell ref="F7:H7"/>
    <mergeCell ref="J7:K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2022-11-23T13:04:06Z</dcterms:created>
  <dcterms:modified xsi:type="dcterms:W3CDTF">2022-11-23T13:26:52Z</dcterms:modified>
  <cp:category/>
  <cp:version/>
  <cp:contentType/>
  <cp:contentStatus/>
</cp:coreProperties>
</file>