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2'!$A$2:$L$59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<sst xmlns="http://schemas.openxmlformats.org/spreadsheetml/2006/main" count="59" uniqueCount="54">
  <si>
    <t>Anexa nr.2</t>
  </si>
  <si>
    <t xml:space="preserve"> EXECUŢIA BUGETULUI GENERAL CONSOLIDAT </t>
  </si>
  <si>
    <t xml:space="preserve">    </t>
  </si>
  <si>
    <t xml:space="preserve">
 Realizări 1.01.-30.06.2021
</t>
  </si>
  <si>
    <t xml:space="preserve">
Realizări 1.01.-30.06.2022
</t>
  </si>
  <si>
    <t xml:space="preserve"> Diferenţe   2022
   faţă de      2021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</si>
  <si>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</si>
  <si>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</si>
  <si>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</si>
  <si>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</si>
  <si>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</si>
  <si>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</si>
  <si>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</si>
  <si>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</si>
  <si>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</si>
  <si>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</si>
  <si>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</si>
  <si>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</si>
  <si>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</si>
  <si>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</si>
  <si>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</si>
  <si>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</si>
  <si>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</si>
  <si>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</si>
  <si>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</si>
  <si>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</si>
  <si>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</si>
  <si>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</si>
  <si>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</si>
  <si>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</si>
  <si>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</si>
  <si>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</si>
  <si>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</si>
  <si>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</si>
  <si>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</si>
  <si>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</si>
  <si>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</si>
  <si>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</si>
  <si>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</si>
  <si>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</si>
  <si>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</si>
  <si>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</si>
  <si>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</si>
  <si>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</si>
  <si>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</si>
  <si>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</si>
  <si>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</si>
  <si>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</si>
  <si>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reprezentand
asistenta financiara nerambursabila aferenta PNRR</t>
  </si>
  <si>
    <t>Proiecte cu finantare din sumele aferente componentei de imprumut a PNRR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</si>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</sst>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vertical="center"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iunie%20%202022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nie in luna"/>
      <sheetName val="iunie 2022 "/>
      <sheetName val="UAT iunie 2022"/>
      <sheetName val="consolidari iunie"/>
      <sheetName val="mai 2022  (valori)"/>
      <sheetName val="UAT mai 2022 (valori)"/>
      <sheetName val="Sinteza - An 2"/>
      <sheetName val="Sinteza - An 2 (engleza)"/>
      <sheetName val="2022 Engl"/>
      <sheetName val="2021 - 2022"/>
      <sheetName val="Progr.30.06.2022.(Liliana)"/>
      <sheetName val="Sinteza - Anexa program anual"/>
      <sheetName val="program %.exec"/>
      <sheetName val="Sinteza-Anexa program 6 luni"/>
      <sheetName val="progr 6 luni % execuție  "/>
      <sheetName val="Sinteza - Anexa progr.an,sem.I"/>
      <sheetName val="dob_trez"/>
      <sheetName val="SPECIAL_CNAIR"/>
      <sheetName val="CNAIR_ex"/>
      <sheetName val="iunie 2021 "/>
      <sheetName val="iunie 2021 leg"/>
      <sheetName val="Sinteza-anexa program 9 luni "/>
      <sheetName val="program 9 luni .%.exec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87"/>
  <sheetViews>
    <sheetView showZeros="0" tabSelected="1" view="pageBreakPreview" zoomScale="75" zoomScaleNormal="75" zoomScaleSheetLayoutView="75" zoomScalePageLayoutView="0" workbookViewId="0" topLeftCell="A34">
      <selection activeCell="T19" sqref="T19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8.7109375" style="4" customWidth="1"/>
    <col min="9" max="9" width="8.28125" style="4" customWidth="1"/>
    <col min="10" max="10" width="2.28125" style="4" customWidth="1"/>
    <col min="11" max="11" width="11.710937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4.2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1.25" customHeight="1">
      <c r="A7" s="14"/>
      <c r="B7" s="94" t="s">
        <v>3</v>
      </c>
      <c r="C7" s="94"/>
      <c r="D7" s="94"/>
      <c r="E7" s="15"/>
      <c r="F7" s="16"/>
      <c r="G7" s="94" t="s">
        <v>4</v>
      </c>
      <c r="H7" s="94"/>
      <c r="I7" s="94"/>
      <c r="J7" s="17"/>
      <c r="K7" s="95" t="s">
        <v>5</v>
      </c>
      <c r="L7" s="96"/>
    </row>
    <row r="8" spans="1:12" s="24" customFormat="1" ht="33" customHeight="1">
      <c r="A8" s="18"/>
      <c r="B8" s="19" t="s">
        <v>6</v>
      </c>
      <c r="C8" s="20" t="s">
        <v>7</v>
      </c>
      <c r="D8" s="20" t="s">
        <v>8</v>
      </c>
      <c r="E8" s="21"/>
      <c r="F8" s="21"/>
      <c r="G8" s="19" t="s">
        <v>6</v>
      </c>
      <c r="H8" s="20" t="s">
        <v>7</v>
      </c>
      <c r="I8" s="20" t="s">
        <v>8</v>
      </c>
      <c r="J8" s="21"/>
      <c r="K8" s="22" t="s">
        <v>6</v>
      </c>
      <c r="L8" s="23" t="s">
        <v>9</v>
      </c>
    </row>
    <row r="9" spans="1:12" s="29" customFormat="1" ht="9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10</v>
      </c>
      <c r="B10" s="31">
        <v>1181917.9</v>
      </c>
      <c r="C10" s="31"/>
      <c r="D10" s="31"/>
      <c r="E10" s="31"/>
      <c r="F10" s="31"/>
      <c r="G10" s="31">
        <v>1372500</v>
      </c>
      <c r="H10" s="31"/>
      <c r="I10" s="31"/>
      <c r="J10" s="31"/>
      <c r="K10" s="31"/>
      <c r="L10" s="32"/>
    </row>
    <row r="11" spans="2:12" s="29" customFormat="1" ht="8.25" customHeight="1">
      <c r="B11" s="33"/>
      <c r="G11" s="35"/>
      <c r="H11" s="35"/>
      <c r="I11" s="35"/>
      <c r="J11" s="35"/>
      <c r="K11" s="35"/>
      <c r="L11" s="28"/>
    </row>
    <row r="12" spans="1:12" s="35" customFormat="1" ht="35.25" customHeight="1">
      <c r="A12" s="36" t="s">
        <v>11</v>
      </c>
      <c r="B12" s="37">
        <f>B13+B30+B31+B33+B34+B38+B32+B35+B36</f>
        <v>176379.80542528</v>
      </c>
      <c r="C12" s="38">
        <f>B12/$B$10*100</f>
        <v>14.92318590193786</v>
      </c>
      <c r="D12" s="38">
        <f>B12/B$12*100</f>
        <v>100</v>
      </c>
      <c r="E12" s="38"/>
      <c r="F12" s="38"/>
      <c r="G12" s="37">
        <f>G13+G30+G31+G33+G34+G32+G35+G36+G37</f>
        <v>216696.92779566</v>
      </c>
      <c r="H12" s="38">
        <f>G12/$G$10*100</f>
        <v>15.788482899501641</v>
      </c>
      <c r="I12" s="38">
        <f aca="true" t="shared" si="0" ref="I12:I32">G12/G$12*100</f>
        <v>100</v>
      </c>
      <c r="J12" s="38"/>
      <c r="K12" s="38">
        <f aca="true" t="shared" si="1" ref="K12:K28">G12-B12</f>
        <v>40317.122370380006</v>
      </c>
      <c r="L12" s="39">
        <f aca="true" t="shared" si="2" ref="L12:L28">G12/B12-1</f>
        <v>0.22858128385598886</v>
      </c>
    </row>
    <row r="13" spans="1:12" s="44" customFormat="1" ht="24.75" customHeight="1">
      <c r="A13" s="40" t="s">
        <v>12</v>
      </c>
      <c r="B13" s="41">
        <f>B14+B27+B28</f>
        <v>163537.72661327999</v>
      </c>
      <c r="C13" s="42">
        <f aca="true" t="shared" si="3" ref="C13:C28">B13/$B$10*100</f>
        <v>13.836640143387285</v>
      </c>
      <c r="D13" s="42">
        <f>B13/B$12*100</f>
        <v>92.71907643789736</v>
      </c>
      <c r="E13" s="42"/>
      <c r="F13" s="42"/>
      <c r="G13" s="41">
        <f>G14+G27+G28</f>
        <v>201177.57454565997</v>
      </c>
      <c r="H13" s="42">
        <f aca="true" t="shared" si="4" ref="H13:H28">G13/$G$10*100</f>
        <v>14.657746779283057</v>
      </c>
      <c r="I13" s="42">
        <f t="shared" si="0"/>
        <v>92.83822183919726</v>
      </c>
      <c r="J13" s="42"/>
      <c r="K13" s="42">
        <f t="shared" si="1"/>
        <v>37639.847932379984</v>
      </c>
      <c r="L13" s="43">
        <f t="shared" si="2"/>
        <v>0.23016002919856815</v>
      </c>
    </row>
    <row r="14" spans="1:12" s="44" customFormat="1" ht="25.5" customHeight="1">
      <c r="A14" s="45" t="s">
        <v>13</v>
      </c>
      <c r="B14" s="41">
        <f>B15+B19+B20+B25+B26</f>
        <v>88093.71155099999</v>
      </c>
      <c r="C14" s="42">
        <f t="shared" si="3"/>
        <v>7.453454385537269</v>
      </c>
      <c r="D14" s="42">
        <f aca="true" t="shared" si="5" ref="D14:D34">B14/B$12*100</f>
        <v>49.94546361959745</v>
      </c>
      <c r="E14" s="42"/>
      <c r="F14" s="42"/>
      <c r="G14" s="41">
        <f>G15+G19+G20+G25+G26</f>
        <v>111470.45121999999</v>
      </c>
      <c r="H14" s="42">
        <f t="shared" si="4"/>
        <v>8.121708649908925</v>
      </c>
      <c r="I14" s="42">
        <f t="shared" si="0"/>
        <v>51.4407160054959</v>
      </c>
      <c r="J14" s="42"/>
      <c r="K14" s="42">
        <f t="shared" si="1"/>
        <v>23376.739669000002</v>
      </c>
      <c r="L14" s="43">
        <f t="shared" si="2"/>
        <v>0.26536218371803466</v>
      </c>
    </row>
    <row r="15" spans="1:12" s="44" customFormat="1" ht="40.5" customHeight="1">
      <c r="A15" s="46" t="s">
        <v>14</v>
      </c>
      <c r="B15" s="41">
        <f>B16+B17+B18</f>
        <v>24579.426806</v>
      </c>
      <c r="C15" s="42">
        <f t="shared" si="3"/>
        <v>2.0796221806946154</v>
      </c>
      <c r="D15" s="42">
        <f t="shared" si="5"/>
        <v>13.935510784091784</v>
      </c>
      <c r="E15" s="42"/>
      <c r="F15" s="42"/>
      <c r="G15" s="41">
        <f>G16+G17+G18</f>
        <v>29741.856999999996</v>
      </c>
      <c r="H15" s="42">
        <f t="shared" si="4"/>
        <v>2.1669841165755916</v>
      </c>
      <c r="I15" s="42">
        <f t="shared" si="0"/>
        <v>13.725093983817734</v>
      </c>
      <c r="J15" s="42"/>
      <c r="K15" s="42">
        <f t="shared" si="1"/>
        <v>5162.430193999997</v>
      </c>
      <c r="L15" s="43">
        <f t="shared" si="2"/>
        <v>0.21003053629956137</v>
      </c>
    </row>
    <row r="16" spans="1:12" ht="25.5" customHeight="1">
      <c r="A16" s="47" t="s">
        <v>15</v>
      </c>
      <c r="B16" s="48">
        <v>8434.326000000001</v>
      </c>
      <c r="C16" s="48">
        <f t="shared" si="3"/>
        <v>0.713613525947953</v>
      </c>
      <c r="D16" s="48">
        <f t="shared" si="5"/>
        <v>4.7819113870000525</v>
      </c>
      <c r="E16" s="48"/>
      <c r="F16" s="48"/>
      <c r="G16" s="48">
        <v>10756.360999999999</v>
      </c>
      <c r="H16" s="48">
        <f t="shared" si="4"/>
        <v>0.7837057194899817</v>
      </c>
      <c r="I16" s="48">
        <f t="shared" si="0"/>
        <v>4.963781032531752</v>
      </c>
      <c r="J16" s="48"/>
      <c r="K16" s="48">
        <f t="shared" si="1"/>
        <v>2322.034999999998</v>
      </c>
      <c r="L16" s="49">
        <f t="shared" si="2"/>
        <v>0.2753077127917509</v>
      </c>
    </row>
    <row r="17" spans="1:12" ht="18" customHeight="1">
      <c r="A17" s="47" t="s">
        <v>16</v>
      </c>
      <c r="B17" s="48">
        <v>14291.120806</v>
      </c>
      <c r="C17" s="48">
        <f t="shared" si="3"/>
        <v>1.2091466595099374</v>
      </c>
      <c r="D17" s="48">
        <f t="shared" si="5"/>
        <v>8.102469991698776</v>
      </c>
      <c r="E17" s="48"/>
      <c r="F17" s="48"/>
      <c r="G17" s="48">
        <v>16927.443</v>
      </c>
      <c r="H17" s="48">
        <f t="shared" si="4"/>
        <v>1.2333291803278688</v>
      </c>
      <c r="I17" s="48">
        <f>G17/G$12*100</f>
        <v>7.8115749827160315</v>
      </c>
      <c r="J17" s="48"/>
      <c r="K17" s="48">
        <f t="shared" si="1"/>
        <v>2636.3221939999985</v>
      </c>
      <c r="L17" s="49">
        <f t="shared" si="2"/>
        <v>0.1844727386877285</v>
      </c>
    </row>
    <row r="18" spans="1:12" ht="31.5" customHeight="1">
      <c r="A18" s="50" t="s">
        <v>17</v>
      </c>
      <c r="B18" s="48">
        <v>1853.98</v>
      </c>
      <c r="C18" s="48">
        <f t="shared" si="3"/>
        <v>0.156861995236725</v>
      </c>
      <c r="D18" s="48">
        <f t="shared" si="5"/>
        <v>1.0511294053929567</v>
      </c>
      <c r="E18" s="48"/>
      <c r="F18" s="48"/>
      <c r="G18" s="48">
        <v>2058.053</v>
      </c>
      <c r="H18" s="48">
        <f t="shared" si="4"/>
        <v>0.14994921675774134</v>
      </c>
      <c r="I18" s="48">
        <f t="shared" si="0"/>
        <v>0.9497379685699534</v>
      </c>
      <c r="J18" s="48"/>
      <c r="K18" s="48">
        <f t="shared" si="1"/>
        <v>204.07299999999987</v>
      </c>
      <c r="L18" s="49">
        <f t="shared" si="2"/>
        <v>0.11007292419551451</v>
      </c>
    </row>
    <row r="19" spans="1:12" ht="24" customHeight="1">
      <c r="A19" s="46" t="s">
        <v>18</v>
      </c>
      <c r="B19" s="42">
        <v>4886.162</v>
      </c>
      <c r="C19" s="42">
        <f t="shared" si="3"/>
        <v>0.41340959469350624</v>
      </c>
      <c r="D19" s="42">
        <f t="shared" si="5"/>
        <v>2.7702502495785613</v>
      </c>
      <c r="E19" s="42"/>
      <c r="F19" s="42"/>
      <c r="G19" s="42">
        <v>5303.5380000000005</v>
      </c>
      <c r="H19" s="42">
        <f t="shared" si="4"/>
        <v>0.3864144262295082</v>
      </c>
      <c r="I19" s="42">
        <f t="shared" si="0"/>
        <v>2.447444942551797</v>
      </c>
      <c r="J19" s="42"/>
      <c r="K19" s="42">
        <f t="shared" si="1"/>
        <v>417.3760000000002</v>
      </c>
      <c r="L19" s="43">
        <f t="shared" si="2"/>
        <v>0.0854200085875172</v>
      </c>
    </row>
    <row r="20" spans="1:12" ht="23.25" customHeight="1">
      <c r="A20" s="51" t="s">
        <v>19</v>
      </c>
      <c r="B20" s="41">
        <f>B21+B22+B23+B24</f>
        <v>57430.806745</v>
      </c>
      <c r="C20" s="42">
        <f>B20/$B$10*100</f>
        <v>4.859119803922083</v>
      </c>
      <c r="D20" s="42">
        <f t="shared" si="5"/>
        <v>32.56087430560722</v>
      </c>
      <c r="E20" s="42"/>
      <c r="F20" s="42"/>
      <c r="G20" s="41">
        <f>G21+G22+G23+G24</f>
        <v>74742.82722</v>
      </c>
      <c r="H20" s="42">
        <f t="shared" si="4"/>
        <v>5.445743331147542</v>
      </c>
      <c r="I20" s="42">
        <f t="shared" si="0"/>
        <v>34.491872118501234</v>
      </c>
      <c r="J20" s="42"/>
      <c r="K20" s="42">
        <f t="shared" si="1"/>
        <v>17312.020475000005</v>
      </c>
      <c r="L20" s="43">
        <f t="shared" si="2"/>
        <v>0.30144135971948915</v>
      </c>
    </row>
    <row r="21" spans="1:12" ht="20.25" customHeight="1">
      <c r="A21" s="47" t="s">
        <v>20</v>
      </c>
      <c r="B21" s="34">
        <v>35933.002</v>
      </c>
      <c r="C21" s="48">
        <f t="shared" si="3"/>
        <v>3.040228259509396</v>
      </c>
      <c r="D21" s="48">
        <f t="shared" si="5"/>
        <v>20.372514820140417</v>
      </c>
      <c r="E21" s="48"/>
      <c r="F21" s="48"/>
      <c r="G21" s="48">
        <v>45498.102</v>
      </c>
      <c r="H21" s="48">
        <f t="shared" si="4"/>
        <v>3.3149801092896176</v>
      </c>
      <c r="I21" s="48">
        <f>G21/G$12*100</f>
        <v>20.9961915301834</v>
      </c>
      <c r="J21" s="48"/>
      <c r="K21" s="48">
        <f t="shared" si="1"/>
        <v>9565.099999999999</v>
      </c>
      <c r="L21" s="49">
        <f t="shared" si="2"/>
        <v>0.266192621479274</v>
      </c>
    </row>
    <row r="22" spans="1:12" ht="18" customHeight="1">
      <c r="A22" s="47" t="s">
        <v>21</v>
      </c>
      <c r="B22" s="34">
        <v>16531.788</v>
      </c>
      <c r="C22" s="48">
        <f t="shared" si="3"/>
        <v>1.3987255798393443</v>
      </c>
      <c r="D22" s="48">
        <f t="shared" si="5"/>
        <v>9.37283492298861</v>
      </c>
      <c r="E22" s="48"/>
      <c r="F22" s="48"/>
      <c r="G22" s="48">
        <v>16644.151</v>
      </c>
      <c r="H22" s="48">
        <f t="shared" si="4"/>
        <v>1.212688597449909</v>
      </c>
      <c r="I22" s="48">
        <f t="shared" si="0"/>
        <v>7.680843087768663</v>
      </c>
      <c r="J22" s="48"/>
      <c r="K22" s="48">
        <f t="shared" si="1"/>
        <v>112.3630000000012</v>
      </c>
      <c r="L22" s="49">
        <f t="shared" si="2"/>
        <v>0.006796784473645623</v>
      </c>
    </row>
    <row r="23" spans="1:12" s="53" customFormat="1" ht="23.25" customHeight="1">
      <c r="A23" s="52" t="s">
        <v>22</v>
      </c>
      <c r="B23" s="34">
        <v>2253.777745</v>
      </c>
      <c r="C23" s="48">
        <f t="shared" si="3"/>
        <v>0.1906881810487852</v>
      </c>
      <c r="D23" s="48">
        <f t="shared" si="5"/>
        <v>1.277798067395403</v>
      </c>
      <c r="E23" s="48"/>
      <c r="F23" s="48"/>
      <c r="G23" s="48">
        <v>9250.52022</v>
      </c>
      <c r="H23" s="48">
        <f t="shared" si="4"/>
        <v>0.6739905442622951</v>
      </c>
      <c r="I23" s="48">
        <f t="shared" si="0"/>
        <v>4.268874650923994</v>
      </c>
      <c r="J23" s="48"/>
      <c r="K23" s="48">
        <f t="shared" si="1"/>
        <v>6996.742475000001</v>
      </c>
      <c r="L23" s="49">
        <f t="shared" si="2"/>
        <v>3.1044509559659357</v>
      </c>
    </row>
    <row r="24" spans="1:12" ht="49.5" customHeight="1">
      <c r="A24" s="52" t="s">
        <v>23</v>
      </c>
      <c r="B24" s="34">
        <v>2712.2390000000005</v>
      </c>
      <c r="C24" s="48">
        <f t="shared" si="3"/>
        <v>0.2294777835245579</v>
      </c>
      <c r="D24" s="48">
        <f t="shared" si="5"/>
        <v>1.5377264950827887</v>
      </c>
      <c r="E24" s="48"/>
      <c r="F24" s="48"/>
      <c r="G24" s="48">
        <v>3350.0539999999996</v>
      </c>
      <c r="H24" s="48">
        <f t="shared" si="4"/>
        <v>0.24408408014571945</v>
      </c>
      <c r="I24" s="48">
        <f t="shared" si="0"/>
        <v>1.5459628496251778</v>
      </c>
      <c r="J24" s="48"/>
      <c r="K24" s="48">
        <f t="shared" si="1"/>
        <v>637.8149999999991</v>
      </c>
      <c r="L24" s="49">
        <f t="shared" si="2"/>
        <v>0.23516179805688187</v>
      </c>
    </row>
    <row r="25" spans="1:12" s="44" customFormat="1" ht="35.25" customHeight="1">
      <c r="A25" s="51" t="s">
        <v>24</v>
      </c>
      <c r="B25" s="54">
        <v>641.386</v>
      </c>
      <c r="C25" s="42">
        <f t="shared" si="3"/>
        <v>0.05426654423289469</v>
      </c>
      <c r="D25" s="42">
        <f t="shared" si="5"/>
        <v>0.3636391357012303</v>
      </c>
      <c r="E25" s="42"/>
      <c r="F25" s="42"/>
      <c r="G25" s="42">
        <v>962.681</v>
      </c>
      <c r="H25" s="42">
        <f t="shared" si="4"/>
        <v>0.07014069216757741</v>
      </c>
      <c r="I25" s="42">
        <f t="shared" si="0"/>
        <v>0.4442522604232696</v>
      </c>
      <c r="J25" s="42"/>
      <c r="K25" s="42">
        <f t="shared" si="1"/>
        <v>321.2950000000001</v>
      </c>
      <c r="L25" s="43">
        <f t="shared" si="2"/>
        <v>0.5009385923609184</v>
      </c>
    </row>
    <row r="26" spans="1:12" s="44" customFormat="1" ht="17.25" customHeight="1">
      <c r="A26" s="55" t="s">
        <v>25</v>
      </c>
      <c r="B26" s="54">
        <v>555.9300000000001</v>
      </c>
      <c r="C26" s="42">
        <f t="shared" si="3"/>
        <v>0.04703626199417067</v>
      </c>
      <c r="D26" s="42">
        <f t="shared" si="5"/>
        <v>0.3151891446186618</v>
      </c>
      <c r="E26" s="42"/>
      <c r="F26" s="42"/>
      <c r="G26" s="42">
        <v>719.548</v>
      </c>
      <c r="H26" s="42">
        <f t="shared" si="4"/>
        <v>0.05242608378870674</v>
      </c>
      <c r="I26" s="42">
        <f t="shared" si="0"/>
        <v>0.33205270020187666</v>
      </c>
      <c r="J26" s="42"/>
      <c r="K26" s="42">
        <f t="shared" si="1"/>
        <v>163.61799999999994</v>
      </c>
      <c r="L26" s="43">
        <f t="shared" si="2"/>
        <v>0.2943140323422011</v>
      </c>
    </row>
    <row r="27" spans="1:12" s="44" customFormat="1" ht="18" customHeight="1">
      <c r="A27" s="56" t="s">
        <v>26</v>
      </c>
      <c r="B27" s="54">
        <v>62380.856497999994</v>
      </c>
      <c r="C27" s="42">
        <f>B27/$B$10*100</f>
        <v>5.277934829314286</v>
      </c>
      <c r="D27" s="42">
        <f t="shared" si="5"/>
        <v>35.36734624895959</v>
      </c>
      <c r="E27" s="42"/>
      <c r="F27" s="42"/>
      <c r="G27" s="42">
        <v>68456.944989</v>
      </c>
      <c r="H27" s="42">
        <f t="shared" si="4"/>
        <v>4.987755554754099</v>
      </c>
      <c r="I27" s="42">
        <f>G27/G$12*100</f>
        <v>31.591100845487414</v>
      </c>
      <c r="J27" s="42"/>
      <c r="K27" s="42">
        <f t="shared" si="1"/>
        <v>6076.088491000002</v>
      </c>
      <c r="L27" s="43">
        <f t="shared" si="2"/>
        <v>0.09740309498948307</v>
      </c>
    </row>
    <row r="28" spans="1:12" s="44" customFormat="1" ht="18.75" customHeight="1">
      <c r="A28" s="58" t="s">
        <v>27</v>
      </c>
      <c r="B28" s="54">
        <v>13063.158564280002</v>
      </c>
      <c r="C28" s="42">
        <f t="shared" si="3"/>
        <v>1.1052509285357301</v>
      </c>
      <c r="D28" s="42">
        <f t="shared" si="5"/>
        <v>7.406266569340311</v>
      </c>
      <c r="E28" s="42"/>
      <c r="F28" s="42"/>
      <c r="G28" s="42">
        <v>21250.178336659996</v>
      </c>
      <c r="H28" s="42">
        <f t="shared" si="4"/>
        <v>1.5482825746200362</v>
      </c>
      <c r="I28" s="42">
        <f>G28/G$12*100</f>
        <v>9.806404988213956</v>
      </c>
      <c r="J28" s="42"/>
      <c r="K28" s="42">
        <f t="shared" si="1"/>
        <v>8187.019772379994</v>
      </c>
      <c r="L28" s="43">
        <f t="shared" si="2"/>
        <v>0.6267258972701013</v>
      </c>
    </row>
    <row r="29" spans="1:12" s="44" customFormat="1" ht="0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s="44" customFormat="1" ht="19.5" customHeight="1">
      <c r="A30" s="60" t="s">
        <v>28</v>
      </c>
      <c r="B30" s="54">
        <v>508.054</v>
      </c>
      <c r="C30" s="42">
        <f>B30/$B$10*100</f>
        <v>0.04298555762629536</v>
      </c>
      <c r="D30" s="42">
        <f t="shared" si="5"/>
        <v>0.28804544759248385</v>
      </c>
      <c r="E30" s="42"/>
      <c r="F30" s="42"/>
      <c r="G30" s="42">
        <v>635.2169999999999</v>
      </c>
      <c r="H30" s="42">
        <f>G30/$G$10*100</f>
        <v>0.04628174863387977</v>
      </c>
      <c r="I30" s="42">
        <f t="shared" si="0"/>
        <v>0.2931361355519513</v>
      </c>
      <c r="J30" s="42"/>
      <c r="K30" s="42">
        <f>G30-B30</f>
        <v>127.1629999999999</v>
      </c>
      <c r="L30" s="43">
        <f>G30/B30-1</f>
        <v>0.25029426005896993</v>
      </c>
    </row>
    <row r="31" spans="1:12" s="44" customFormat="1" ht="18" customHeight="1">
      <c r="A31" s="60" t="s">
        <v>29</v>
      </c>
      <c r="B31" s="54">
        <v>0.044344</v>
      </c>
      <c r="C31" s="42">
        <f>B31/$B$10*100</f>
        <v>3.751868044303247E-06</v>
      </c>
      <c r="D31" s="42">
        <f t="shared" si="5"/>
        <v>2.5141200203208922E-05</v>
      </c>
      <c r="E31" s="42"/>
      <c r="F31" s="42"/>
      <c r="G31" s="42">
        <v>28.246</v>
      </c>
      <c r="H31" s="42">
        <f>G31/$G$10*100</f>
        <v>0.0020579963570127504</v>
      </c>
      <c r="I31" s="42">
        <f t="shared" si="0"/>
        <v>0.013034794857191192</v>
      </c>
      <c r="J31" s="42"/>
      <c r="K31" s="42">
        <f>G31-B31</f>
        <v>28.201656</v>
      </c>
      <c r="L31" s="43"/>
    </row>
    <row r="32" spans="1:12" s="44" customFormat="1" ht="34.5" customHeight="1">
      <c r="A32" s="61" t="s">
        <v>30</v>
      </c>
      <c r="B32" s="54">
        <v>8.394540000000001</v>
      </c>
      <c r="C32" s="42">
        <f>B32/$B$10*100</f>
        <v>0.0007102473022872403</v>
      </c>
      <c r="D32" s="42">
        <f t="shared" si="5"/>
        <v>0.004759354382866801</v>
      </c>
      <c r="E32" s="42"/>
      <c r="F32" s="42"/>
      <c r="G32" s="42">
        <v>64.707268</v>
      </c>
      <c r="H32" s="42">
        <f>G32/$G$10*100</f>
        <v>0.00471455504553734</v>
      </c>
      <c r="I32" s="42">
        <f t="shared" si="0"/>
        <v>0.029860722373054316</v>
      </c>
      <c r="J32" s="42"/>
      <c r="K32" s="42">
        <f>G32-B32</f>
        <v>56.312728</v>
      </c>
      <c r="L32" s="43">
        <f>G32/B32-1</f>
        <v>6.7082565572383945</v>
      </c>
    </row>
    <row r="33" spans="1:12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1:12" ht="18" customHeight="1">
      <c r="A34" s="60" t="s">
        <v>32</v>
      </c>
      <c r="B34" s="62">
        <v>-142.08499999999998</v>
      </c>
      <c r="C34" s="62">
        <f>B34/$B$10*100</f>
        <v>-0.012021562580615795</v>
      </c>
      <c r="D34" s="62">
        <f t="shared" si="5"/>
        <v>-0.08055627437472802</v>
      </c>
      <c r="E34" s="62"/>
      <c r="F34" s="62"/>
      <c r="G34" s="62">
        <v>-9.759</v>
      </c>
      <c r="H34" s="62">
        <f>G34/$G$10*100</f>
        <v>-0.0007110382513661203</v>
      </c>
      <c r="I34" s="62">
        <f>G34/G$12*100</f>
        <v>-0.004503524853477619</v>
      </c>
      <c r="J34" s="62"/>
      <c r="K34" s="62">
        <f>G34-B34</f>
        <v>132.32599999999996</v>
      </c>
      <c r="L34" s="43">
        <f>G34/B34-1</f>
        <v>-0.931315761691945</v>
      </c>
    </row>
    <row r="35" spans="1:12" ht="18.75" customHeight="1">
      <c r="A35" s="63" t="s">
        <v>33</v>
      </c>
      <c r="B35" s="54">
        <v>129.851</v>
      </c>
      <c r="C35" s="54">
        <f>B35/$B$10*100</f>
        <v>0.010986465303554504</v>
      </c>
      <c r="D35" s="54">
        <f>B35/B$12*100</f>
        <v>0.07362010616062786</v>
      </c>
      <c r="E35" s="41"/>
      <c r="F35" s="42"/>
      <c r="G35" s="54">
        <v>431.563</v>
      </c>
      <c r="H35" s="54">
        <f>G35/$G$10*100</f>
        <v>0.03144357012750455</v>
      </c>
      <c r="I35" s="54">
        <f>G35/G$12*100</f>
        <v>0.1991551077304398</v>
      </c>
      <c r="J35" s="54"/>
      <c r="K35" s="54">
        <f>G35-B35</f>
        <v>301.712</v>
      </c>
      <c r="L35" s="43">
        <f>G35/B35-1</f>
        <v>2.3235246551817084</v>
      </c>
    </row>
    <row r="36" spans="1:12" ht="48" customHeight="1">
      <c r="A36" s="65" t="s">
        <v>34</v>
      </c>
      <c r="B36" s="54">
        <v>12337.819928</v>
      </c>
      <c r="C36" s="54">
        <f>B36/$B$10*100</f>
        <v>1.0438812990310071</v>
      </c>
      <c r="D36" s="54">
        <f>B36/B$12*100</f>
        <v>6.995029787141186</v>
      </c>
      <c r="E36" s="54"/>
      <c r="F36" s="54"/>
      <c r="G36" s="54">
        <v>14364.278982000003</v>
      </c>
      <c r="H36" s="54">
        <f>G36/$G$10*100</f>
        <v>1.0465777036065576</v>
      </c>
      <c r="I36" s="54">
        <f>G36/G$12*100</f>
        <v>6.628741407697839</v>
      </c>
      <c r="J36" s="54"/>
      <c r="K36" s="54">
        <f>G36-B36</f>
        <v>2026.4590540000027</v>
      </c>
      <c r="L36" s="43">
        <f>G36/B36-1</f>
        <v>0.16424774115896001</v>
      </c>
    </row>
    <row r="37" spans="1:12" ht="31.5" customHeight="1">
      <c r="A37" s="65" t="s">
        <v>35</v>
      </c>
      <c r="B37" s="54"/>
      <c r="C37" s="54"/>
      <c r="D37" s="54"/>
      <c r="E37" s="54"/>
      <c r="F37" s="54"/>
      <c r="G37" s="54">
        <v>5.1</v>
      </c>
      <c r="H37" s="54">
        <f>G37/$G$10*100</f>
        <v>0.0003715846994535519</v>
      </c>
      <c r="I37" s="54">
        <f>G37/G$12*100</f>
        <v>0.002353517445715325</v>
      </c>
      <c r="J37" s="54"/>
      <c r="K37" s="54">
        <f>G37-B37</f>
        <v>5.1</v>
      </c>
      <c r="L37" s="43"/>
    </row>
    <row r="38" spans="1:12" ht="8.25" customHeight="1">
      <c r="A38" s="66"/>
      <c r="B38" s="41"/>
      <c r="C38" s="41"/>
      <c r="D38" s="41"/>
      <c r="E38" s="41"/>
      <c r="F38" s="42"/>
      <c r="G38" s="57"/>
      <c r="H38" s="42"/>
      <c r="I38" s="42"/>
      <c r="J38" s="42"/>
      <c r="K38" s="42"/>
      <c r="L38" s="64"/>
    </row>
    <row r="39" spans="1:12" s="44" customFormat="1" ht="33" customHeight="1">
      <c r="A39" s="36" t="s">
        <v>36</v>
      </c>
      <c r="B39" s="67">
        <f>B40+B54+B55+B56+B57</f>
        <v>210189.26344187002</v>
      </c>
      <c r="C39" s="38">
        <f aca="true" t="shared" si="6" ref="C39:C55">B39/$B$10*100</f>
        <v>17.78374483048865</v>
      </c>
      <c r="D39" s="38">
        <f>B39/B$39*100</f>
        <v>100</v>
      </c>
      <c r="E39" s="38"/>
      <c r="F39" s="38"/>
      <c r="G39" s="67">
        <f>G40+G54+G55+G56+G57</f>
        <v>240204.45007579</v>
      </c>
      <c r="H39" s="38">
        <f aca="true" t="shared" si="7" ref="H39:H50">G39/$G$10*100</f>
        <v>17.501234978199633</v>
      </c>
      <c r="I39" s="38">
        <f aca="true" t="shared" si="8" ref="I39:I50">G39/G$39*100</f>
        <v>100</v>
      </c>
      <c r="J39" s="38"/>
      <c r="K39" s="38">
        <f aca="true" t="shared" si="9" ref="K39:K58">G39-B39</f>
        <v>30015.186633919977</v>
      </c>
      <c r="L39" s="39">
        <f aca="true" t="shared" si="10" ref="L39:L50">G39/B39-1</f>
        <v>0.14280076033579614</v>
      </c>
    </row>
    <row r="40" spans="1:12" s="44" customFormat="1" ht="19.5" customHeight="1">
      <c r="A40" s="68" t="s">
        <v>37</v>
      </c>
      <c r="B40" s="57">
        <f>B41+B42+B43+B44++B45+B46+B47+B48+B49+B50+B51+B52+B53</f>
        <v>200200.54791887</v>
      </c>
      <c r="C40" s="42">
        <f t="shared" si="6"/>
        <v>16.938617133970983</v>
      </c>
      <c r="D40" s="42">
        <f aca="true" t="shared" si="11" ref="D40:D56">B40/B$39*100</f>
        <v>95.24775178359074</v>
      </c>
      <c r="E40" s="42"/>
      <c r="F40" s="42"/>
      <c r="G40" s="57">
        <f>G41+G42+G43+G44++G45+G46+G47+G48+G49+G50+G51+G52+G53</f>
        <v>231356.09524278998</v>
      </c>
      <c r="H40" s="42">
        <f t="shared" si="7"/>
        <v>16.856546101478322</v>
      </c>
      <c r="I40" s="42">
        <f t="shared" si="8"/>
        <v>96.31632351931525</v>
      </c>
      <c r="J40" s="42"/>
      <c r="K40" s="42">
        <f t="shared" si="9"/>
        <v>31155.54732391998</v>
      </c>
      <c r="L40" s="43">
        <f t="shared" si="10"/>
        <v>0.15562168859071046</v>
      </c>
    </row>
    <row r="41" spans="1:12" ht="19.5" customHeight="1">
      <c r="A41" s="69" t="s">
        <v>38</v>
      </c>
      <c r="B41" s="62">
        <v>55712.47999299999</v>
      </c>
      <c r="C41" s="62">
        <f t="shared" si="6"/>
        <v>4.713735192012914</v>
      </c>
      <c r="D41" s="62">
        <f t="shared" si="11"/>
        <v>26.505863848943857</v>
      </c>
      <c r="E41" s="62"/>
      <c r="F41" s="62"/>
      <c r="G41" s="70">
        <v>58328.397550999995</v>
      </c>
      <c r="H41" s="62">
        <f t="shared" si="7"/>
        <v>4.249792171293261</v>
      </c>
      <c r="I41" s="62">
        <f t="shared" si="8"/>
        <v>24.282813050547585</v>
      </c>
      <c r="J41" s="62"/>
      <c r="K41" s="62">
        <f t="shared" si="9"/>
        <v>2615.917558000001</v>
      </c>
      <c r="L41" s="71">
        <f t="shared" si="10"/>
        <v>0.04695388821909696</v>
      </c>
    </row>
    <row r="42" spans="1:12" ht="19.5" customHeight="1">
      <c r="A42" s="69" t="s">
        <v>39</v>
      </c>
      <c r="B42" s="62">
        <v>27473.06573459001</v>
      </c>
      <c r="C42" s="62">
        <f t="shared" si="6"/>
        <v>2.324447893934935</v>
      </c>
      <c r="D42" s="62">
        <f t="shared" si="11"/>
        <v>13.070632288593545</v>
      </c>
      <c r="E42" s="62"/>
      <c r="F42" s="62"/>
      <c r="G42" s="70">
        <v>31984.622166</v>
      </c>
      <c r="H42" s="62">
        <f t="shared" si="7"/>
        <v>2.330391414644809</v>
      </c>
      <c r="I42" s="62">
        <f t="shared" si="8"/>
        <v>13.315582686294164</v>
      </c>
      <c r="J42" s="62"/>
      <c r="K42" s="62">
        <f t="shared" si="9"/>
        <v>4511.55643140999</v>
      </c>
      <c r="L42" s="71">
        <f t="shared" si="10"/>
        <v>0.16421743663393595</v>
      </c>
    </row>
    <row r="43" spans="1:12" ht="19.5" customHeight="1">
      <c r="A43" s="69" t="s">
        <v>40</v>
      </c>
      <c r="B43" s="62">
        <v>8872.28122428</v>
      </c>
      <c r="C43" s="62">
        <f t="shared" si="6"/>
        <v>0.7506681491396314</v>
      </c>
      <c r="D43" s="62">
        <f t="shared" si="11"/>
        <v>4.2210915434002265</v>
      </c>
      <c r="E43" s="62"/>
      <c r="F43" s="62"/>
      <c r="G43" s="70">
        <v>13119.46525179</v>
      </c>
      <c r="H43" s="62">
        <f t="shared" si="7"/>
        <v>0.955880892662295</v>
      </c>
      <c r="I43" s="62">
        <f t="shared" si="8"/>
        <v>5.461791089903</v>
      </c>
      <c r="J43" s="62"/>
      <c r="K43" s="62">
        <f t="shared" si="9"/>
        <v>4247.18402751</v>
      </c>
      <c r="L43" s="71">
        <f t="shared" si="10"/>
        <v>0.4787025929573898</v>
      </c>
    </row>
    <row r="44" spans="1:12" ht="19.5" customHeight="1">
      <c r="A44" s="69" t="s">
        <v>41</v>
      </c>
      <c r="B44" s="62">
        <v>3263.122</v>
      </c>
      <c r="C44" s="62">
        <f t="shared" si="6"/>
        <v>0.27608702770302407</v>
      </c>
      <c r="D44" s="62">
        <f t="shared" si="11"/>
        <v>1.552468449894183</v>
      </c>
      <c r="E44" s="62"/>
      <c r="F44" s="62"/>
      <c r="G44" s="70">
        <v>5641.959999999999</v>
      </c>
      <c r="H44" s="62">
        <f t="shared" si="7"/>
        <v>0.41107176684881597</v>
      </c>
      <c r="I44" s="62">
        <f t="shared" si="8"/>
        <v>2.3488157684921456</v>
      </c>
      <c r="J44" s="62"/>
      <c r="K44" s="62">
        <f t="shared" si="9"/>
        <v>2378.8379999999993</v>
      </c>
      <c r="L44" s="71">
        <f t="shared" si="10"/>
        <v>0.7290067610098547</v>
      </c>
    </row>
    <row r="45" spans="1:12" ht="31.5" customHeight="1">
      <c r="A45" s="72" t="s">
        <v>42</v>
      </c>
      <c r="B45" s="73">
        <v>689.3308829999878</v>
      </c>
      <c r="C45" s="73">
        <f t="shared" si="6"/>
        <v>0.05832307667055283</v>
      </c>
      <c r="D45" s="73">
        <f>B45/B$39*100</f>
        <v>0.32795722850545567</v>
      </c>
      <c r="E45" s="73"/>
      <c r="F45" s="73"/>
      <c r="G45" s="74">
        <v>816.3313149999958</v>
      </c>
      <c r="H45" s="73">
        <f t="shared" si="7"/>
        <v>0.059477691438979664</v>
      </c>
      <c r="I45" s="73">
        <f t="shared" si="8"/>
        <v>0.33984853933489767</v>
      </c>
      <c r="J45" s="73"/>
      <c r="K45" s="73">
        <f t="shared" si="9"/>
        <v>127.000432000008</v>
      </c>
      <c r="L45" s="75">
        <f t="shared" si="10"/>
        <v>0.18423725837916693</v>
      </c>
    </row>
    <row r="46" spans="1:12" ht="18" customHeight="1">
      <c r="A46" s="69" t="s">
        <v>43</v>
      </c>
      <c r="B46" s="73">
        <v>11355.141658999999</v>
      </c>
      <c r="C46" s="76">
        <f t="shared" si="6"/>
        <v>0.9607386146702744</v>
      </c>
      <c r="D46" s="76">
        <f t="shared" si="11"/>
        <v>5.402341429366291</v>
      </c>
      <c r="E46" s="76"/>
      <c r="F46" s="76"/>
      <c r="G46" s="77">
        <v>12886.182106000002</v>
      </c>
      <c r="H46" s="76">
        <f t="shared" si="7"/>
        <v>0.9388839421493625</v>
      </c>
      <c r="I46" s="76">
        <f t="shared" si="8"/>
        <v>5.364672512076324</v>
      </c>
      <c r="J46" s="76"/>
      <c r="K46" s="76">
        <f t="shared" si="9"/>
        <v>1531.040447000003</v>
      </c>
      <c r="L46" s="78">
        <f t="shared" si="10"/>
        <v>0.13483235110382896</v>
      </c>
    </row>
    <row r="47" spans="1:12" ht="33" customHeight="1">
      <c r="A47" s="72" t="s">
        <v>44</v>
      </c>
      <c r="B47" s="73">
        <v>95.51394099999999</v>
      </c>
      <c r="C47" s="73">
        <f t="shared" si="6"/>
        <v>0.0080812669814037</v>
      </c>
      <c r="D47" s="73">
        <f t="shared" si="11"/>
        <v>0.04544187435454587</v>
      </c>
      <c r="E47" s="73"/>
      <c r="F47" s="73"/>
      <c r="G47" s="74">
        <v>99.75505199999998</v>
      </c>
      <c r="H47" s="73">
        <f t="shared" si="7"/>
        <v>0.0072681276502732225</v>
      </c>
      <c r="I47" s="73">
        <f t="shared" si="8"/>
        <v>0.04152922727639932</v>
      </c>
      <c r="J47" s="73"/>
      <c r="K47" s="73">
        <f t="shared" si="9"/>
        <v>4.241110999999989</v>
      </c>
      <c r="L47" s="75">
        <f t="shared" si="10"/>
        <v>0.04440305735054939</v>
      </c>
    </row>
    <row r="48" spans="1:12" ht="21" customHeight="1">
      <c r="A48" s="72" t="s">
        <v>45</v>
      </c>
      <c r="B48" s="77">
        <v>75254.598204</v>
      </c>
      <c r="C48" s="76">
        <f>B48/$B$10*100</f>
        <v>6.36715952977783</v>
      </c>
      <c r="D48" s="76">
        <f t="shared" si="11"/>
        <v>35.80325511003678</v>
      </c>
      <c r="E48" s="76"/>
      <c r="F48" s="76"/>
      <c r="G48" s="77">
        <v>87875.865505</v>
      </c>
      <c r="H48" s="76">
        <f>G48/$G$10*100</f>
        <v>6.40261315154827</v>
      </c>
      <c r="I48" s="76">
        <f t="shared" si="8"/>
        <v>36.58377914200722</v>
      </c>
      <c r="J48" s="76"/>
      <c r="K48" s="76">
        <f t="shared" si="9"/>
        <v>12621.267301</v>
      </c>
      <c r="L48" s="78">
        <f t="shared" si="10"/>
        <v>0.16771423410947328</v>
      </c>
    </row>
    <row r="49" spans="1:12" ht="48" customHeight="1">
      <c r="A49" s="72" t="s">
        <v>46</v>
      </c>
      <c r="B49" s="77">
        <v>13660.51769</v>
      </c>
      <c r="C49" s="76">
        <f>B49/$B$10*100</f>
        <v>1.1557924361751355</v>
      </c>
      <c r="D49" s="76">
        <f>B49/B$39*100</f>
        <v>6.499151034790107</v>
      </c>
      <c r="E49" s="76"/>
      <c r="F49" s="76"/>
      <c r="G49" s="77">
        <v>15973.946522</v>
      </c>
      <c r="H49" s="76">
        <f t="shared" si="7"/>
        <v>1.1638576700910748</v>
      </c>
      <c r="I49" s="76">
        <f t="shared" si="8"/>
        <v>6.650145955647306</v>
      </c>
      <c r="J49" s="76"/>
      <c r="K49" s="76">
        <f t="shared" si="9"/>
        <v>2313.4288319999996</v>
      </c>
      <c r="L49" s="78">
        <f t="shared" si="10"/>
        <v>0.16935147587367894</v>
      </c>
    </row>
    <row r="50" spans="1:12" ht="21" customHeight="1">
      <c r="A50" s="72" t="s">
        <v>47</v>
      </c>
      <c r="B50" s="73">
        <v>3488.318</v>
      </c>
      <c r="C50" s="73">
        <f t="shared" si="6"/>
        <v>0.295140466186357</v>
      </c>
      <c r="D50" s="73">
        <f t="shared" si="11"/>
        <v>1.6596080802979407</v>
      </c>
      <c r="E50" s="73"/>
      <c r="F50" s="73"/>
      <c r="G50" s="74">
        <v>4368.527999999999</v>
      </c>
      <c r="H50" s="73">
        <f t="shared" si="7"/>
        <v>0.3182898360655737</v>
      </c>
      <c r="I50" s="73">
        <f t="shared" si="8"/>
        <v>1.8186707193066693</v>
      </c>
      <c r="J50" s="73"/>
      <c r="K50" s="73">
        <f t="shared" si="9"/>
        <v>880.2099999999991</v>
      </c>
      <c r="L50" s="75">
        <f t="shared" si="10"/>
        <v>0.2523307794759535</v>
      </c>
    </row>
    <row r="51" spans="1:12" ht="48" customHeight="1">
      <c r="A51" s="72" t="s">
        <v>48</v>
      </c>
      <c r="B51" s="73"/>
      <c r="C51" s="73"/>
      <c r="D51" s="73"/>
      <c r="E51" s="73"/>
      <c r="F51" s="73"/>
      <c r="G51" s="74">
        <v>5.860773999999999</v>
      </c>
      <c r="H51" s="73">
        <f aca="true" t="shared" si="12" ref="H51:H56">G51/$G$10*100</f>
        <v>0.00042701449908925314</v>
      </c>
      <c r="I51" s="73">
        <f aca="true" t="shared" si="13" ref="I51:I56">G51/G$39*100</f>
        <v>0.0024399106669967152</v>
      </c>
      <c r="J51" s="73"/>
      <c r="K51" s="73">
        <f t="shared" si="9"/>
        <v>5.860773999999999</v>
      </c>
      <c r="L51" s="75"/>
    </row>
    <row r="52" spans="1:12" ht="35.25" customHeight="1">
      <c r="A52" s="72" t="s">
        <v>49</v>
      </c>
      <c r="B52" s="48"/>
      <c r="C52" s="48"/>
      <c r="D52" s="48"/>
      <c r="E52" s="48"/>
      <c r="F52" s="48"/>
      <c r="G52" s="74">
        <v>4.98</v>
      </c>
      <c r="H52" s="73">
        <f t="shared" si="12"/>
        <v>0.00036284153005464485</v>
      </c>
      <c r="I52" s="73">
        <f t="shared" si="13"/>
        <v>0.002073233863248036</v>
      </c>
      <c r="J52" s="73"/>
      <c r="K52" s="73">
        <f t="shared" si="9"/>
        <v>4.98</v>
      </c>
      <c r="L52" s="75"/>
    </row>
    <row r="53" spans="1:12" ht="38.25" customHeight="1">
      <c r="A53" s="72" t="s">
        <v>50</v>
      </c>
      <c r="B53" s="76">
        <v>336.17859000000004</v>
      </c>
      <c r="C53" s="76">
        <f>B53/$B$10*100</f>
        <v>0.028443480718923036</v>
      </c>
      <c r="D53" s="62">
        <f t="shared" si="11"/>
        <v>0.15994089540780643</v>
      </c>
      <c r="E53" s="62"/>
      <c r="F53" s="62"/>
      <c r="G53" s="70">
        <v>250.201</v>
      </c>
      <c r="H53" s="62">
        <f t="shared" si="12"/>
        <v>0.018229581056466302</v>
      </c>
      <c r="I53" s="62">
        <f t="shared" si="13"/>
        <v>0.10416168389930157</v>
      </c>
      <c r="J53" s="62"/>
      <c r="K53" s="62">
        <f t="shared" si="9"/>
        <v>-85.97759000000005</v>
      </c>
      <c r="L53" s="78">
        <f>G53/B53-1</f>
        <v>-0.2557497489652748</v>
      </c>
    </row>
    <row r="54" spans="1:12" s="44" customFormat="1" ht="19.5" customHeight="1">
      <c r="A54" s="68" t="s">
        <v>51</v>
      </c>
      <c r="B54" s="70">
        <v>10926.356170000001</v>
      </c>
      <c r="C54" s="62">
        <f>B54/$B$10*100</f>
        <v>0.9244598266935463</v>
      </c>
      <c r="D54" s="62">
        <f>B54/B$39*100</f>
        <v>5.198341718829894</v>
      </c>
      <c r="E54" s="62"/>
      <c r="F54" s="62"/>
      <c r="G54" s="70">
        <v>10489.244620000001</v>
      </c>
      <c r="H54" s="62">
        <f t="shared" si="12"/>
        <v>0.7642436881602915</v>
      </c>
      <c r="I54" s="62">
        <f t="shared" si="13"/>
        <v>4.366798623710095</v>
      </c>
      <c r="J54" s="62"/>
      <c r="K54" s="62">
        <f t="shared" si="9"/>
        <v>-437.1115499999996</v>
      </c>
      <c r="L54" s="71">
        <f>G54/B54-1</f>
        <v>-0.04000524449314191</v>
      </c>
    </row>
    <row r="55" spans="1:12" ht="19.5" customHeight="1">
      <c r="A55" s="68" t="s">
        <v>31</v>
      </c>
      <c r="B55" s="73">
        <v>0</v>
      </c>
      <c r="C55" s="62">
        <f t="shared" si="6"/>
        <v>0</v>
      </c>
      <c r="D55" s="62">
        <f t="shared" si="11"/>
        <v>0</v>
      </c>
      <c r="E55" s="62"/>
      <c r="F55" s="62"/>
      <c r="G55" s="70">
        <v>0</v>
      </c>
      <c r="H55" s="62">
        <f t="shared" si="12"/>
        <v>0</v>
      </c>
      <c r="I55" s="62">
        <f t="shared" si="13"/>
        <v>0</v>
      </c>
      <c r="J55" s="62"/>
      <c r="K55" s="62">
        <f t="shared" si="9"/>
        <v>0</v>
      </c>
      <c r="L55" s="71"/>
    </row>
    <row r="56" spans="1:12" s="44" customFormat="1" ht="32.25" customHeight="1">
      <c r="A56" s="80" t="s">
        <v>52</v>
      </c>
      <c r="B56" s="76">
        <v>-937.6406469999998</v>
      </c>
      <c r="C56" s="62">
        <f>B56/$B$10*100</f>
        <v>-0.07933213017587769</v>
      </c>
      <c r="D56" s="62">
        <f t="shared" si="11"/>
        <v>-0.4460935024206476</v>
      </c>
      <c r="E56" s="62"/>
      <c r="F56" s="62"/>
      <c r="G56" s="70">
        <v>-1640.8897870000003</v>
      </c>
      <c r="H56" s="62">
        <f t="shared" si="12"/>
        <v>-0.11955481143897997</v>
      </c>
      <c r="I56" s="62">
        <f t="shared" si="13"/>
        <v>-0.6831221430253528</v>
      </c>
      <c r="J56" s="62"/>
      <c r="K56" s="62">
        <f t="shared" si="9"/>
        <v>-703.2491400000005</v>
      </c>
      <c r="L56" s="71">
        <f>G56/B56-1</f>
        <v>0.7500198954152215</v>
      </c>
    </row>
    <row r="57" spans="1:12" s="44" customFormat="1" ht="7.5" customHeight="1">
      <c r="A57" s="81"/>
      <c r="B57" s="82"/>
      <c r="C57" s="42"/>
      <c r="D57" s="42"/>
      <c r="E57" s="42"/>
      <c r="F57" s="42"/>
      <c r="G57" s="57"/>
      <c r="H57" s="42"/>
      <c r="I57" s="42"/>
      <c r="J57" s="42"/>
      <c r="K57" s="62">
        <f t="shared" si="9"/>
        <v>0</v>
      </c>
      <c r="L57" s="71"/>
    </row>
    <row r="58" spans="1:12" s="29" customFormat="1" ht="21" customHeight="1" thickBot="1">
      <c r="A58" s="83" t="s">
        <v>53</v>
      </c>
      <c r="B58" s="84">
        <f>B12-B39</f>
        <v>-33809.45801659001</v>
      </c>
      <c r="C58" s="85">
        <f>B58/$B$10*100</f>
        <v>-2.8605589285507915</v>
      </c>
      <c r="D58" s="84">
        <v>0</v>
      </c>
      <c r="E58" s="84"/>
      <c r="F58" s="86"/>
      <c r="G58" s="84">
        <f>G12-G39</f>
        <v>-23507.522280129982</v>
      </c>
      <c r="H58" s="85">
        <f>G58/$G$10*100</f>
        <v>-1.712752078697995</v>
      </c>
      <c r="I58" s="87">
        <v>0</v>
      </c>
      <c r="J58" s="86"/>
      <c r="K58" s="84">
        <f t="shared" si="9"/>
        <v>10301.93573646003</v>
      </c>
      <c r="L58" s="88"/>
    </row>
    <row r="59" spans="1:12" s="29" customFormat="1" ht="12.75" customHeight="1">
      <c r="A59" s="89"/>
      <c r="B59" s="62"/>
      <c r="C59" s="90"/>
      <c r="D59" s="62"/>
      <c r="E59" s="62"/>
      <c r="F59" s="79"/>
      <c r="G59" s="62"/>
      <c r="H59" s="90"/>
      <c r="I59" s="76"/>
      <c r="J59" s="79"/>
      <c r="K59" s="62"/>
      <c r="L59" s="43"/>
    </row>
    <row r="60" spans="7:11" ht="19.5" customHeight="1">
      <c r="G60" s="91"/>
      <c r="H60" s="91"/>
      <c r="I60" s="91"/>
      <c r="J60" s="91"/>
      <c r="K60" s="91"/>
    </row>
    <row r="61" spans="7:11" ht="19.5" customHeight="1">
      <c r="G61" s="91"/>
      <c r="H61" s="91"/>
      <c r="I61" s="91"/>
      <c r="J61" s="91"/>
      <c r="K61" s="91"/>
    </row>
    <row r="62" spans="7:11" ht="19.5" customHeight="1">
      <c r="G62" s="91"/>
      <c r="H62" s="91"/>
      <c r="I62" s="91"/>
      <c r="J62" s="91"/>
      <c r="K62" s="91"/>
    </row>
    <row r="63" spans="7:11" ht="19.5" customHeight="1">
      <c r="G63" s="91"/>
      <c r="H63" s="91"/>
      <c r="I63" s="91"/>
      <c r="J63" s="91"/>
      <c r="K63" s="91"/>
    </row>
    <row r="64" spans="7:11" ht="19.5" customHeight="1">
      <c r="G64" s="91"/>
      <c r="H64" s="91"/>
      <c r="I64" s="91"/>
      <c r="J64" s="91"/>
      <c r="K64" s="91"/>
    </row>
    <row r="65" spans="7:11" ht="19.5" customHeight="1">
      <c r="G65" s="91"/>
      <c r="H65" s="91"/>
      <c r="I65" s="91"/>
      <c r="J65" s="91"/>
      <c r="K65" s="91"/>
    </row>
    <row r="66" spans="7:11" ht="19.5" customHeight="1">
      <c r="G66" s="91"/>
      <c r="H66" s="91"/>
      <c r="I66" s="91"/>
      <c r="J66" s="91"/>
      <c r="K66" s="91"/>
    </row>
    <row r="67" spans="7:11" ht="19.5" customHeight="1">
      <c r="G67" s="91"/>
      <c r="H67" s="91"/>
      <c r="I67" s="91"/>
      <c r="J67" s="91"/>
      <c r="K67" s="91"/>
    </row>
    <row r="68" spans="7:11" ht="19.5" customHeight="1">
      <c r="G68" s="91"/>
      <c r="H68" s="91"/>
      <c r="I68" s="91"/>
      <c r="J68" s="91"/>
      <c r="K68" s="91"/>
    </row>
    <row r="69" spans="7:11" ht="19.5" customHeight="1">
      <c r="G69" s="91"/>
      <c r="H69" s="91"/>
      <c r="I69" s="91"/>
      <c r="J69" s="91"/>
      <c r="K69" s="91"/>
    </row>
    <row r="70" spans="7:11" ht="19.5" customHeight="1">
      <c r="G70" s="91"/>
      <c r="H70" s="91"/>
      <c r="I70" s="91"/>
      <c r="J70" s="91"/>
      <c r="K70" s="91"/>
    </row>
    <row r="71" spans="7:11" ht="19.5" customHeight="1">
      <c r="G71" s="91"/>
      <c r="H71" s="91"/>
      <c r="I71" s="91"/>
      <c r="J71" s="91"/>
      <c r="K71" s="91"/>
    </row>
    <row r="72" spans="7:11" ht="19.5" customHeight="1">
      <c r="G72" s="91"/>
      <c r="H72" s="91"/>
      <c r="I72" s="91"/>
      <c r="J72" s="91"/>
      <c r="K72" s="91"/>
    </row>
    <row r="73" spans="7:11" ht="19.5" customHeight="1">
      <c r="G73" s="91"/>
      <c r="H73" s="91"/>
      <c r="I73" s="91"/>
      <c r="J73" s="91"/>
      <c r="K73" s="91"/>
    </row>
    <row r="74" spans="7:11" ht="19.5" customHeight="1">
      <c r="G74" s="91"/>
      <c r="H74" s="91"/>
      <c r="I74" s="91"/>
      <c r="J74" s="91"/>
      <c r="K74" s="91"/>
    </row>
    <row r="75" spans="7:11" ht="19.5" customHeight="1">
      <c r="G75" s="91"/>
      <c r="H75" s="91"/>
      <c r="I75" s="91"/>
      <c r="J75" s="91"/>
      <c r="K75" s="91"/>
    </row>
    <row r="76" spans="7:11" ht="19.5" customHeight="1">
      <c r="G76" s="91"/>
      <c r="H76" s="91"/>
      <c r="I76" s="91"/>
      <c r="J76" s="91"/>
      <c r="K76" s="91"/>
    </row>
    <row r="77" spans="7:11" ht="19.5" customHeight="1">
      <c r="G77" s="91"/>
      <c r="H77" s="91"/>
      <c r="I77" s="91"/>
      <c r="J77" s="91"/>
      <c r="K77" s="91"/>
    </row>
    <row r="78" spans="7:11" ht="19.5" customHeight="1">
      <c r="G78" s="91"/>
      <c r="H78" s="91"/>
      <c r="I78" s="91"/>
      <c r="J78" s="91"/>
      <c r="K78" s="91"/>
    </row>
    <row r="79" spans="7:11" ht="19.5" customHeight="1">
      <c r="G79" s="91"/>
      <c r="H79" s="91"/>
      <c r="I79" s="91"/>
      <c r="J79" s="91"/>
      <c r="K79" s="91"/>
    </row>
    <row r="80" spans="7:11" ht="19.5" customHeight="1">
      <c r="G80" s="91"/>
      <c r="H80" s="91"/>
      <c r="I80" s="91"/>
      <c r="J80" s="91"/>
      <c r="K80" s="91"/>
    </row>
    <row r="81" spans="7:11" ht="19.5" customHeight="1">
      <c r="G81" s="91"/>
      <c r="H81" s="91"/>
      <c r="I81" s="91"/>
      <c r="J81" s="91"/>
      <c r="K81" s="91"/>
    </row>
    <row r="82" spans="7:11" ht="19.5" customHeight="1">
      <c r="G82" s="91"/>
      <c r="H82" s="91"/>
      <c r="I82" s="91"/>
      <c r="J82" s="91"/>
      <c r="K82" s="91"/>
    </row>
    <row r="83" spans="7:11" ht="19.5" customHeight="1">
      <c r="G83" s="91"/>
      <c r="H83" s="91"/>
      <c r="I83" s="91"/>
      <c r="J83" s="91"/>
      <c r="K83" s="91"/>
    </row>
    <row r="84" spans="7:11" ht="19.5" customHeight="1">
      <c r="G84" s="91"/>
      <c r="H84" s="91"/>
      <c r="I84" s="91"/>
      <c r="J84" s="91"/>
      <c r="K84" s="91"/>
    </row>
    <row r="85" spans="7:11" ht="19.5" customHeight="1">
      <c r="G85" s="91"/>
      <c r="H85" s="91"/>
      <c r="I85" s="91"/>
      <c r="J85" s="91"/>
      <c r="K85" s="91"/>
    </row>
    <row r="86" spans="7:11" ht="19.5" customHeight="1">
      <c r="G86" s="91"/>
      <c r="H86" s="91"/>
      <c r="I86" s="91"/>
      <c r="J86" s="91"/>
      <c r="K86" s="91"/>
    </row>
    <row r="87" spans="7:11" ht="19.5" customHeight="1">
      <c r="G87" s="91"/>
      <c r="H87" s="91"/>
      <c r="I87" s="91"/>
      <c r="J87" s="91"/>
      <c r="K87" s="9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2022-07-26T06:10:31Z</cp:lastPrinted>
  <dcterms:created xsi:type="dcterms:W3CDTF">2022-07-22T08:50:41Z</dcterms:created>
  <dcterms:modified xsi:type="dcterms:W3CDTF">2022-07-26T06:10:39Z</dcterms:modified>
  <cp:category/>
  <cp:version/>
  <cp:contentType/>
  <cp:contentStatus/>
</cp:coreProperties>
</file>