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'[16]LINK'!$A$1:$A$42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'[60]Q2'!$E$63:$AH$63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'[61]CAgds'!$D$14:$BO$14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'[60]Q2'!$E$47:$AH$47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'[31]weo_real'!#REF!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'[31]weo_real'!#REF!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'[23]Q1'!$E$45:$AH$45</definedName>
    <definedName name="pchNX_R">'[31]weo_real'!#REF!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'[61]CAgds'!$D$12:$BO$12</definedName>
    <definedName name="XGS">#REF!</definedName>
    <definedName name="xinc">'[25]CAinc'!$D$12:$BO$12</definedName>
    <definedName name="xinc_11">'[61]CAinc'!$D$12:$BO$12</definedName>
    <definedName name="xnfs">'[25]CAnfs'!$D$12:$BO$12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<sst xmlns="http://schemas.openxmlformats.org/spreadsheetml/2006/main" count="56" uniqueCount="51">
  <si>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</si>
  <si>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</si>
  <si>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1.01.-31.01.2016</t>
  </si>
  <si>
    <t xml:space="preserve"> Realizări 1.01.-31.01.2017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</si>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</sst>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  <numFmt numFmtId="168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4" fillId="35" borderId="10" xfId="58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/>
      <protection locked="0"/>
    </xf>
    <xf numFmtId="4" fontId="2" fillId="33" borderId="0" xfId="0" applyNumberFormat="1" applyFont="1" applyFill="1" applyBorder="1" applyAlignment="1" applyProtection="1">
      <alignment horizontal="center"/>
      <protection locked="0"/>
    </xf>
    <xf numFmtId="168" fontId="2" fillId="33" borderId="0" xfId="0" applyNumberFormat="1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2%20decembrie%202016\Executie%20decembrie%202016%20-%2019.01.2017\bgc%20octombrie%202015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201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65"/>
  <sheetViews>
    <sheetView showZeros="0" tabSelected="1" view="pageBreakPreview" zoomScale="75" zoomScaleNormal="75" zoomScaleSheetLayoutView="75" zoomScalePageLayoutView="0" workbookViewId="0" topLeftCell="A10">
      <selection activeCell="G33" sqref="G33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9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8" t="s">
        <v>2</v>
      </c>
      <c r="C7" s="99"/>
      <c r="D7" s="99"/>
      <c r="E7" s="14"/>
      <c r="F7" s="15"/>
      <c r="G7" s="100" t="s">
        <v>3</v>
      </c>
      <c r="H7" s="101"/>
      <c r="I7" s="101"/>
      <c r="J7" s="16"/>
      <c r="K7" s="102" t="s">
        <v>4</v>
      </c>
      <c r="L7" s="98"/>
    </row>
    <row r="8" spans="1:12" s="23" customFormat="1" ht="33" customHeight="1">
      <c r="A8" s="17"/>
      <c r="B8" s="18" t="s">
        <v>5</v>
      </c>
      <c r="C8" s="19" t="s">
        <v>6</v>
      </c>
      <c r="D8" s="19" t="s">
        <v>7</v>
      </c>
      <c r="E8" s="20"/>
      <c r="F8" s="20"/>
      <c r="G8" s="18" t="s">
        <v>5</v>
      </c>
      <c r="H8" s="19" t="s">
        <v>6</v>
      </c>
      <c r="I8" s="19" t="s">
        <v>7</v>
      </c>
      <c r="J8" s="20"/>
      <c r="K8" s="21" t="s">
        <v>5</v>
      </c>
      <c r="L8" s="22" t="s">
        <v>8</v>
      </c>
    </row>
    <row r="9" spans="1:12" s="28" customFormat="1" ht="18.7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9</v>
      </c>
      <c r="B10" s="30">
        <v>758500</v>
      </c>
      <c r="C10" s="30"/>
      <c r="D10" s="30"/>
      <c r="E10" s="30"/>
      <c r="F10" s="30"/>
      <c r="G10" s="30">
        <v>815200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5.25" customHeight="1">
      <c r="A12" s="35" t="s">
        <v>10</v>
      </c>
      <c r="B12" s="36">
        <f>B13+B30+B31+B33+B34++B37+B32+B35+B36</f>
        <v>20370.070860806663</v>
      </c>
      <c r="C12" s="37">
        <f aca="true" t="shared" si="0" ref="C12:C36">B12/$B$10*100</f>
        <v>2.6855729546218408</v>
      </c>
      <c r="D12" s="37">
        <f aca="true" t="shared" si="1" ref="D12:D36">B12/B$12*100</f>
        <v>100</v>
      </c>
      <c r="E12" s="37"/>
      <c r="F12" s="37"/>
      <c r="G12" s="36">
        <f>G13+G30+G31+G33+G34+G37+G32+G35+G36</f>
        <v>19204.33549934143</v>
      </c>
      <c r="H12" s="37">
        <f>G12/$G$10*100</f>
        <v>2.355782077936878</v>
      </c>
      <c r="I12" s="37">
        <f aca="true" t="shared" si="2" ref="I12:I36">G12/G$12*100</f>
        <v>100</v>
      </c>
      <c r="J12" s="37"/>
      <c r="K12" s="37">
        <f aca="true" t="shared" si="3" ref="K12:K28">G12-B12</f>
        <v>-1165.7353614652347</v>
      </c>
      <c r="L12" s="38">
        <f aca="true" t="shared" si="4" ref="L12:L28">G12/B12-1</f>
        <v>-0.057227850086088106</v>
      </c>
    </row>
    <row r="13" spans="1:12" s="43" customFormat="1" ht="24.75" customHeight="1">
      <c r="A13" s="39" t="s">
        <v>11</v>
      </c>
      <c r="B13" s="40">
        <f>B14+B27+B28</f>
        <v>20142.697625026663</v>
      </c>
      <c r="C13" s="41">
        <f>B13/$B$10*100</f>
        <v>2.6555962590674573</v>
      </c>
      <c r="D13" s="41">
        <f>B13/B$12*100</f>
        <v>98.88378770337279</v>
      </c>
      <c r="E13" s="41"/>
      <c r="F13" s="41"/>
      <c r="G13" s="40">
        <f>G14+G27+G28</f>
        <v>19167.33409434143</v>
      </c>
      <c r="H13" s="41">
        <f>G13/$G$10*100</f>
        <v>2.351243142092913</v>
      </c>
      <c r="I13" s="41">
        <f t="shared" si="2"/>
        <v>99.80732785572681</v>
      </c>
      <c r="J13" s="41"/>
      <c r="K13" s="41">
        <f t="shared" si="3"/>
        <v>-975.3635306852339</v>
      </c>
      <c r="L13" s="42">
        <f t="shared" si="4"/>
        <v>-0.04842268641680725</v>
      </c>
    </row>
    <row r="14" spans="1:12" s="43" customFormat="1" ht="25.5" customHeight="1">
      <c r="A14" s="44" t="s">
        <v>12</v>
      </c>
      <c r="B14" s="40">
        <f>B15+B19+B20+B25+B26</f>
        <v>13299.150602646663</v>
      </c>
      <c r="C14" s="41">
        <f>B14/$B$10*100</f>
        <v>1.7533487940206545</v>
      </c>
      <c r="D14" s="41">
        <f t="shared" si="1"/>
        <v>65.2876992599721</v>
      </c>
      <c r="E14" s="41"/>
      <c r="F14" s="41"/>
      <c r="G14" s="40">
        <f>G15+G19+G20+G25+G26</f>
        <v>11867.523930000001</v>
      </c>
      <c r="H14" s="41">
        <f aca="true" t="shared" si="5" ref="H14:H36">G14/$G$10*100</f>
        <v>1.4557806587340532</v>
      </c>
      <c r="I14" s="41">
        <f t="shared" si="2"/>
        <v>61.79606646846475</v>
      </c>
      <c r="J14" s="41"/>
      <c r="K14" s="41">
        <f t="shared" si="3"/>
        <v>-1431.626672646662</v>
      </c>
      <c r="L14" s="42">
        <f t="shared" si="4"/>
        <v>-0.1076479780867926</v>
      </c>
    </row>
    <row r="15" spans="1:12" s="43" customFormat="1" ht="40.5" customHeight="1">
      <c r="A15" s="45" t="s">
        <v>13</v>
      </c>
      <c r="B15" s="40">
        <f>B16+B17+B18</f>
        <v>2973.9544487499998</v>
      </c>
      <c r="C15" s="41">
        <f t="shared" si="0"/>
        <v>0.39208364518787076</v>
      </c>
      <c r="D15" s="41">
        <f t="shared" si="1"/>
        <v>14.599627409603572</v>
      </c>
      <c r="E15" s="41"/>
      <c r="F15" s="41"/>
      <c r="G15" s="40">
        <f>G16+G17+G18</f>
        <v>3362.7192400000004</v>
      </c>
      <c r="H15" s="41">
        <f t="shared" si="5"/>
        <v>0.4125023601570167</v>
      </c>
      <c r="I15" s="41">
        <f t="shared" si="2"/>
        <v>17.510208776113696</v>
      </c>
      <c r="J15" s="41"/>
      <c r="K15" s="41">
        <f t="shared" si="3"/>
        <v>388.7647912500006</v>
      </c>
      <c r="L15" s="42">
        <f t="shared" si="4"/>
        <v>0.1307231828696651</v>
      </c>
    </row>
    <row r="16" spans="1:12" ht="25.5" customHeight="1">
      <c r="A16" s="46" t="s">
        <v>14</v>
      </c>
      <c r="B16" s="47">
        <v>452.78368005</v>
      </c>
      <c r="C16" s="47">
        <f t="shared" si="0"/>
        <v>0.05969461833223467</v>
      </c>
      <c r="D16" s="47">
        <f t="shared" si="1"/>
        <v>2.2227889296211787</v>
      </c>
      <c r="E16" s="47"/>
      <c r="F16" s="47"/>
      <c r="G16" s="47">
        <v>292.42853</v>
      </c>
      <c r="H16" s="47">
        <f t="shared" si="5"/>
        <v>0.03587199828263003</v>
      </c>
      <c r="I16" s="47">
        <f t="shared" si="2"/>
        <v>1.5227214188693394</v>
      </c>
      <c r="J16" s="47"/>
      <c r="K16" s="47">
        <f t="shared" si="3"/>
        <v>-160.35515004999996</v>
      </c>
      <c r="L16" s="48">
        <f t="shared" si="4"/>
        <v>-0.3541539969644937</v>
      </c>
    </row>
    <row r="17" spans="1:12" ht="18" customHeight="1">
      <c r="A17" s="46" t="s">
        <v>15</v>
      </c>
      <c r="B17" s="47">
        <v>2271.05525279</v>
      </c>
      <c r="C17" s="47">
        <f t="shared" si="0"/>
        <v>0.29941400827818065</v>
      </c>
      <c r="D17" s="47">
        <f t="shared" si="1"/>
        <v>11.148980621170335</v>
      </c>
      <c r="E17" s="47"/>
      <c r="F17" s="47"/>
      <c r="G17" s="47">
        <v>2835.893</v>
      </c>
      <c r="H17" s="47">
        <f t="shared" si="5"/>
        <v>0.3478769627085378</v>
      </c>
      <c r="I17" s="47">
        <f t="shared" si="2"/>
        <v>14.766941559093521</v>
      </c>
      <c r="J17" s="47"/>
      <c r="K17" s="47">
        <f t="shared" si="3"/>
        <v>564.8377472100001</v>
      </c>
      <c r="L17" s="48">
        <f t="shared" si="4"/>
        <v>0.24871158309164643</v>
      </c>
    </row>
    <row r="18" spans="1:12" ht="36.75" customHeight="1">
      <c r="A18" s="49" t="s">
        <v>16</v>
      </c>
      <c r="B18" s="47">
        <v>250.11551591</v>
      </c>
      <c r="C18" s="47">
        <f t="shared" si="0"/>
        <v>0.0329750185774555</v>
      </c>
      <c r="D18" s="47">
        <f t="shared" si="1"/>
        <v>1.2278578588120597</v>
      </c>
      <c r="E18" s="47"/>
      <c r="F18" s="47"/>
      <c r="G18" s="47">
        <v>234.39771000000002</v>
      </c>
      <c r="H18" s="47">
        <f t="shared" si="5"/>
        <v>0.028753399165848875</v>
      </c>
      <c r="I18" s="47">
        <f t="shared" si="2"/>
        <v>1.2205457981508299</v>
      </c>
      <c r="J18" s="47"/>
      <c r="K18" s="47">
        <f t="shared" si="3"/>
        <v>-15.717805909999981</v>
      </c>
      <c r="L18" s="48">
        <f t="shared" si="4"/>
        <v>-0.06284218655053686</v>
      </c>
    </row>
    <row r="19" spans="1:12" ht="24" customHeight="1">
      <c r="A19" s="45" t="s">
        <v>17</v>
      </c>
      <c r="B19" s="41">
        <v>282.72516138</v>
      </c>
      <c r="C19" s="41">
        <f t="shared" si="0"/>
        <v>0.037274246721160184</v>
      </c>
      <c r="D19" s="41">
        <f t="shared" si="1"/>
        <v>1.3879439267144698</v>
      </c>
      <c r="E19" s="41"/>
      <c r="F19" s="41"/>
      <c r="G19" s="41">
        <v>278.61800000000005</v>
      </c>
      <c r="H19" s="41">
        <f t="shared" si="5"/>
        <v>0.03417787046123651</v>
      </c>
      <c r="I19" s="41">
        <f t="shared" si="2"/>
        <v>1.4508078137332827</v>
      </c>
      <c r="J19" s="41"/>
      <c r="K19" s="41">
        <f t="shared" si="3"/>
        <v>-4.107161379999923</v>
      </c>
      <c r="L19" s="42">
        <f t="shared" si="4"/>
        <v>-0.014527045841808306</v>
      </c>
    </row>
    <row r="20" spans="1:12" ht="23.25" customHeight="1">
      <c r="A20" s="50" t="s">
        <v>18</v>
      </c>
      <c r="B20" s="40">
        <f>B21+B22+B23+B24</f>
        <v>9813.418928166666</v>
      </c>
      <c r="C20" s="41">
        <f t="shared" si="0"/>
        <v>1.2937928712151174</v>
      </c>
      <c r="D20" s="41">
        <f t="shared" si="1"/>
        <v>48.17567398377744</v>
      </c>
      <c r="E20" s="41"/>
      <c r="F20" s="41"/>
      <c r="G20" s="40">
        <f>G21+G22+G23+G24</f>
        <v>8003.838366</v>
      </c>
      <c r="H20" s="41">
        <f t="shared" si="5"/>
        <v>0.9818251184985279</v>
      </c>
      <c r="I20" s="41">
        <f t="shared" si="2"/>
        <v>41.677247131380696</v>
      </c>
      <c r="J20" s="41"/>
      <c r="K20" s="41">
        <f t="shared" si="3"/>
        <v>-1809.580562166666</v>
      </c>
      <c r="L20" s="42">
        <f t="shared" si="4"/>
        <v>-0.1843985847758698</v>
      </c>
    </row>
    <row r="21" spans="1:12" ht="20.25" customHeight="1">
      <c r="A21" s="46" t="s">
        <v>19</v>
      </c>
      <c r="B21" s="33">
        <v>6971.63032911</v>
      </c>
      <c r="C21" s="47">
        <f t="shared" si="0"/>
        <v>0.9191338601331576</v>
      </c>
      <c r="D21" s="47">
        <f t="shared" si="1"/>
        <v>34.22487028517838</v>
      </c>
      <c r="E21" s="47"/>
      <c r="F21" s="47"/>
      <c r="G21" s="47">
        <v>5240.003</v>
      </c>
      <c r="H21" s="47">
        <f t="shared" si="5"/>
        <v>0.6427874141315014</v>
      </c>
      <c r="I21" s="47">
        <f t="shared" si="2"/>
        <v>27.28552102299866</v>
      </c>
      <c r="J21" s="47"/>
      <c r="K21" s="47">
        <f t="shared" si="3"/>
        <v>-1731.6273291100006</v>
      </c>
      <c r="L21" s="48">
        <f t="shared" si="4"/>
        <v>-0.2483819777247226</v>
      </c>
    </row>
    <row r="22" spans="1:12" ht="18" customHeight="1">
      <c r="A22" s="46" t="s">
        <v>20</v>
      </c>
      <c r="B22" s="33">
        <v>2497.42779363</v>
      </c>
      <c r="C22" s="47">
        <f t="shared" si="0"/>
        <v>0.32925877305603163</v>
      </c>
      <c r="D22" s="47">
        <f t="shared" si="1"/>
        <v>12.260280343134264</v>
      </c>
      <c r="E22" s="47"/>
      <c r="F22" s="47"/>
      <c r="G22" s="47">
        <v>2476.1820000000002</v>
      </c>
      <c r="H22" s="47">
        <f t="shared" si="5"/>
        <v>0.30375147203140335</v>
      </c>
      <c r="I22" s="47">
        <f t="shared" si="2"/>
        <v>12.893869720641549</v>
      </c>
      <c r="J22" s="47"/>
      <c r="K22" s="47">
        <f t="shared" si="3"/>
        <v>-21.245793629999753</v>
      </c>
      <c r="L22" s="48">
        <f t="shared" si="4"/>
        <v>-0.008507070228092162</v>
      </c>
    </row>
    <row r="23" spans="1:12" s="52" customFormat="1" ht="30" customHeight="1">
      <c r="A23" s="51" t="s">
        <v>21</v>
      </c>
      <c r="B23" s="33">
        <v>103.08119768666667</v>
      </c>
      <c r="C23" s="47">
        <f t="shared" si="0"/>
        <v>0.013590138126126127</v>
      </c>
      <c r="D23" s="47">
        <f t="shared" si="1"/>
        <v>0.5060424109029565</v>
      </c>
      <c r="E23" s="47"/>
      <c r="F23" s="47"/>
      <c r="G23" s="47">
        <v>93.523366</v>
      </c>
      <c r="H23" s="47">
        <f t="shared" si="5"/>
        <v>0.01147244430814524</v>
      </c>
      <c r="I23" s="47">
        <f t="shared" si="2"/>
        <v>0.4869908985041798</v>
      </c>
      <c r="J23" s="47"/>
      <c r="K23" s="47">
        <f t="shared" si="3"/>
        <v>-9.557831686666674</v>
      </c>
      <c r="L23" s="48">
        <f t="shared" si="4"/>
        <v>-0.09272138761638549</v>
      </c>
    </row>
    <row r="24" spans="1:12" ht="52.5" customHeight="1">
      <c r="A24" s="51" t="s">
        <v>22</v>
      </c>
      <c r="B24" s="33">
        <v>241.27960774</v>
      </c>
      <c r="C24" s="47">
        <f t="shared" si="0"/>
        <v>0.03181009989980224</v>
      </c>
      <c r="D24" s="47">
        <f t="shared" si="1"/>
        <v>1.1844809445618454</v>
      </c>
      <c r="E24" s="47"/>
      <c r="F24" s="47"/>
      <c r="G24" s="47">
        <v>194.13</v>
      </c>
      <c r="H24" s="47">
        <f t="shared" si="5"/>
        <v>0.023813788027477918</v>
      </c>
      <c r="I24" s="47">
        <f t="shared" si="2"/>
        <v>1.0108654892363096</v>
      </c>
      <c r="J24" s="47"/>
      <c r="K24" s="47">
        <f t="shared" si="3"/>
        <v>-47.14960773999999</v>
      </c>
      <c r="L24" s="48">
        <f t="shared" si="4"/>
        <v>-0.19541480600717753</v>
      </c>
    </row>
    <row r="25" spans="1:12" s="43" customFormat="1" ht="35.25" customHeight="1">
      <c r="A25" s="50" t="s">
        <v>23</v>
      </c>
      <c r="B25" s="53">
        <v>60.81107167</v>
      </c>
      <c r="C25" s="41">
        <f t="shared" si="0"/>
        <v>0.008017280378378379</v>
      </c>
      <c r="D25" s="41">
        <f t="shared" si="1"/>
        <v>0.2985314684741939</v>
      </c>
      <c r="E25" s="41"/>
      <c r="F25" s="41"/>
      <c r="G25" s="41">
        <v>66.975</v>
      </c>
      <c r="H25" s="41">
        <f t="shared" si="5"/>
        <v>0.008215775269872425</v>
      </c>
      <c r="I25" s="41">
        <f t="shared" si="2"/>
        <v>0.34874937486015467</v>
      </c>
      <c r="J25" s="41"/>
      <c r="K25" s="41">
        <f t="shared" si="3"/>
        <v>6.163928329999997</v>
      </c>
      <c r="L25" s="42">
        <f t="shared" si="4"/>
        <v>0.10136194217147554</v>
      </c>
    </row>
    <row r="26" spans="1:12" s="43" customFormat="1" ht="17.25" customHeight="1">
      <c r="A26" s="54" t="s">
        <v>24</v>
      </c>
      <c r="B26" s="53">
        <v>168.24099268</v>
      </c>
      <c r="C26" s="41">
        <f t="shared" si="0"/>
        <v>0.022180750518127883</v>
      </c>
      <c r="D26" s="41">
        <f t="shared" si="1"/>
        <v>0.8259224714024269</v>
      </c>
      <c r="E26" s="41"/>
      <c r="F26" s="41"/>
      <c r="G26" s="41">
        <v>155.373324</v>
      </c>
      <c r="H26" s="41">
        <f t="shared" si="5"/>
        <v>0.01905953434739941</v>
      </c>
      <c r="I26" s="41">
        <f t="shared" si="2"/>
        <v>0.8090533723769209</v>
      </c>
      <c r="J26" s="41"/>
      <c r="K26" s="41">
        <f t="shared" si="3"/>
        <v>-12.867668680000008</v>
      </c>
      <c r="L26" s="42">
        <f t="shared" si="4"/>
        <v>-0.07648355180877198</v>
      </c>
    </row>
    <row r="27" spans="1:12" s="43" customFormat="1" ht="18" customHeight="1">
      <c r="A27" s="55" t="s">
        <v>25</v>
      </c>
      <c r="B27" s="53">
        <v>5094.01853813</v>
      </c>
      <c r="C27" s="41">
        <f t="shared" si="0"/>
        <v>0.6715911058839815</v>
      </c>
      <c r="D27" s="41">
        <f t="shared" si="1"/>
        <v>25.007367784523627</v>
      </c>
      <c r="E27" s="41"/>
      <c r="F27" s="41"/>
      <c r="G27" s="41">
        <v>5572.205555</v>
      </c>
      <c r="H27" s="41">
        <f t="shared" si="5"/>
        <v>0.6835384635672227</v>
      </c>
      <c r="I27" s="41">
        <f t="shared" si="2"/>
        <v>29.015352055222564</v>
      </c>
      <c r="J27" s="41"/>
      <c r="K27" s="41">
        <f t="shared" si="3"/>
        <v>478.18701686999975</v>
      </c>
      <c r="L27" s="42">
        <f t="shared" si="4"/>
        <v>0.09387225690103995</v>
      </c>
    </row>
    <row r="28" spans="1:12" s="43" customFormat="1" ht="16.5" customHeight="1">
      <c r="A28" s="57" t="s">
        <v>26</v>
      </c>
      <c r="B28" s="53">
        <v>1749.52848425</v>
      </c>
      <c r="C28" s="41">
        <f t="shared" si="0"/>
        <v>0.23065635916282137</v>
      </c>
      <c r="D28" s="41">
        <f t="shared" si="1"/>
        <v>8.588720658877069</v>
      </c>
      <c r="E28" s="41"/>
      <c r="F28" s="41"/>
      <c r="G28" s="41">
        <v>1727.6046093414288</v>
      </c>
      <c r="H28" s="41">
        <f t="shared" si="5"/>
        <v>0.21192401979163747</v>
      </c>
      <c r="I28" s="41">
        <f t="shared" si="2"/>
        <v>8.995909332039494</v>
      </c>
      <c r="J28" s="41"/>
      <c r="K28" s="41">
        <f t="shared" si="3"/>
        <v>-21.92387490857118</v>
      </c>
      <c r="L28" s="42">
        <f t="shared" si="4"/>
        <v>-0.012531304923548925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16.52758538</v>
      </c>
      <c r="C30" s="41">
        <f t="shared" si="0"/>
        <v>0.0021789829110085697</v>
      </c>
      <c r="D30" s="41">
        <f t="shared" si="1"/>
        <v>0.08113661210575436</v>
      </c>
      <c r="E30" s="41"/>
      <c r="F30" s="41"/>
      <c r="G30" s="41">
        <v>27.08171</v>
      </c>
      <c r="H30" s="41">
        <f t="shared" si="5"/>
        <v>0.0033220939646712465</v>
      </c>
      <c r="I30" s="41">
        <f t="shared" si="2"/>
        <v>0.14101872986403882</v>
      </c>
      <c r="J30" s="41"/>
      <c r="K30" s="41">
        <f>G30-B30</f>
        <v>10.55412462</v>
      </c>
      <c r="L30" s="42">
        <f>G30/B30-1</f>
        <v>0.6385763181578554</v>
      </c>
    </row>
    <row r="31" spans="1:12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1"/>
        <v>0</v>
      </c>
      <c r="E31" s="41"/>
      <c r="F31" s="41"/>
      <c r="G31" s="41">
        <v>0</v>
      </c>
      <c r="H31" s="41">
        <f t="shared" si="5"/>
        <v>0</v>
      </c>
      <c r="I31" s="41">
        <f t="shared" si="2"/>
        <v>0</v>
      </c>
      <c r="J31" s="41"/>
      <c r="K31" s="41">
        <f>G31-B31</f>
        <v>0</v>
      </c>
      <c r="L31" s="42"/>
    </row>
    <row r="32" spans="1:12" s="43" customFormat="1" ht="34.5" customHeight="1">
      <c r="A32" s="60" t="s">
        <v>29</v>
      </c>
      <c r="B32" s="53">
        <v>26.053054</v>
      </c>
      <c r="C32" s="41">
        <f t="shared" si="0"/>
        <v>0.0034348126565589983</v>
      </c>
      <c r="D32" s="41">
        <f t="shared" si="1"/>
        <v>0.1278986910650751</v>
      </c>
      <c r="E32" s="41"/>
      <c r="F32" s="41"/>
      <c r="G32" s="41">
        <v>10.913335</v>
      </c>
      <c r="H32" s="41">
        <f t="shared" si="5"/>
        <v>0.0013387309862610403</v>
      </c>
      <c r="I32" s="41">
        <f t="shared" si="2"/>
        <v>0.05682745440671066</v>
      </c>
      <c r="J32" s="41"/>
      <c r="K32" s="41">
        <f>G32-B32</f>
        <v>-15.139719</v>
      </c>
      <c r="L32" s="42">
        <f>G32/B32-1</f>
        <v>-0.5811111050550926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62" t="s">
        <v>31</v>
      </c>
      <c r="B34" s="53">
        <v>161.49676874</v>
      </c>
      <c r="C34" s="61">
        <f t="shared" si="0"/>
        <v>0.021291597724456164</v>
      </c>
      <c r="D34" s="61">
        <f t="shared" si="1"/>
        <v>0.7928139761689795</v>
      </c>
      <c r="E34" s="61"/>
      <c r="F34" s="61"/>
      <c r="G34" s="61">
        <v>-57.75564</v>
      </c>
      <c r="H34" s="61">
        <f t="shared" si="5"/>
        <v>-0.007084842983316977</v>
      </c>
      <c r="I34" s="61">
        <f t="shared" si="2"/>
        <v>-0.30074271511232764</v>
      </c>
      <c r="J34" s="61"/>
      <c r="K34" s="61">
        <f>G34-B34</f>
        <v>-219.25240874</v>
      </c>
      <c r="L34" s="42"/>
    </row>
    <row r="35" spans="1:12" ht="48" customHeight="1">
      <c r="A35" s="63" t="s">
        <v>32</v>
      </c>
      <c r="B35" s="53">
        <v>0</v>
      </c>
      <c r="C35" s="61">
        <f t="shared" si="0"/>
        <v>0</v>
      </c>
      <c r="D35" s="61">
        <f t="shared" si="1"/>
        <v>0</v>
      </c>
      <c r="E35" s="40"/>
      <c r="F35" s="41"/>
      <c r="G35" s="53">
        <v>0</v>
      </c>
      <c r="H35" s="53">
        <f t="shared" si="5"/>
        <v>0</v>
      </c>
      <c r="I35" s="53">
        <f t="shared" si="2"/>
        <v>0</v>
      </c>
      <c r="J35" s="53"/>
      <c r="K35" s="53">
        <f>G35-B35</f>
        <v>0</v>
      </c>
      <c r="L35" s="42"/>
    </row>
    <row r="36" spans="1:12" ht="48" customHeight="1">
      <c r="A36" s="63" t="s">
        <v>33</v>
      </c>
      <c r="B36" s="53">
        <v>23.29582766</v>
      </c>
      <c r="C36" s="53">
        <f t="shared" si="0"/>
        <v>0.0030713022623599213</v>
      </c>
      <c r="D36" s="53">
        <f t="shared" si="1"/>
        <v>0.11436301728740023</v>
      </c>
      <c r="E36" s="53"/>
      <c r="F36" s="53"/>
      <c r="G36" s="53">
        <v>56.76200000000001</v>
      </c>
      <c r="H36" s="53">
        <f t="shared" si="5"/>
        <v>0.006962953876349364</v>
      </c>
      <c r="I36" s="53">
        <f t="shared" si="2"/>
        <v>0.2955686751147757</v>
      </c>
      <c r="J36" s="53"/>
      <c r="K36" s="53">
        <f>G36-B36</f>
        <v>33.46617234000001</v>
      </c>
      <c r="L36" s="42">
        <f>G36/B36-1</f>
        <v>1.4365736572417624</v>
      </c>
    </row>
    <row r="37" spans="1:12" ht="10.5" customHeight="1">
      <c r="A37" s="65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4"/>
    </row>
    <row r="38" spans="1:12" s="43" customFormat="1" ht="33" customHeight="1">
      <c r="A38" s="35" t="s">
        <v>34</v>
      </c>
      <c r="B38" s="66">
        <f>B39+B52+B53+B54+B55</f>
        <v>15632.38280010333</v>
      </c>
      <c r="C38" s="37">
        <f aca="true" t="shared" si="6" ref="C38:C56">B38/$B$10*100</f>
        <v>2.0609601582206105</v>
      </c>
      <c r="D38" s="37">
        <f aca="true" t="shared" si="7" ref="D38:D54">B38/B$38*100</f>
        <v>100</v>
      </c>
      <c r="E38" s="37"/>
      <c r="F38" s="37"/>
      <c r="G38" s="66">
        <f>G39+G52+G53+G54+G55</f>
        <v>16180.21281037143</v>
      </c>
      <c r="H38" s="37">
        <f aca="true" t="shared" si="8" ref="H38:H54">G38/$G$10*100</f>
        <v>1.9848151141279968</v>
      </c>
      <c r="I38" s="37">
        <f aca="true" t="shared" si="9" ref="I38:I54">G38/G$38*100</f>
        <v>100</v>
      </c>
      <c r="J38" s="37"/>
      <c r="K38" s="37">
        <f aca="true" t="shared" si="10" ref="K38:K54">G38-B38</f>
        <v>547.8300102680987</v>
      </c>
      <c r="L38" s="38">
        <f aca="true" t="shared" si="11" ref="L38:L52">G38/B38-1</f>
        <v>0.03504456212935603</v>
      </c>
    </row>
    <row r="39" spans="1:12" s="43" customFormat="1" ht="19.5" customHeight="1">
      <c r="A39" s="67" t="s">
        <v>35</v>
      </c>
      <c r="B39" s="56">
        <f>B40+B41+B42+B43+B44+B51</f>
        <v>15317.251113919998</v>
      </c>
      <c r="C39" s="41">
        <f t="shared" si="6"/>
        <v>2.019413462613052</v>
      </c>
      <c r="D39" s="41">
        <f t="shared" si="7"/>
        <v>97.98410971498696</v>
      </c>
      <c r="E39" s="41"/>
      <c r="F39" s="41"/>
      <c r="G39" s="56">
        <f>G40+G41+G42+G43+G44+G51</f>
        <v>16131.71900037143</v>
      </c>
      <c r="H39" s="41">
        <f t="shared" si="8"/>
        <v>1.9788664131957103</v>
      </c>
      <c r="I39" s="41">
        <f t="shared" si="9"/>
        <v>99.70028941789371</v>
      </c>
      <c r="J39" s="41"/>
      <c r="K39" s="41">
        <f t="shared" si="10"/>
        <v>814.4678864514317</v>
      </c>
      <c r="L39" s="42">
        <f t="shared" si="11"/>
        <v>0.05317324109880661</v>
      </c>
    </row>
    <row r="40" spans="1:12" ht="19.5" customHeight="1">
      <c r="A40" s="68" t="s">
        <v>36</v>
      </c>
      <c r="B40" s="61">
        <v>4773.072006259999</v>
      </c>
      <c r="C40" s="61">
        <f t="shared" si="6"/>
        <v>0.6292777859274884</v>
      </c>
      <c r="D40" s="61">
        <f t="shared" si="7"/>
        <v>30.53323391126559</v>
      </c>
      <c r="E40" s="61"/>
      <c r="F40" s="61"/>
      <c r="G40" s="69">
        <v>5165.82574</v>
      </c>
      <c r="H40" s="61">
        <f t="shared" si="8"/>
        <v>0.6336881427870461</v>
      </c>
      <c r="I40" s="61">
        <f t="shared" si="9"/>
        <v>31.926809619517076</v>
      </c>
      <c r="J40" s="61"/>
      <c r="K40" s="61">
        <f t="shared" si="10"/>
        <v>392.7537337400008</v>
      </c>
      <c r="L40" s="70">
        <f t="shared" si="11"/>
        <v>0.0822853150392231</v>
      </c>
    </row>
    <row r="41" spans="1:12" ht="17.25" customHeight="1">
      <c r="A41" s="68" t="s">
        <v>37</v>
      </c>
      <c r="B41" s="61">
        <v>1961.581283243333</v>
      </c>
      <c r="C41" s="61">
        <f t="shared" si="6"/>
        <v>0.258613221258185</v>
      </c>
      <c r="D41" s="61">
        <f t="shared" si="7"/>
        <v>12.548191202369782</v>
      </c>
      <c r="E41" s="61"/>
      <c r="F41" s="61"/>
      <c r="G41" s="69">
        <v>1815.4990779999996</v>
      </c>
      <c r="H41" s="61">
        <f t="shared" si="8"/>
        <v>0.2227059712953876</v>
      </c>
      <c r="I41" s="61">
        <f t="shared" si="9"/>
        <v>11.220489490943372</v>
      </c>
      <c r="J41" s="61"/>
      <c r="K41" s="61">
        <f t="shared" si="10"/>
        <v>-146.08220524333342</v>
      </c>
      <c r="L41" s="70">
        <f t="shared" si="11"/>
        <v>-0.07447165533808364</v>
      </c>
    </row>
    <row r="42" spans="1:12" ht="19.5" customHeight="1">
      <c r="A42" s="68" t="s">
        <v>38</v>
      </c>
      <c r="B42" s="61">
        <v>979.51963663</v>
      </c>
      <c r="C42" s="61">
        <f t="shared" si="6"/>
        <v>0.12913904240342783</v>
      </c>
      <c r="D42" s="61">
        <f t="shared" si="7"/>
        <v>6.265965010935667</v>
      </c>
      <c r="E42" s="61"/>
      <c r="F42" s="61"/>
      <c r="G42" s="69">
        <v>656.6489423714286</v>
      </c>
      <c r="H42" s="61">
        <f t="shared" si="8"/>
        <v>0.08055065534487593</v>
      </c>
      <c r="I42" s="61">
        <f t="shared" si="9"/>
        <v>4.058345524049722</v>
      </c>
      <c r="J42" s="61"/>
      <c r="K42" s="61">
        <f t="shared" si="10"/>
        <v>-322.87069425857146</v>
      </c>
      <c r="L42" s="70">
        <f t="shared" si="11"/>
        <v>-0.3296214615659935</v>
      </c>
    </row>
    <row r="43" spans="1:12" ht="19.5" customHeight="1">
      <c r="A43" s="68" t="s">
        <v>39</v>
      </c>
      <c r="B43" s="61">
        <v>297.7068341</v>
      </c>
      <c r="C43" s="61">
        <f t="shared" si="6"/>
        <v>0.039249417811470004</v>
      </c>
      <c r="D43" s="61">
        <f t="shared" si="7"/>
        <v>1.9044238994584506</v>
      </c>
      <c r="E43" s="61"/>
      <c r="F43" s="61"/>
      <c r="G43" s="69">
        <v>409.865</v>
      </c>
      <c r="H43" s="61">
        <f t="shared" si="8"/>
        <v>0.050277845927379786</v>
      </c>
      <c r="I43" s="61">
        <f t="shared" si="9"/>
        <v>2.5331249026420637</v>
      </c>
      <c r="J43" s="61"/>
      <c r="K43" s="61">
        <f t="shared" si="10"/>
        <v>112.15816590000003</v>
      </c>
      <c r="L43" s="70">
        <f t="shared" si="11"/>
        <v>0.37674031313075607</v>
      </c>
    </row>
    <row r="44" spans="1:12" s="43" customFormat="1" ht="19.5" customHeight="1">
      <c r="A44" s="68" t="s">
        <v>40</v>
      </c>
      <c r="B44" s="69">
        <f>B45+B46+B47+B48+B50+B49</f>
        <v>7302.448695656666</v>
      </c>
      <c r="C44" s="61">
        <f t="shared" si="6"/>
        <v>0.9627486744438585</v>
      </c>
      <c r="D44" s="61">
        <f t="shared" si="7"/>
        <v>46.71359951349449</v>
      </c>
      <c r="E44" s="61"/>
      <c r="F44" s="61"/>
      <c r="G44" s="69">
        <f>G45+G46+G47+G48+G50+G49</f>
        <v>8082.900848000001</v>
      </c>
      <c r="H44" s="61">
        <f t="shared" si="8"/>
        <v>0.991523656526006</v>
      </c>
      <c r="I44" s="61">
        <f t="shared" si="9"/>
        <v>49.955466857759156</v>
      </c>
      <c r="J44" s="61"/>
      <c r="K44" s="61">
        <f t="shared" si="10"/>
        <v>780.452152343335</v>
      </c>
      <c r="L44" s="70">
        <f t="shared" si="11"/>
        <v>0.10687540369951942</v>
      </c>
    </row>
    <row r="45" spans="1:12" ht="31.5" customHeight="1">
      <c r="A45" s="71" t="s">
        <v>41</v>
      </c>
      <c r="B45" s="47">
        <v>22.81785769000021</v>
      </c>
      <c r="C45" s="47">
        <f t="shared" si="6"/>
        <v>0.003008287104812157</v>
      </c>
      <c r="D45" s="47">
        <f>B45/B$38*100</f>
        <v>0.14596532071776916</v>
      </c>
      <c r="E45" s="47"/>
      <c r="F45" s="47"/>
      <c r="G45" s="72">
        <v>64.30287766666675</v>
      </c>
      <c r="H45" s="47">
        <f t="shared" si="8"/>
        <v>0.007887987937520454</v>
      </c>
      <c r="I45" s="47">
        <f t="shared" si="9"/>
        <v>0.3974167609553871</v>
      </c>
      <c r="J45" s="47"/>
      <c r="K45" s="47">
        <f t="shared" si="10"/>
        <v>41.485019976666536</v>
      </c>
      <c r="L45" s="48">
        <f t="shared" si="11"/>
        <v>1.818094430260519</v>
      </c>
    </row>
    <row r="46" spans="1:12" ht="15.75" customHeight="1">
      <c r="A46" s="73" t="s">
        <v>42</v>
      </c>
      <c r="B46" s="47">
        <v>232.91884560666668</v>
      </c>
      <c r="C46" s="74">
        <f t="shared" si="6"/>
        <v>0.030707824074708855</v>
      </c>
      <c r="D46" s="74">
        <f t="shared" si="7"/>
        <v>1.4899765991217095</v>
      </c>
      <c r="E46" s="74"/>
      <c r="F46" s="74"/>
      <c r="G46" s="75">
        <v>630.65</v>
      </c>
      <c r="H46" s="74">
        <f t="shared" si="8"/>
        <v>0.07736138370951914</v>
      </c>
      <c r="I46" s="74">
        <f t="shared" si="9"/>
        <v>3.897661961502488</v>
      </c>
      <c r="J46" s="74"/>
      <c r="K46" s="74">
        <f t="shared" si="10"/>
        <v>397.7311543933333</v>
      </c>
      <c r="L46" s="76">
        <f t="shared" si="11"/>
        <v>1.707595421733231</v>
      </c>
    </row>
    <row r="47" spans="1:12" ht="33" customHeight="1">
      <c r="A47" s="71" t="s">
        <v>43</v>
      </c>
      <c r="B47" s="47">
        <v>322.84599187</v>
      </c>
      <c r="C47" s="47">
        <f t="shared" si="6"/>
        <v>0.04256374316018457</v>
      </c>
      <c r="D47" s="47">
        <f t="shared" si="7"/>
        <v>2.0652385244037523</v>
      </c>
      <c r="E47" s="41"/>
      <c r="F47" s="41"/>
      <c r="G47" s="72">
        <v>21.452607999999998</v>
      </c>
      <c r="H47" s="47">
        <f t="shared" si="8"/>
        <v>0.002631576054955839</v>
      </c>
      <c r="I47" s="47">
        <f t="shared" si="9"/>
        <v>0.13258545021267576</v>
      </c>
      <c r="J47" s="47"/>
      <c r="K47" s="47">
        <f t="shared" si="10"/>
        <v>-301.39338387</v>
      </c>
      <c r="L47" s="48">
        <f t="shared" si="11"/>
        <v>-0.9335515740005275</v>
      </c>
    </row>
    <row r="48" spans="1:12" ht="17.25" customHeight="1">
      <c r="A48" s="73" t="s">
        <v>44</v>
      </c>
      <c r="B48" s="47">
        <v>6523.587145349999</v>
      </c>
      <c r="C48" s="74">
        <f>B48/$B$10*100</f>
        <v>0.8600642248319049</v>
      </c>
      <c r="D48" s="74">
        <f t="shared" si="7"/>
        <v>41.731239752565926</v>
      </c>
      <c r="E48" s="74"/>
      <c r="F48" s="74"/>
      <c r="G48" s="75">
        <v>7140.572029000001</v>
      </c>
      <c r="H48" s="74">
        <f t="shared" si="8"/>
        <v>0.8759288553729148</v>
      </c>
      <c r="I48" s="74">
        <f t="shared" si="9"/>
        <v>44.13150873036066</v>
      </c>
      <c r="J48" s="74"/>
      <c r="K48" s="74">
        <f t="shared" si="10"/>
        <v>616.9848836500014</v>
      </c>
      <c r="L48" s="76">
        <f t="shared" si="11"/>
        <v>0.09457754911571725</v>
      </c>
    </row>
    <row r="49" spans="1:12" ht="48" customHeight="1">
      <c r="A49" s="77" t="s">
        <v>45</v>
      </c>
      <c r="B49" s="75">
        <v>51.57411759</v>
      </c>
      <c r="C49" s="74">
        <f>B49/$B$10*100</f>
        <v>0.006799488146341463</v>
      </c>
      <c r="D49" s="74">
        <f>B49/B$38*100</f>
        <v>0.32991846636239675</v>
      </c>
      <c r="E49" s="74"/>
      <c r="F49" s="74"/>
      <c r="G49" s="75">
        <v>86.74333333333334</v>
      </c>
      <c r="H49" s="74">
        <f t="shared" si="8"/>
        <v>0.010640742558063462</v>
      </c>
      <c r="I49" s="74">
        <f t="shared" si="9"/>
        <v>0.5361074934547915</v>
      </c>
      <c r="J49" s="74"/>
      <c r="K49" s="74">
        <f t="shared" si="10"/>
        <v>35.16921574333334</v>
      </c>
      <c r="L49" s="76">
        <f t="shared" si="11"/>
        <v>0.6819159955952887</v>
      </c>
    </row>
    <row r="50" spans="1:12" ht="19.5" customHeight="1">
      <c r="A50" s="78" t="s">
        <v>46</v>
      </c>
      <c r="B50" s="47">
        <v>148.70473755</v>
      </c>
      <c r="C50" s="47">
        <f t="shared" si="6"/>
        <v>0.019605107125906397</v>
      </c>
      <c r="D50" s="47">
        <f t="shared" si="7"/>
        <v>0.9512608503229403</v>
      </c>
      <c r="E50" s="47"/>
      <c r="F50" s="47"/>
      <c r="G50" s="72">
        <v>139.18</v>
      </c>
      <c r="H50" s="47">
        <f t="shared" si="8"/>
        <v>0.017073110893032387</v>
      </c>
      <c r="I50" s="47">
        <f t="shared" si="9"/>
        <v>0.8601864612731569</v>
      </c>
      <c r="J50" s="47"/>
      <c r="K50" s="47">
        <f t="shared" si="10"/>
        <v>-9.524737549999998</v>
      </c>
      <c r="L50" s="48">
        <f t="shared" si="11"/>
        <v>-0.06405133896152726</v>
      </c>
    </row>
    <row r="51" spans="1:12" ht="31.5" customHeight="1">
      <c r="A51" s="79" t="s">
        <v>47</v>
      </c>
      <c r="B51" s="80">
        <v>2.92265803</v>
      </c>
      <c r="C51" s="80">
        <f>B51/$B$10*100</f>
        <v>0.00038532076862228087</v>
      </c>
      <c r="D51" s="61">
        <f t="shared" si="7"/>
        <v>0.018696177462982043</v>
      </c>
      <c r="E51" s="61"/>
      <c r="F51" s="61"/>
      <c r="G51" s="69">
        <v>0.979392</v>
      </c>
      <c r="H51" s="61">
        <f t="shared" si="8"/>
        <v>0.00012014131501472032</v>
      </c>
      <c r="I51" s="61">
        <f t="shared" si="9"/>
        <v>0.006053022982319584</v>
      </c>
      <c r="J51" s="61"/>
      <c r="K51" s="61">
        <f t="shared" si="10"/>
        <v>-1.94326603</v>
      </c>
      <c r="L51" s="81">
        <f t="shared" si="11"/>
        <v>-0.6648968199676786</v>
      </c>
    </row>
    <row r="52" spans="1:12" s="43" customFormat="1" ht="19.5" customHeight="1">
      <c r="A52" s="67" t="s">
        <v>48</v>
      </c>
      <c r="B52" s="82">
        <v>315.13168618333333</v>
      </c>
      <c r="C52" s="61">
        <f t="shared" si="6"/>
        <v>0.041546695607558776</v>
      </c>
      <c r="D52" s="61">
        <f t="shared" si="7"/>
        <v>2.0158902850130453</v>
      </c>
      <c r="E52" s="61"/>
      <c r="F52" s="61"/>
      <c r="G52" s="69">
        <v>219.79128899999998</v>
      </c>
      <c r="H52" s="61">
        <f t="shared" si="8"/>
        <v>0.0269616399656526</v>
      </c>
      <c r="I52" s="61">
        <f t="shared" si="9"/>
        <v>1.3583955388962186</v>
      </c>
      <c r="J52" s="61"/>
      <c r="K52" s="61">
        <f t="shared" si="10"/>
        <v>-95.34039718333335</v>
      </c>
      <c r="L52" s="70">
        <f t="shared" si="11"/>
        <v>-0.3025414496968972</v>
      </c>
    </row>
    <row r="53" spans="1:12" ht="19.5" customHeight="1">
      <c r="A53" s="67" t="s">
        <v>30</v>
      </c>
      <c r="B53" s="82">
        <v>0</v>
      </c>
      <c r="C53" s="61">
        <f t="shared" si="6"/>
        <v>0</v>
      </c>
      <c r="D53" s="61">
        <f t="shared" si="7"/>
        <v>0</v>
      </c>
      <c r="E53" s="61"/>
      <c r="F53" s="61"/>
      <c r="G53" s="69">
        <v>0</v>
      </c>
      <c r="H53" s="61">
        <f t="shared" si="8"/>
        <v>0</v>
      </c>
      <c r="I53" s="61">
        <f t="shared" si="9"/>
        <v>0</v>
      </c>
      <c r="J53" s="61"/>
      <c r="K53" s="61">
        <f t="shared" si="10"/>
        <v>0</v>
      </c>
      <c r="L53" s="70"/>
    </row>
    <row r="54" spans="1:12" s="43" customFormat="1" ht="32.25" customHeight="1">
      <c r="A54" s="83" t="s">
        <v>49</v>
      </c>
      <c r="B54" s="80">
        <v>0</v>
      </c>
      <c r="C54" s="61">
        <f t="shared" si="6"/>
        <v>0</v>
      </c>
      <c r="D54" s="61">
        <f t="shared" si="7"/>
        <v>0</v>
      </c>
      <c r="E54" s="61"/>
      <c r="F54" s="61"/>
      <c r="G54" s="69">
        <v>-171.29747899999998</v>
      </c>
      <c r="H54" s="61">
        <f t="shared" si="8"/>
        <v>-0.02101293903336604</v>
      </c>
      <c r="I54" s="61">
        <f t="shared" si="9"/>
        <v>-1.058684956789933</v>
      </c>
      <c r="J54" s="61"/>
      <c r="K54" s="61">
        <f t="shared" si="10"/>
        <v>-171.29747899999998</v>
      </c>
      <c r="L54" s="70"/>
    </row>
    <row r="55" spans="1:12" s="43" customFormat="1" ht="7.5" customHeight="1">
      <c r="A55" s="84"/>
      <c r="B55" s="85"/>
      <c r="C55" s="41"/>
      <c r="D55" s="41"/>
      <c r="E55" s="41"/>
      <c r="F55" s="41"/>
      <c r="G55" s="56"/>
      <c r="H55" s="41"/>
      <c r="I55" s="41"/>
      <c r="J55" s="41"/>
      <c r="K55" s="61"/>
      <c r="L55" s="70"/>
    </row>
    <row r="56" spans="1:12" s="28" customFormat="1" ht="21" customHeight="1" thickBot="1">
      <c r="A56" s="86" t="s">
        <v>50</v>
      </c>
      <c r="B56" s="87">
        <f>B12-B38</f>
        <v>4737.688060703333</v>
      </c>
      <c r="C56" s="88">
        <f t="shared" si="6"/>
        <v>0.6246127964012304</v>
      </c>
      <c r="D56" s="87">
        <v>0</v>
      </c>
      <c r="E56" s="87"/>
      <c r="F56" s="89"/>
      <c r="G56" s="87">
        <f>G12-G38</f>
        <v>3024.122688969999</v>
      </c>
      <c r="H56" s="88">
        <f>G56/$G$10*100</f>
        <v>0.37096696380888117</v>
      </c>
      <c r="I56" s="90">
        <v>0</v>
      </c>
      <c r="J56" s="89"/>
      <c r="K56" s="90"/>
      <c r="L56" s="91"/>
    </row>
    <row r="57" spans="1:19" ht="19.5" customHeight="1">
      <c r="A57" s="93"/>
      <c r="B57" s="93"/>
      <c r="C57" s="93"/>
      <c r="D57" s="93"/>
      <c r="E57" s="93"/>
      <c r="F57" s="93"/>
      <c r="G57" s="92"/>
      <c r="H57" s="92"/>
      <c r="I57" s="92"/>
      <c r="J57" s="92"/>
      <c r="K57" s="92"/>
      <c r="S57" s="95"/>
    </row>
    <row r="58" spans="7:11" ht="19.5" customHeight="1">
      <c r="G58" s="92"/>
      <c r="H58" s="92"/>
      <c r="I58" s="92"/>
      <c r="J58" s="92"/>
      <c r="K58" s="92"/>
    </row>
    <row r="59" spans="7:11" ht="19.5" customHeight="1">
      <c r="G59" s="92"/>
      <c r="H59" s="92"/>
      <c r="I59" s="92"/>
      <c r="J59" s="92"/>
      <c r="K59" s="92"/>
    </row>
    <row r="60" spans="7:11" ht="19.5" customHeight="1">
      <c r="G60" s="92"/>
      <c r="H60" s="92"/>
      <c r="I60" s="92"/>
      <c r="J60" s="92"/>
      <c r="K60" s="92"/>
    </row>
    <row r="61" spans="17:20" ht="19.5" customHeight="1">
      <c r="Q61" s="95"/>
      <c r="T61" s="94"/>
    </row>
    <row r="63" ht="19.5" customHeight="1">
      <c r="Q63" s="95"/>
    </row>
    <row r="64" ht="19.5" customHeight="1">
      <c r="T64" s="95"/>
    </row>
    <row r="65" ht="19.5" customHeight="1">
      <c r="Q65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IOANA-ALINA BURLA</cp:lastModifiedBy>
  <cp:lastPrinted>2017-02-27T10:19:28Z</cp:lastPrinted>
  <dcterms:created xsi:type="dcterms:W3CDTF">2017-02-27T09:35:43Z</dcterms:created>
  <dcterms:modified xsi:type="dcterms:W3CDTF">2017-02-27T12:59:12Z</dcterms:modified>
  <cp:category/>
  <cp:version/>
  <cp:contentType/>
  <cp:contentStatus/>
</cp:coreProperties>
</file>