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WEO '[14]LINK'!$A$1:$A$42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[0]!WEO '[14]LINK'!$A$1:$A$42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'[14]LINK'!$A$1:$A$42</definedName>
    <definedName name="a_11">WEO '[14]LINK'!$A$1:$A$42</definedName>
    <definedName name="a_14">#REF!</definedName>
    <definedName name="a_15">WEO '[14]LINK'!$A$1:$A$42</definedName>
    <definedName name="a_17">WEO '[14]LINK'!$A$1:$A$42</definedName>
    <definedName name="a_2">#REF!</definedName>
    <definedName name="a_20">WEO '[14]LINK'!$A$1:$A$42</definedName>
    <definedName name="a_22">WEO '[14]LINK'!$A$1:$A$42</definedName>
    <definedName name="a_24">WEO '[14]LINK'!$A$1:$A$42</definedName>
    <definedName name="a_25">#REF!</definedName>
    <definedName name="a_28">WEO '[14]LINK'!$A$1:$A$42</definedName>
    <definedName name="a_37">WEO '[14]LINK'!$A$1:$A$42</definedName>
    <definedName name="a_38">WEO '[14]LINK'!$A$1:$A$42</definedName>
    <definedName name="a_46">WEO '[14]LINK'!$A$1:$A$42</definedName>
    <definedName name="a_47">WEO '[14]LINK'!$A$1:$A$42</definedName>
    <definedName name="a_49">WEO '[14]LINK'!$A$1:$A$42</definedName>
    <definedName name="a_54">WEO '[14]LINK'!$A$1:$A$42</definedName>
    <definedName name="a_55">WEO '[14]LINK'!$A$1:$A$42</definedName>
    <definedName name="a_56">WEO '[14]LINK'!$A$1:$A$42</definedName>
    <definedName name="a_57">WEO '[14]LINK'!$A$1:$A$42</definedName>
    <definedName name="a_61">WEO '[14]LINK'!$A$1:$A$42</definedName>
    <definedName name="a_64">WEO '[14]LINK'!$A$1:$A$42</definedName>
    <definedName name="a_65">WEO '[14]LINK'!$A$1:$A$42</definedName>
    <definedName name="a_66">WEO '[14]LINK'!$A$1:$A$42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'[26]FDI'!#REF!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'[27]NIR__'!$A$188:$AM$219</definedName>
    <definedName name="CCode">'[28]Codes'!$A$2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'[14]LINK'!$A$1:$A$42</definedName>
    <definedName name="CHART2_11">#REF!</definedName>
    <definedName name="chart2_15">WEO '[14]LINK'!$A$1:$A$42</definedName>
    <definedName name="chart2_17">WEO '[14]LINK'!$A$1:$A$42</definedName>
    <definedName name="chart2_20">WEO '[14]LINK'!$A$1:$A$42</definedName>
    <definedName name="chart2_22">WEO '[14]LINK'!$A$1:$A$42</definedName>
    <definedName name="chart2_24">WEO '[14]LINK'!$A$1:$A$42</definedName>
    <definedName name="chart2_28">WEO '[14]LINK'!$A$1:$A$42</definedName>
    <definedName name="chart2_37">WEO '[14]LINK'!$A$1:$A$42</definedName>
    <definedName name="chart2_38">WEO '[14]LINK'!$A$1:$A$42</definedName>
    <definedName name="chart2_46">WEO '[14]LINK'!$A$1:$A$42</definedName>
    <definedName name="chart2_47">WEO '[14]LINK'!$A$1:$A$42</definedName>
    <definedName name="chart2_49">WEO '[14]LINK'!$A$1:$A$42</definedName>
    <definedName name="chart2_54">WEO '[14]LINK'!$A$1:$A$42</definedName>
    <definedName name="chart2_55">WEO '[14]LINK'!$A$1:$A$42</definedName>
    <definedName name="chart2_56">WEO '[14]LINK'!$A$1:$A$42</definedName>
    <definedName name="chart2_57">WEO '[14]LINK'!$A$1:$A$42</definedName>
    <definedName name="chart2_61">WEO '[14]LINK'!$A$1:$A$42</definedName>
    <definedName name="chart2_64">WEO '[14]LINK'!$A$1:$A$42</definedName>
    <definedName name="chart2_65">WEO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'[29]weo_real'!#REF!</definedName>
    <definedName name="CHK1_1">'[29]weo_real'!#REF!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'[30]country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'[31]WEO'!#REF!</definedName>
    <definedName name="CSIDATES_66">'[31]WEO'!#REF!</definedName>
    <definedName name="CUADRO_10.3.1">'[32]fondo promedio'!$A$36:$L$74</definedName>
    <definedName name="CUADRO_10_3_1">'[32]fondo promedio'!$A$36:$L$74</definedName>
    <definedName name="CUADRO_N__4.1.3">#REF!</definedName>
    <definedName name="CUADRO_N__4_1_3">#REF!</definedName>
    <definedName name="Current_account">#REF!</definedName>
    <definedName name="CurrVintage">'[33]Current'!$D$66</definedName>
    <definedName name="CurrVintage_11">'[34]Current'!$D$66</definedName>
    <definedName name="CurrVintage_14">#REF!</definedName>
    <definedName name="CurrVintage_25">#REF!</definedName>
    <definedName name="CurVintage">'[28]Current'!$D$61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'[28]Codes'!$H$2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'[35]A15'!#REF!</definedName>
    <definedName name="dateB">#REF!</definedName>
    <definedName name="dateMacro">#REF!</definedName>
    <definedName name="datemon">'[36]pms'!#REF!</definedName>
    <definedName name="dateREER">#REF!</definedName>
    <definedName name="dates_11">'[37]WEO'!#REF!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'[38]INFlevel'!#REF!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'[39]Debt_Total'!#REF!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'[40]NPV_base'!#REF!</definedName>
    <definedName name="DiscountRate">#REF!</definedName>
    <definedName name="DKK">#REF!</definedName>
    <definedName name="DM">#REF!</definedName>
    <definedName name="DMBNFA">'[27]NIR__'!$A$123:$AM$181</definedName>
    <definedName name="DO">#REF!</definedName>
    <definedName name="DOC">#REF!</definedName>
    <definedName name="DOCFILE">'[41]Contents'!$B$78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'[42]WEO LINK'!#REF!</definedName>
    <definedName name="EDN_11">'[43]WEO LINK'!#REF!</definedName>
    <definedName name="EDN_66">'[43]WEO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'[41]Contents'!$B$73</definedName>
    <definedName name="EDSSDESCRIPTOR_14">#REF!</definedName>
    <definedName name="EDSSDESCRIPTOR_25">#REF!</definedName>
    <definedName name="EDSSDESCRIPTOR_28">#REF!</definedName>
    <definedName name="EDSSFILE">'[41]Contents'!$B$77</definedName>
    <definedName name="EDSSFILE_14">#REF!</definedName>
    <definedName name="EDSSFILE_25">#REF!</definedName>
    <definedName name="EDSSFILE_28">#REF!</definedName>
    <definedName name="EDSSNAME">'[41]Contents'!$B$72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'[41]Contents'!$B$81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'[41]Contents'!$B$74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'[44]C'!$P$428:$T$428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'[45]Q5'!$A:$C,'[45]Q5'!$1:$7</definedName>
    <definedName name="Exch.Rate">#REF!</definedName>
    <definedName name="Exch_Rate">#REF!</definedName>
    <definedName name="exchrate">#REF!</definedName>
    <definedName name="ExitWRS">'[46]Main'!$AB$27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'[47]Q'!$D$52:$O$103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'[48]Index'!$C$21</definedName>
    <definedName name="FISUM">#REF!</definedName>
    <definedName name="FK_6_65">WEO '[14]LINK'!$A$1:$A$42</definedName>
    <definedName name="FLOPEC">#REF!</definedName>
    <definedName name="FLOPEC_14">#REF!</definedName>
    <definedName name="FLOPEC_25">#REF!</definedName>
    <definedName name="FLOWS">#REF!</definedName>
    <definedName name="fmb_11">'[37]WEO'!#REF!</definedName>
    <definedName name="fmb_14">#REF!</definedName>
    <definedName name="fmb_2">'[49]WEO'!#REF!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'[50]FOREX_DAILY'!$A$9:$Q$128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'[31]WEO'!#REF!</definedName>
    <definedName name="GCENL_66">'[31]WEO'!#REF!</definedName>
    <definedName name="GCRG_11">'[31]WEO'!#REF!</definedName>
    <definedName name="GCRG_66">'[31]WEO'!#REF!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'[31]WEO'!#REF!</definedName>
    <definedName name="GGENL_66">'[31]WEO'!#REF!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'[31]WEO'!#REF!</definedName>
    <definedName name="GGRG_66">'[31]WEO'!#REF!</definedName>
    <definedName name="Grace_IDA">#REF!</definedName>
    <definedName name="Grace_NC">'[40]NPV_base'!#REF!</definedName>
    <definedName name="Grace1_IDA">#REF!</definedName>
    <definedName name="GRÁFICO_10.3.1.">'[32]GRÁFICO DE FONDO POR AFILIADO'!$A$3:$H$35</definedName>
    <definedName name="GRÁFICO_10.3.2">'[32]GRÁFICO DE FONDO POR AFILIADO'!$A$36:$H$68</definedName>
    <definedName name="GRÁFICO_10.3.3">'[32]GRÁFICO DE FONDO POR AFILIADO'!$A$69:$H$101</definedName>
    <definedName name="GRÁFICO_10.3.4.">'[32]GRÁFICO DE FONDO POR AFILIADO'!$A$103:$H$135</definedName>
    <definedName name="GRÁFICO_10_3_1_">'[32]GRÁFICO DE FONDO POR AFILIADO'!$A$3:$H$35</definedName>
    <definedName name="GRÁFICO_10_3_2">'[32]GRÁFICO DE FONDO POR AFILIADO'!$A$36:$H$68</definedName>
    <definedName name="GRÁFICO_10_3_3">'[32]GRÁFICO DE FONDO POR AFILIADO'!$A$69:$H$101</definedName>
    <definedName name="GRÁFICO_10_3_4_">'[32]GRÁFICO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'[51]GG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'[26]IMP'!#REF!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'[40]NPV_base'!#REF!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'[52]DOC'!$C$8</definedName>
    <definedName name="lclub">#REF!</definedName>
    <definedName name="LEFT">#REF!</definedName>
    <definedName name="LEND">#REF!</definedName>
    <definedName name="LIABILITIES">'[53]CBA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'[54]Table 6_MacroFrame'!#REF!</definedName>
    <definedName name="lkdjfafoij_11">'[55]Table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'[47]EU'!$BS$29:$CB$88</definedName>
    <definedName name="Maturity_IDA">#REF!</definedName>
    <definedName name="Maturity_NC">'[40]NPV_base'!#REF!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'[56]Q2'!$E$63:$AH$63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'[36]Prog'!#REF!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'[57]CAgds'!$D$14:$BO$14</definedName>
    <definedName name="MICRO">#REF!</definedName>
    <definedName name="MICROM_11">'[31]WEO'!#REF!</definedName>
    <definedName name="MICROM_66">'[31]WEO'!#REF!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'[57]CAinc'!$D$14:$BO$14</definedName>
    <definedName name="MISC3">#REF!</definedName>
    <definedName name="MISC4">'[3]OUTPUT'!#REF!</definedName>
    <definedName name="mm">mm</definedName>
    <definedName name="mm_11">'[58]labels'!#REF!</definedName>
    <definedName name="mm_14">'[58]labels'!#REF!</definedName>
    <definedName name="mm_20">mm_20</definedName>
    <definedName name="mm_24">mm_24</definedName>
    <definedName name="mm_25">'[58]labels'!#REF!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'[57]CAnfs'!$D$14:$BO$14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'[59]DATA'!$B$1:$IT$1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'[27]NIR__'!$A$77:$AM$118</definedName>
    <definedName name="NBUNIR">'[27]NIR__'!$A$4:$AM$72</definedName>
    <definedName name="NC_R">'[29]weo_real'!#REF!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'[29]weo_real'!#REF!</definedName>
    <definedName name="NFB_R_GDP">'[29]weo_real'!#REF!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'[56]Q2'!$E$47:$AH$47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'[29]weo_real'!#REF!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'[29]weo_real'!#REF!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'[29]weo_real'!#REF!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'[60]Prog'!#REF!</definedName>
    <definedName name="NTDD_R">'[29]weo_real'!#REF!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'[29]weo_real'!#REF!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'[58]labels'!#REF!</definedName>
    <definedName name="p_25">'[58]labels'!#REF!</definedName>
    <definedName name="P92_">#REF!</definedName>
    <definedName name="Parmeshwar">#REF!</definedName>
    <definedName name="Pay_Cap">'[61]Baseline'!#REF!</definedName>
    <definedName name="pchBM">#REF!</definedName>
    <definedName name="pchBMG">#REF!</definedName>
    <definedName name="pchBX">#REF!</definedName>
    <definedName name="pchBXG">#REF!</definedName>
    <definedName name="pchNM_R">'[29]weo_real'!#REF!</definedName>
    <definedName name="pchNMG_R">'[21]Q1'!$E$45:$AH$45</definedName>
    <definedName name="pchNX_R">'[29]weo_real'!#REF!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'[62]Output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'[63]WPI'!#REF!</definedName>
    <definedName name="PPPWGT">NA()</definedName>
    <definedName name="PRICES">#REF!</definedName>
    <definedName name="print_aea">#REF!</definedName>
    <definedName name="_xlnm.Print_Area" localSheetId="0">'Sinteza - An 2'!$A$2:$L$58</definedName>
    <definedName name="PRINT_AREA_MI">'[7]EU2DBase'!$C$12:$U$156</definedName>
    <definedName name="Print_Area1">'[64]Tab16_2000_'!$A$1:$G$33</definedName>
    <definedName name="Print_Area2">'[64]Tab16_2000_'!$A$1:$G$33</definedName>
    <definedName name="Print_Area3">'[64]Tab16_2000_'!$A$1:$G$33</definedName>
    <definedName name="_xlnm.Print_Titles" localSheetId="0">'Sinteza - An 2'!$4:$11</definedName>
    <definedName name="PRINT_TITLES_MI">#REF!</definedName>
    <definedName name="Print1">'[65]DATA'!$A$2:$BK$75</definedName>
    <definedName name="Print2">'[65]DATA'!$A$77:$AX$111</definedName>
    <definedName name="Print3">'[65]DATA'!$A$112:$CH$112</definedName>
    <definedName name="Print4">'[65]DATA'!$A$113:$AX$125</definedName>
    <definedName name="Print5">'[65]DATA'!$A$128:$AM$133</definedName>
    <definedName name="Print6">'[65]DATA'!#REF!</definedName>
    <definedName name="Print6_9">'[65]DATA'!$A$135:$N$199</definedName>
    <definedName name="printme">#REF!</definedName>
    <definedName name="PRINTNMP">#REF!</definedName>
    <definedName name="PrintThis_Links">'[46]Links'!$A$1:$F$33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'[66]Debtind:2001_02 Debt Service '!$B$2:$J$72</definedName>
    <definedName name="PROJ">'[66]XMS:MT_Low'!$B$2:$N$57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'[67]GRAFPROM'!#REF!</definedName>
    <definedName name="ProposedCredits">#REF!</definedName>
    <definedName name="prt">'[16]real'!$A$1:$V$98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'[14]LINK'!$A$1:$A$42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'[68]OUT'!$L$46:$S$88</definedName>
    <definedName name="REA_SEC">'[68]OUT'!$L$191:$S$218</definedName>
    <definedName name="REAL">#REF!</definedName>
    <definedName name="REAL_SAV">'[68]OUT'!$L$8:$S$30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'[69]Documents'!$B$454:$H$501</definedName>
    <definedName name="REDTab35">'[70]RED'!#REF!</definedName>
    <definedName name="REDTab43a">#REF!</definedName>
    <definedName name="REDTab43b">#REF!</definedName>
    <definedName name="REDTab6">'[69]Documents'!$B$273:$G$320</definedName>
    <definedName name="REDTab8">'[69]Documents'!$B$349:$G$383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'[41]Contents'!$B$79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'[71]Setup'!$A$1:$A$3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'[46]Main'!$AB$28</definedName>
    <definedName name="rngDepartmentDrive">'[46]Main'!$AB$25</definedName>
    <definedName name="rngEMailAddress">'[46]Main'!$AB$22</definedName>
    <definedName name="rngErrorSort">'[46]ErrCheck'!$A$4</definedName>
    <definedName name="rngLastSave">'[46]Main'!$G$21</definedName>
    <definedName name="rngLastSent">'[46]Main'!$G$20</definedName>
    <definedName name="rngLastUpdate">'[46]Links'!$D$2</definedName>
    <definedName name="rngNeedsUpdate">'[46]Links'!$E$2</definedName>
    <definedName name="rngNews">'[46]Main'!$AB$29</definedName>
    <definedName name="RNGNM">#REF!</definedName>
    <definedName name="rngQuestChecked">'[46]ErrCheck'!$A$3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'[68]IN'!$B$22:$S$49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'[70]RED'!#REF!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'[72]IMATA'!$B$45:$B$108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'[73]a45'!#REF!</definedName>
    <definedName name="Stocks_Form">'[73]a45'!#REF!</definedName>
    <definedName name="Stocks_IDs">'[73]a45'!#REF!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'[69]Prices'!$A$99:$J$131</definedName>
    <definedName name="T11IMW">'[69]Labor'!$B$3:$J$45</definedName>
    <definedName name="T12ULC">'[69]Labor'!$B$53:$J$97</definedName>
    <definedName name="T13LFE">'[69]Labor'!$B$155:$I$200</definedName>
    <definedName name="T14EPE">'[69]Labor'!$B$256:$J$309</definedName>
    <definedName name="T15ROP">#REF!</definedName>
    <definedName name="T16OPU">#REF!</definedName>
    <definedName name="t1a">#REF!</definedName>
    <definedName name="t2a">#REF!</definedName>
    <definedName name="T2YSECREA">'[74]GDPSEC'!$A$11:$M$80</definedName>
    <definedName name="t3a">#REF!</definedName>
    <definedName name="T3YSECNOM">'[74]GDPSEC'!$A$93:$M$153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'[69]Prices'!$A$3:$R$47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'[75]RED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'[75]RED tables'!#REF!</definedName>
    <definedName name="tab23_11">'[75]RED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'[75]RED tables'!#REF!</definedName>
    <definedName name="tab24_11">'[75]RED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'[75]RED tables'!#REF!</definedName>
    <definedName name="tab25_11">'[75]RED tables'!#REF!</definedName>
    <definedName name="tab25_20">#REF!</definedName>
    <definedName name="tab25_28">#REF!</definedName>
    <definedName name="tab25_66">'[75]RED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'[76]E'!$A$1:$AK$43</definedName>
    <definedName name="tab4_14">#REF!</definedName>
    <definedName name="tab4_2">#REF!</definedName>
    <definedName name="tab4_25">#REF!</definedName>
    <definedName name="tab4_28">#REF!</definedName>
    <definedName name="TAB4_66">'[76]E'!$A$1:$AK$43</definedName>
    <definedName name="TAB4A">'[76]E'!$B$102:$AK$153</definedName>
    <definedName name="TAB4B">'[76]E'!$B$48:$AK$100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'[77]Table'!$A$1:$AA$81</definedName>
    <definedName name="Table__47">'[78]RED47'!$A$1:$I$53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'[79]Table'!$A$3:$AB$70</definedName>
    <definedName name="Table_debt_14">#REF!</definedName>
    <definedName name="Table_debt_25">#REF!</definedName>
    <definedName name="Table_debt_new">'[80]Table'!$A$3:$AB$70</definedName>
    <definedName name="Table_debt_new_11">'[81]Table'!$A$3:$AB$70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'[68]Labor'!$A$1:$X$58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'[79]Table_GEF'!$B$2:$T$51</definedName>
    <definedName name="Tbl_GFN_14">#REF!</definedName>
    <definedName name="Tbl_GFN_25">#REF!</definedName>
    <definedName name="TBLA">#REF!</definedName>
    <definedName name="TBLB">#REF!</definedName>
    <definedName name="tblChecks">'[46]ErrCheck'!$A$3:$E$5</definedName>
    <definedName name="tblLinks">'[46]Links'!$A$4:$F$33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'[41]Contents'!$B$80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'[31]WEO'!#REF!</definedName>
    <definedName name="WIN_66">'[31]WEO'!#REF!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'[57]CAgds'!$D$12:$BO$12</definedName>
    <definedName name="XGS">#REF!</definedName>
    <definedName name="xinc">'[23]CAinc'!$D$12:$BO$12</definedName>
    <definedName name="xinc_11">'[57]CAinc'!$D$12:$BO$12</definedName>
    <definedName name="xnfs">'[23]CAnfs'!$D$12:$BO$12</definedName>
    <definedName name="xnfs_11">'[57]CAnfs'!$D$12:$BO$12</definedName>
    <definedName name="XOF">#REF!</definedName>
    <definedName name="xr">#REF!</definedName>
    <definedName name="xxWRS_1">WEO '[14]LINK'!$A$1:$A$42</definedName>
    <definedName name="xxWRS_1_15">WEO '[14]LINK'!$A$1:$A$42</definedName>
    <definedName name="xxWRS_1_17">WEO '[14]LINK'!$A$1:$A$42</definedName>
    <definedName name="xxWRS_1_2">#REF!</definedName>
    <definedName name="xxWRS_1_20">WEO '[14]LINK'!$A$1:$A$42</definedName>
    <definedName name="xxWRS_1_22">WEO '[14]LINK'!$A$1:$A$42</definedName>
    <definedName name="xxWRS_1_24">WEO '[14]LINK'!$A$1:$A$42</definedName>
    <definedName name="xxWRS_1_28">WEO '[14]LINK'!$A$1:$A$42</definedName>
    <definedName name="xxWRS_1_37">WEO '[14]LINK'!$A$1:$A$42</definedName>
    <definedName name="xxWRS_1_38">WEO '[14]LINK'!$A$1:$A$42</definedName>
    <definedName name="xxWRS_1_46">WEO '[14]LINK'!$A$1:$A$42</definedName>
    <definedName name="xxWRS_1_47">WEO '[14]LINK'!$A$1:$A$42</definedName>
    <definedName name="xxWRS_1_49">WEO '[14]LINK'!$A$1:$A$42</definedName>
    <definedName name="xxWRS_1_54">WEO '[14]LINK'!$A$1:$A$42</definedName>
    <definedName name="xxWRS_1_55">WEO '[14]LINK'!$A$1:$A$42</definedName>
    <definedName name="xxWRS_1_56">WEO '[14]LINK'!$A$1:$A$42</definedName>
    <definedName name="xxWRS_1_57">WEO '[14]LINK'!$A$1:$A$42</definedName>
    <definedName name="xxWRS_1_61">WEO '[14]LINK'!$A$1:$A$42</definedName>
    <definedName name="xxWRS_1_63">WEO '[14]LINK'!$A$1:$A$42</definedName>
    <definedName name="xxWRS_1_64">WEO '[14]LINK'!$A$1:$A$42</definedName>
    <definedName name="xxWRS_1_65">WEO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'[82]Table'!$A$3:$AB$70</definedName>
    <definedName name="xxxxx_11">'[83]Table'!$A$3:$AB$70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'[84]ass'!$7:$7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'[85]oth'!$17:$17</definedName>
    <definedName name="zRoWCPIchange">#REF!</definedName>
    <definedName name="zRoWCPIchange_14">#REF!</definedName>
    <definedName name="zRoWCPIchange_25">#REF!</definedName>
    <definedName name="zSDReRate">'[85]ass'!$24:$24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'[86]до викупа'!$E$664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<sst xmlns="http://schemas.openxmlformats.org/spreadsheetml/2006/main" count="56" uniqueCount="51">
  <si>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 EXECUŢIA BUGETULUI GENERAL CONSOLIDAT </t>
  </si>
  <si>
    <t xml:space="preserve">    </t>
  </si>
  <si>
    <t xml:space="preserve"> Realizări 1.01.-29.02.2016</t>
  </si>
  <si>
    <t>Realizări 1.01.-28.02.2017</t>
  </si>
  <si>
    <t xml:space="preserve"> Diferenţe    2017
   faţă de      2016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</si>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</sst>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0"/>
    <numFmt numFmtId="168" formatCode="#,##0.000"/>
    <numFmt numFmtId="169" formatCode="0.00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 wrapText="1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164" fontId="2" fillId="33" borderId="0" xfId="0" applyNumberFormat="1" applyFont="1" applyFill="1" applyAlignment="1" applyProtection="1" quotePrefix="1">
      <alignment horizontal="left"/>
      <protection locked="0"/>
    </xf>
    <xf numFmtId="164" fontId="4" fillId="33" borderId="0" xfId="0" applyNumberFormat="1" applyFont="1" applyFill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/>
      <protection locked="0"/>
    </xf>
    <xf numFmtId="164" fontId="4" fillId="35" borderId="10" xfId="0" applyNumberFormat="1" applyFont="1" applyFill="1" applyBorder="1" applyAlignment="1" applyProtection="1">
      <alignment vertical="center"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9" fontId="4" fillId="33" borderId="0" xfId="0" applyNumberFormat="1" applyFont="1" applyFill="1" applyAlignment="1" applyProtection="1">
      <alignment horizontal="center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4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&#539;ii%202017\02%20februarie%202017\BGC%20februarie%202017%20-%20in%20lucru-%20cu%20program%20trim.%202017-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bruarie in luna"/>
      <sheetName val="februarie 2017"/>
      <sheetName val="UAT februarie 2017"/>
      <sheetName val=" consolidari februarie"/>
      <sheetName val="UAT februarie 2017 (IN LUNA)"/>
      <sheetName val="UAT  februarie 2016"/>
      <sheetName val="ianuarie 2017 (valori)"/>
      <sheetName val="UAT  ianuarie 2017 (valori)"/>
      <sheetName val="Sinteza - An 2"/>
      <sheetName val="2016 - 2017"/>
      <sheetName val="Sinteza - An 2 prog. 3 luni"/>
      <sheetName val="progr trim I .%.exec  "/>
      <sheetName val="Sinteza - Anexa executie progam"/>
      <sheetName val="progr.%.exec"/>
      <sheetName val="dob_trez"/>
      <sheetName val="SPECIAL_CNAIR"/>
      <sheetName val="CNAIR_ex"/>
      <sheetName val="BGC trim. 09.03.2017(Liliana)"/>
      <sheetName val=" februarie 2016"/>
      <sheetName val="febr 2016 leg"/>
      <sheetName val="bgc 2010-2020"/>
      <sheetName val="progr.%.exec (2)"/>
      <sheetName val="Program 2017-executie febr. "/>
      <sheetName val="decembrie in luna (2)"/>
      <sheetName val="decembrie 2016 (valori)"/>
      <sheetName val="UAT  decembrie 2016 (valori)"/>
      <sheetName val="noiembrie 2016"/>
      <sheetName val="Sinteza-anexa trim.I+II+III "/>
      <sheetName val="progr trim. I+II+III .%.exec "/>
      <sheetName val=" decembrie 2015 DS"/>
      <sheetName val=" decembrie 2015 operativ"/>
      <sheetName val="decembrie 2014 DS "/>
      <sheetName val="bgc desfasurat"/>
      <sheetName val="octombrie  2013 Engl"/>
      <sheetName val="pres (DS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7"/>
  <sheetViews>
    <sheetView showZeros="0" tabSelected="1" view="pageBreakPreview" zoomScale="75" zoomScaleNormal="75" zoomScaleSheetLayoutView="75" zoomScalePageLayoutView="0" workbookViewId="0" topLeftCell="A31">
      <selection activeCell="B38" sqref="B38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99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4.2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1" ht="19.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</row>
    <row r="6" spans="1:11" ht="11.25" customHeight="1" hidden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2" ht="47.25" customHeight="1">
      <c r="A7" s="13"/>
      <c r="B7" s="101" t="s">
        <v>2</v>
      </c>
      <c r="C7" s="102"/>
      <c r="D7" s="102"/>
      <c r="E7" s="14"/>
      <c r="F7" s="15"/>
      <c r="G7" s="103" t="s">
        <v>3</v>
      </c>
      <c r="H7" s="104"/>
      <c r="I7" s="104"/>
      <c r="J7" s="16"/>
      <c r="K7" s="105" t="s">
        <v>4</v>
      </c>
      <c r="L7" s="101"/>
    </row>
    <row r="8" spans="1:12" s="23" customFormat="1" ht="33" customHeight="1">
      <c r="A8" s="17"/>
      <c r="B8" s="18" t="s">
        <v>5</v>
      </c>
      <c r="C8" s="19" t="s">
        <v>6</v>
      </c>
      <c r="D8" s="19" t="s">
        <v>7</v>
      </c>
      <c r="E8" s="20"/>
      <c r="F8" s="20"/>
      <c r="G8" s="18" t="s">
        <v>5</v>
      </c>
      <c r="H8" s="19" t="s">
        <v>6</v>
      </c>
      <c r="I8" s="19" t="s">
        <v>7</v>
      </c>
      <c r="J8" s="20"/>
      <c r="K8" s="21" t="s">
        <v>5</v>
      </c>
      <c r="L8" s="22" t="s">
        <v>8</v>
      </c>
    </row>
    <row r="9" spans="1:12" s="28" customFormat="1" ht="18.75" customHeight="1">
      <c r="A9" s="24"/>
      <c r="B9" s="24"/>
      <c r="C9" s="24"/>
      <c r="D9" s="24"/>
      <c r="E9" s="24"/>
      <c r="F9" s="24"/>
      <c r="G9" s="25"/>
      <c r="H9" s="25"/>
      <c r="I9" s="25"/>
      <c r="J9" s="25"/>
      <c r="K9" s="25"/>
      <c r="L9" s="26"/>
    </row>
    <row r="10" spans="1:12" s="28" customFormat="1" ht="18" customHeight="1">
      <c r="A10" s="29" t="s">
        <v>9</v>
      </c>
      <c r="B10" s="30">
        <v>758500</v>
      </c>
      <c r="C10" s="30"/>
      <c r="D10" s="30"/>
      <c r="E10" s="30"/>
      <c r="F10" s="30"/>
      <c r="G10" s="30">
        <v>815200</v>
      </c>
      <c r="H10" s="30"/>
      <c r="I10" s="30"/>
      <c r="J10" s="30"/>
      <c r="K10" s="30"/>
      <c r="L10" s="31"/>
    </row>
    <row r="11" spans="2:12" s="28" customFormat="1" ht="8.25" customHeight="1">
      <c r="B11" s="32"/>
      <c r="G11" s="34"/>
      <c r="H11" s="34"/>
      <c r="I11" s="34"/>
      <c r="J11" s="34"/>
      <c r="K11" s="34"/>
      <c r="L11" s="27"/>
    </row>
    <row r="12" spans="1:12" s="34" customFormat="1" ht="33" customHeight="1">
      <c r="A12" s="35" t="s">
        <v>10</v>
      </c>
      <c r="B12" s="36">
        <f>B13+B30+B31+B33+B34++B37+B32+B35+B36</f>
        <v>35380.63418424333</v>
      </c>
      <c r="C12" s="37">
        <f aca="true" t="shared" si="0" ref="C12:C34">B12/$B$10*100</f>
        <v>4.664552957711711</v>
      </c>
      <c r="D12" s="37">
        <f aca="true" t="shared" si="1" ref="D12:D34">B12/B$12*100</f>
        <v>100</v>
      </c>
      <c r="E12" s="37"/>
      <c r="F12" s="37"/>
      <c r="G12" s="36">
        <f>G13+G30+G31+G33+G34+G37+G32+G35+G36</f>
        <v>34889.68830345143</v>
      </c>
      <c r="H12" s="37">
        <f>G12/$G$10*100</f>
        <v>4.279893069608861</v>
      </c>
      <c r="I12" s="37">
        <f aca="true" t="shared" si="2" ref="I12:I36">G12/G$12*100</f>
        <v>100</v>
      </c>
      <c r="J12" s="37"/>
      <c r="K12" s="37">
        <f aca="true" t="shared" si="3" ref="K12:K28">G12-B12</f>
        <v>-490.9458807919</v>
      </c>
      <c r="L12" s="38">
        <f aca="true" t="shared" si="4" ref="L12:L28">G12/B12-1</f>
        <v>-0.013876118733070708</v>
      </c>
    </row>
    <row r="13" spans="1:12" s="43" customFormat="1" ht="24.75" customHeight="1">
      <c r="A13" s="39" t="s">
        <v>11</v>
      </c>
      <c r="B13" s="40">
        <f>B14+B27+B28</f>
        <v>34728.81900391</v>
      </c>
      <c r="C13" s="41">
        <f>B13/$B$10*100</f>
        <v>4.57861819431905</v>
      </c>
      <c r="D13" s="41">
        <f>B13/B$12*100</f>
        <v>98.1577063403131</v>
      </c>
      <c r="E13" s="41"/>
      <c r="F13" s="41"/>
      <c r="G13" s="40">
        <f>G14+G27+G28</f>
        <v>34384.87218545144</v>
      </c>
      <c r="H13" s="41">
        <f>G13/$G$10*100</f>
        <v>4.2179676380583215</v>
      </c>
      <c r="I13" s="41">
        <f t="shared" si="2"/>
        <v>98.55310797388219</v>
      </c>
      <c r="J13" s="41"/>
      <c r="K13" s="41">
        <f t="shared" si="3"/>
        <v>-343.94681845856394</v>
      </c>
      <c r="L13" s="42">
        <f t="shared" si="4"/>
        <v>-0.009903786777772039</v>
      </c>
    </row>
    <row r="14" spans="1:12" s="43" customFormat="1" ht="25.5" customHeight="1">
      <c r="A14" s="44" t="s">
        <v>12</v>
      </c>
      <c r="B14" s="40">
        <f>B15+B19+B20+B25+B26</f>
        <v>22092.208266999998</v>
      </c>
      <c r="C14" s="41">
        <f>B14/$B$10*100</f>
        <v>2.9126180971654576</v>
      </c>
      <c r="D14" s="41">
        <f t="shared" si="1"/>
        <v>62.44152705673858</v>
      </c>
      <c r="E14" s="41"/>
      <c r="F14" s="41"/>
      <c r="G14" s="40">
        <f>G15+G19+G20+G25+G26</f>
        <v>20844.524712170005</v>
      </c>
      <c r="H14" s="41">
        <f aca="true" t="shared" si="5" ref="H14:H36">G14/$G$10*100</f>
        <v>2.5569829136616784</v>
      </c>
      <c r="I14" s="41">
        <f t="shared" si="2"/>
        <v>59.74408407113221</v>
      </c>
      <c r="J14" s="41"/>
      <c r="K14" s="41">
        <f t="shared" si="3"/>
        <v>-1247.6835548299932</v>
      </c>
      <c r="L14" s="42">
        <f t="shared" si="4"/>
        <v>-0.05647618109293795</v>
      </c>
    </row>
    <row r="15" spans="1:12" s="43" customFormat="1" ht="40.5" customHeight="1">
      <c r="A15" s="45" t="s">
        <v>13</v>
      </c>
      <c r="B15" s="40">
        <f>B16+B17+B18</f>
        <v>5424.906772000001</v>
      </c>
      <c r="C15" s="41">
        <f t="shared" si="0"/>
        <v>0.7152151314436389</v>
      </c>
      <c r="D15" s="41">
        <f t="shared" si="1"/>
        <v>15.332983416153597</v>
      </c>
      <c r="E15" s="41"/>
      <c r="F15" s="41"/>
      <c r="G15" s="40">
        <f>G16+G17+G18</f>
        <v>5778.444784</v>
      </c>
      <c r="H15" s="41">
        <f t="shared" si="5"/>
        <v>0.7088376820412169</v>
      </c>
      <c r="I15" s="41">
        <f t="shared" si="2"/>
        <v>16.562041866760882</v>
      </c>
      <c r="J15" s="41"/>
      <c r="K15" s="41">
        <f t="shared" si="3"/>
        <v>353.53801199999907</v>
      </c>
      <c r="L15" s="42">
        <f t="shared" si="4"/>
        <v>0.06516941707178137</v>
      </c>
    </row>
    <row r="16" spans="1:12" ht="25.5" customHeight="1">
      <c r="A16" s="46" t="s">
        <v>14</v>
      </c>
      <c r="B16" s="47">
        <v>744.376</v>
      </c>
      <c r="C16" s="47">
        <f t="shared" si="0"/>
        <v>0.09813790375741596</v>
      </c>
      <c r="D16" s="47">
        <f t="shared" si="1"/>
        <v>2.1039080196349498</v>
      </c>
      <c r="E16" s="47"/>
      <c r="F16" s="47"/>
      <c r="G16" s="47">
        <v>571.536427</v>
      </c>
      <c r="H16" s="47">
        <f t="shared" si="5"/>
        <v>0.0701099640578999</v>
      </c>
      <c r="I16" s="47">
        <f t="shared" si="2"/>
        <v>1.6381241988437636</v>
      </c>
      <c r="J16" s="47"/>
      <c r="K16" s="47">
        <f t="shared" si="3"/>
        <v>-172.83957299999997</v>
      </c>
      <c r="L16" s="48">
        <f t="shared" si="4"/>
        <v>-0.23219390872354828</v>
      </c>
    </row>
    <row r="17" spans="1:12" ht="18" customHeight="1">
      <c r="A17" s="46" t="s">
        <v>15</v>
      </c>
      <c r="B17" s="47">
        <v>4292.430772000001</v>
      </c>
      <c r="C17" s="47">
        <f t="shared" si="0"/>
        <v>0.5659104511535927</v>
      </c>
      <c r="D17" s="47">
        <f t="shared" si="1"/>
        <v>12.132147630953497</v>
      </c>
      <c r="E17" s="47"/>
      <c r="F17" s="47"/>
      <c r="G17" s="47">
        <v>4877.791357</v>
      </c>
      <c r="H17" s="47">
        <f t="shared" si="5"/>
        <v>0.5983551713689892</v>
      </c>
      <c r="I17" s="47">
        <f t="shared" si="2"/>
        <v>13.980610301174485</v>
      </c>
      <c r="J17" s="47"/>
      <c r="K17" s="47">
        <f t="shared" si="3"/>
        <v>585.3605849999994</v>
      </c>
      <c r="L17" s="48">
        <f t="shared" si="4"/>
        <v>0.13637041948780415</v>
      </c>
    </row>
    <row r="18" spans="1:12" ht="36.75" customHeight="1">
      <c r="A18" s="49" t="s">
        <v>16</v>
      </c>
      <c r="B18" s="47">
        <v>388.1</v>
      </c>
      <c r="C18" s="47">
        <f t="shared" si="0"/>
        <v>0.051166776532630194</v>
      </c>
      <c r="D18" s="47">
        <f t="shared" si="1"/>
        <v>1.09692776556515</v>
      </c>
      <c r="E18" s="47"/>
      <c r="F18" s="47"/>
      <c r="G18" s="47">
        <v>329.117</v>
      </c>
      <c r="H18" s="47">
        <f t="shared" si="5"/>
        <v>0.04037254661432777</v>
      </c>
      <c r="I18" s="47">
        <f t="shared" si="2"/>
        <v>0.9433073667426326</v>
      </c>
      <c r="J18" s="47"/>
      <c r="K18" s="47">
        <f t="shared" si="3"/>
        <v>-58.983000000000004</v>
      </c>
      <c r="L18" s="48">
        <f t="shared" si="4"/>
        <v>-0.15197887142489053</v>
      </c>
    </row>
    <row r="19" spans="1:12" ht="24" customHeight="1">
      <c r="A19" s="45" t="s">
        <v>17</v>
      </c>
      <c r="B19" s="41">
        <v>773.517</v>
      </c>
      <c r="C19" s="41">
        <f t="shared" si="0"/>
        <v>0.10197982860909689</v>
      </c>
      <c r="D19" s="41">
        <f t="shared" si="1"/>
        <v>2.1862722866185473</v>
      </c>
      <c r="E19" s="41"/>
      <c r="F19" s="41"/>
      <c r="G19" s="41">
        <v>770.795984</v>
      </c>
      <c r="H19" s="41">
        <f t="shared" si="5"/>
        <v>0.09455299116781157</v>
      </c>
      <c r="I19" s="41">
        <f t="shared" si="2"/>
        <v>2.209237231631415</v>
      </c>
      <c r="J19" s="41"/>
      <c r="K19" s="41">
        <f t="shared" si="3"/>
        <v>-2.721016000000077</v>
      </c>
      <c r="L19" s="42">
        <f t="shared" si="4"/>
        <v>-0.0035177197139818484</v>
      </c>
    </row>
    <row r="20" spans="1:12" ht="23.25" customHeight="1">
      <c r="A20" s="50" t="s">
        <v>18</v>
      </c>
      <c r="B20" s="40">
        <f>B21+B22+B23+B24</f>
        <v>15524.692867999998</v>
      </c>
      <c r="C20" s="41">
        <f t="shared" si="0"/>
        <v>2.0467624084377056</v>
      </c>
      <c r="D20" s="41">
        <f t="shared" si="1"/>
        <v>43.879068948158874</v>
      </c>
      <c r="E20" s="41"/>
      <c r="F20" s="41"/>
      <c r="G20" s="40">
        <f>G21+G22+G23+G24</f>
        <v>13922.045643170002</v>
      </c>
      <c r="H20" s="41">
        <f t="shared" si="5"/>
        <v>1.7078073654526498</v>
      </c>
      <c r="I20" s="41">
        <f t="shared" si="2"/>
        <v>39.90303817587495</v>
      </c>
      <c r="J20" s="41"/>
      <c r="K20" s="41">
        <f t="shared" si="3"/>
        <v>-1602.647224829996</v>
      </c>
      <c r="L20" s="42">
        <f t="shared" si="4"/>
        <v>-0.10323213724462299</v>
      </c>
    </row>
    <row r="21" spans="1:12" ht="20.25" customHeight="1">
      <c r="A21" s="46" t="s">
        <v>19</v>
      </c>
      <c r="B21" s="33">
        <v>10427.381</v>
      </c>
      <c r="C21" s="47">
        <f t="shared" si="0"/>
        <v>1.3747371127224786</v>
      </c>
      <c r="D21" s="47">
        <f t="shared" si="1"/>
        <v>29.472001394038905</v>
      </c>
      <c r="E21" s="47"/>
      <c r="F21" s="47"/>
      <c r="G21" s="47">
        <v>8781.82</v>
      </c>
      <c r="H21" s="47">
        <f t="shared" si="5"/>
        <v>1.0772595682041217</v>
      </c>
      <c r="I21" s="47">
        <f t="shared" si="2"/>
        <v>25.170244926296075</v>
      </c>
      <c r="J21" s="47"/>
      <c r="K21" s="47">
        <f t="shared" si="3"/>
        <v>-1645.5609999999997</v>
      </c>
      <c r="L21" s="48">
        <f t="shared" si="4"/>
        <v>-0.15781153484273758</v>
      </c>
    </row>
    <row r="22" spans="1:12" ht="18" customHeight="1">
      <c r="A22" s="46" t="s">
        <v>20</v>
      </c>
      <c r="B22" s="33">
        <v>4167.133828</v>
      </c>
      <c r="C22" s="47">
        <f t="shared" si="0"/>
        <v>0.5493914077785103</v>
      </c>
      <c r="D22" s="47">
        <f t="shared" si="1"/>
        <v>11.778007726768848</v>
      </c>
      <c r="E22" s="47"/>
      <c r="F22" s="47"/>
      <c r="G22" s="47">
        <v>3946.25121397</v>
      </c>
      <c r="H22" s="47">
        <f t="shared" si="5"/>
        <v>0.48408380936825324</v>
      </c>
      <c r="I22" s="47">
        <f t="shared" si="2"/>
        <v>11.310651960108284</v>
      </c>
      <c r="J22" s="47"/>
      <c r="K22" s="47">
        <f t="shared" si="3"/>
        <v>-220.8826140299998</v>
      </c>
      <c r="L22" s="48">
        <f t="shared" si="4"/>
        <v>-0.053005884415286864</v>
      </c>
    </row>
    <row r="23" spans="1:12" s="52" customFormat="1" ht="30" customHeight="1">
      <c r="A23" s="51" t="s">
        <v>21</v>
      </c>
      <c r="B23" s="33">
        <v>400.90368</v>
      </c>
      <c r="C23" s="47">
        <f t="shared" si="0"/>
        <v>0.052854802900461434</v>
      </c>
      <c r="D23" s="47">
        <f t="shared" si="1"/>
        <v>1.133116150242839</v>
      </c>
      <c r="E23" s="47"/>
      <c r="F23" s="47"/>
      <c r="G23" s="47">
        <v>765.4299050000001</v>
      </c>
      <c r="H23" s="47">
        <f t="shared" si="5"/>
        <v>0.0938947381010795</v>
      </c>
      <c r="I23" s="47">
        <f t="shared" si="2"/>
        <v>2.1938571028285185</v>
      </c>
      <c r="J23" s="47"/>
      <c r="K23" s="47">
        <f t="shared" si="3"/>
        <v>364.52622500000007</v>
      </c>
      <c r="L23" s="48">
        <f t="shared" si="4"/>
        <v>0.9092613592372114</v>
      </c>
    </row>
    <row r="24" spans="1:12" ht="52.5" customHeight="1">
      <c r="A24" s="51" t="s">
        <v>22</v>
      </c>
      <c r="B24" s="33">
        <v>529.27436</v>
      </c>
      <c r="C24" s="47">
        <f t="shared" si="0"/>
        <v>0.06977908503625577</v>
      </c>
      <c r="D24" s="47">
        <f t="shared" si="1"/>
        <v>1.4959436771082835</v>
      </c>
      <c r="E24" s="47"/>
      <c r="F24" s="47"/>
      <c r="G24" s="47">
        <v>428.5445242</v>
      </c>
      <c r="H24" s="47">
        <f t="shared" si="5"/>
        <v>0.05256924977919528</v>
      </c>
      <c r="I24" s="47">
        <f t="shared" si="2"/>
        <v>1.2282841866420648</v>
      </c>
      <c r="J24" s="47"/>
      <c r="K24" s="47">
        <f t="shared" si="3"/>
        <v>-100.72983579999999</v>
      </c>
      <c r="L24" s="48">
        <f t="shared" si="4"/>
        <v>-0.1903168628837414</v>
      </c>
    </row>
    <row r="25" spans="1:12" s="43" customFormat="1" ht="35.25" customHeight="1">
      <c r="A25" s="50" t="s">
        <v>23</v>
      </c>
      <c r="B25" s="53">
        <v>129.313</v>
      </c>
      <c r="C25" s="41">
        <f t="shared" si="0"/>
        <v>0.017048516809492417</v>
      </c>
      <c r="D25" s="41">
        <f t="shared" si="1"/>
        <v>0.3654909047887818</v>
      </c>
      <c r="E25" s="41"/>
      <c r="F25" s="41"/>
      <c r="G25" s="41">
        <v>153.648568</v>
      </c>
      <c r="H25" s="41">
        <f t="shared" si="5"/>
        <v>0.018847959764474977</v>
      </c>
      <c r="I25" s="41">
        <f t="shared" si="2"/>
        <v>0.4403838941283991</v>
      </c>
      <c r="J25" s="41"/>
      <c r="K25" s="41">
        <f t="shared" si="3"/>
        <v>24.335568000000023</v>
      </c>
      <c r="L25" s="42">
        <f t="shared" si="4"/>
        <v>0.18819119500746262</v>
      </c>
    </row>
    <row r="26" spans="1:12" s="43" customFormat="1" ht="17.25" customHeight="1">
      <c r="A26" s="54" t="s">
        <v>24</v>
      </c>
      <c r="B26" s="53">
        <v>239.778627</v>
      </c>
      <c r="C26" s="41">
        <f t="shared" si="0"/>
        <v>0.031612211865524056</v>
      </c>
      <c r="D26" s="41">
        <f t="shared" si="1"/>
        <v>0.6777115010187826</v>
      </c>
      <c r="E26" s="41"/>
      <c r="F26" s="41"/>
      <c r="G26" s="41">
        <v>219.58973300000002</v>
      </c>
      <c r="H26" s="41">
        <f t="shared" si="5"/>
        <v>0.026936915235525025</v>
      </c>
      <c r="I26" s="41">
        <f t="shared" si="2"/>
        <v>0.6293829027365581</v>
      </c>
      <c r="J26" s="41"/>
      <c r="K26" s="41">
        <f t="shared" si="3"/>
        <v>-20.188893999999976</v>
      </c>
      <c r="L26" s="42">
        <f t="shared" si="4"/>
        <v>-0.08419805490003063</v>
      </c>
    </row>
    <row r="27" spans="1:12" s="43" customFormat="1" ht="18" customHeight="1">
      <c r="A27" s="55" t="s">
        <v>25</v>
      </c>
      <c r="B27" s="53">
        <v>9645.174979</v>
      </c>
      <c r="C27" s="41">
        <f t="shared" si="0"/>
        <v>1.2716117309162822</v>
      </c>
      <c r="D27" s="41">
        <f t="shared" si="1"/>
        <v>27.261170415355224</v>
      </c>
      <c r="E27" s="41"/>
      <c r="F27" s="41"/>
      <c r="G27" s="41">
        <v>10797.055865000002</v>
      </c>
      <c r="H27" s="41">
        <f t="shared" si="5"/>
        <v>1.324467108071639</v>
      </c>
      <c r="I27" s="41">
        <f t="shared" si="2"/>
        <v>30.946266332599805</v>
      </c>
      <c r="J27" s="41"/>
      <c r="K27" s="41">
        <f t="shared" si="3"/>
        <v>1151.8808860000026</v>
      </c>
      <c r="L27" s="42">
        <f t="shared" si="4"/>
        <v>0.11942560798616308</v>
      </c>
    </row>
    <row r="28" spans="1:12" s="43" customFormat="1" ht="16.5" customHeight="1">
      <c r="A28" s="57" t="s">
        <v>26</v>
      </c>
      <c r="B28" s="53">
        <v>2991.4357579100006</v>
      </c>
      <c r="C28" s="41">
        <f t="shared" si="0"/>
        <v>0.39438836623731055</v>
      </c>
      <c r="D28" s="41">
        <f t="shared" si="1"/>
        <v>8.455008868219293</v>
      </c>
      <c r="E28" s="41"/>
      <c r="F28" s="41"/>
      <c r="G28" s="41">
        <v>2743.291608281429</v>
      </c>
      <c r="H28" s="41">
        <f t="shared" si="5"/>
        <v>0.33651761632500354</v>
      </c>
      <c r="I28" s="41">
        <f t="shared" si="2"/>
        <v>7.862757570150179</v>
      </c>
      <c r="J28" s="41"/>
      <c r="K28" s="41">
        <f t="shared" si="3"/>
        <v>-248.14414962857154</v>
      </c>
      <c r="L28" s="42">
        <f t="shared" si="4"/>
        <v>-0.08295152218209101</v>
      </c>
    </row>
    <row r="29" spans="1:12" s="43" customFormat="1" ht="18.75" customHeight="1" hidden="1">
      <c r="A29" s="58"/>
      <c r="B29" s="53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s="43" customFormat="1" ht="19.5" customHeight="1">
      <c r="A30" s="59" t="s">
        <v>27</v>
      </c>
      <c r="B30" s="53">
        <v>43.50459</v>
      </c>
      <c r="C30" s="41">
        <f t="shared" si="0"/>
        <v>0.005735608437705999</v>
      </c>
      <c r="D30" s="41">
        <f t="shared" si="1"/>
        <v>0.12296158902480796</v>
      </c>
      <c r="E30" s="41"/>
      <c r="F30" s="41"/>
      <c r="G30" s="41">
        <v>76.919071</v>
      </c>
      <c r="H30" s="41">
        <f t="shared" si="5"/>
        <v>0.00943560733562316</v>
      </c>
      <c r="I30" s="41">
        <f t="shared" si="2"/>
        <v>0.2204636233233154</v>
      </c>
      <c r="J30" s="41"/>
      <c r="K30" s="41">
        <f>G30-B30</f>
        <v>33.414481</v>
      </c>
      <c r="L30" s="42">
        <f>G30/B30-1</f>
        <v>0.7680679440950944</v>
      </c>
    </row>
    <row r="31" spans="1:12" s="43" customFormat="1" ht="18" customHeight="1">
      <c r="A31" s="59" t="s">
        <v>28</v>
      </c>
      <c r="B31" s="53">
        <v>0</v>
      </c>
      <c r="C31" s="41">
        <f t="shared" si="0"/>
        <v>0</v>
      </c>
      <c r="D31" s="41">
        <f t="shared" si="1"/>
        <v>0</v>
      </c>
      <c r="E31" s="41"/>
      <c r="F31" s="41"/>
      <c r="G31" s="41">
        <v>0</v>
      </c>
      <c r="H31" s="41">
        <f t="shared" si="5"/>
        <v>0</v>
      </c>
      <c r="I31" s="41">
        <f t="shared" si="2"/>
        <v>0</v>
      </c>
      <c r="J31" s="41"/>
      <c r="K31" s="41">
        <f>G31-B31</f>
        <v>0</v>
      </c>
      <c r="L31" s="42"/>
    </row>
    <row r="32" spans="1:12" s="43" customFormat="1" ht="34.5" customHeight="1">
      <c r="A32" s="60" t="s">
        <v>29</v>
      </c>
      <c r="B32" s="53">
        <v>112.09136833333334</v>
      </c>
      <c r="C32" s="41">
        <f t="shared" si="0"/>
        <v>0.014778031421665568</v>
      </c>
      <c r="D32" s="41">
        <f t="shared" si="1"/>
        <v>0.31681559960067907</v>
      </c>
      <c r="E32" s="41"/>
      <c r="F32" s="41"/>
      <c r="G32" s="41">
        <v>43.461756</v>
      </c>
      <c r="H32" s="41">
        <f t="shared" si="5"/>
        <v>0.005331422473012758</v>
      </c>
      <c r="I32" s="41">
        <f t="shared" si="2"/>
        <v>0.12456905783162467</v>
      </c>
      <c r="J32" s="41"/>
      <c r="K32" s="41">
        <f>G32-B32</f>
        <v>-68.62961233333334</v>
      </c>
      <c r="L32" s="42">
        <f>G32/B32-1</f>
        <v>-0.612264917038438</v>
      </c>
    </row>
    <row r="33" spans="1:12" s="43" customFormat="1" ht="16.5" customHeight="1">
      <c r="A33" s="61" t="s">
        <v>30</v>
      </c>
      <c r="B33" s="53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1:12" ht="15" customHeight="1">
      <c r="A34" s="62" t="s">
        <v>31</v>
      </c>
      <c r="B34" s="53">
        <v>292.638</v>
      </c>
      <c r="C34" s="61">
        <f t="shared" si="0"/>
        <v>0.03858114700065919</v>
      </c>
      <c r="D34" s="61">
        <f t="shared" si="1"/>
        <v>0.8271134951287151</v>
      </c>
      <c r="E34" s="61"/>
      <c r="F34" s="61"/>
      <c r="G34" s="61">
        <v>252.992</v>
      </c>
      <c r="H34" s="61">
        <f t="shared" si="5"/>
        <v>0.031034347399411185</v>
      </c>
      <c r="I34" s="61">
        <f t="shared" si="2"/>
        <v>0.7251196909517044</v>
      </c>
      <c r="J34" s="61"/>
      <c r="K34" s="61">
        <f>G34-B34</f>
        <v>-39.64599999999999</v>
      </c>
      <c r="L34" s="42">
        <f>G34/B34-1</f>
        <v>-0.13547796253391564</v>
      </c>
    </row>
    <row r="35" spans="1:12" ht="48" customHeight="1">
      <c r="A35" s="63" t="s">
        <v>32</v>
      </c>
      <c r="B35" s="53">
        <v>0</v>
      </c>
      <c r="C35" s="61">
        <f>B35/$B$10*100</f>
        <v>0</v>
      </c>
      <c r="D35" s="61">
        <f>B35/B$12*100</f>
        <v>0</v>
      </c>
      <c r="E35" s="40"/>
      <c r="F35" s="41"/>
      <c r="G35" s="53">
        <v>0</v>
      </c>
      <c r="H35" s="53">
        <f t="shared" si="5"/>
        <v>0</v>
      </c>
      <c r="I35" s="53">
        <f t="shared" si="2"/>
        <v>0</v>
      </c>
      <c r="J35" s="53"/>
      <c r="K35" s="53">
        <f>G35-B35</f>
        <v>0</v>
      </c>
      <c r="L35" s="42"/>
    </row>
    <row r="36" spans="1:12" ht="48" customHeight="1">
      <c r="A36" s="63" t="s">
        <v>33</v>
      </c>
      <c r="B36" s="53">
        <v>203.581222</v>
      </c>
      <c r="C36" s="65">
        <f>B36/$B$10*100</f>
        <v>0.02683997653263019</v>
      </c>
      <c r="D36" s="65">
        <f>B36/B$12*100</f>
        <v>0.5754029759327048</v>
      </c>
      <c r="E36" s="53"/>
      <c r="F36" s="53"/>
      <c r="G36" s="53">
        <v>131.443291</v>
      </c>
      <c r="H36" s="53">
        <f t="shared" si="5"/>
        <v>0.01612405434249264</v>
      </c>
      <c r="I36" s="53">
        <f t="shared" si="2"/>
        <v>0.37673965401117404</v>
      </c>
      <c r="J36" s="53"/>
      <c r="K36" s="53">
        <f>G36-B36</f>
        <v>-72.13793100000001</v>
      </c>
      <c r="L36" s="42">
        <f>G36/B36-1</f>
        <v>-0.35434471947515866</v>
      </c>
    </row>
    <row r="37" spans="1:12" ht="10.5" customHeight="1">
      <c r="A37" s="66"/>
      <c r="B37" s="40"/>
      <c r="C37" s="40"/>
      <c r="D37" s="40"/>
      <c r="E37" s="40"/>
      <c r="F37" s="41"/>
      <c r="G37" s="56"/>
      <c r="H37" s="41"/>
      <c r="I37" s="41"/>
      <c r="J37" s="41"/>
      <c r="K37" s="41"/>
      <c r="L37" s="64"/>
    </row>
    <row r="38" spans="1:12" s="43" customFormat="1" ht="33" customHeight="1">
      <c r="A38" s="35" t="s">
        <v>34</v>
      </c>
      <c r="B38" s="67">
        <f>B39+B52+B53+B54+B55</f>
        <v>34592.504821243325</v>
      </c>
      <c r="C38" s="37">
        <f aca="true" t="shared" si="6" ref="C38:C56">B38/$B$10*100</f>
        <v>4.560646647494176</v>
      </c>
      <c r="D38" s="37">
        <f aca="true" t="shared" si="7" ref="D38:D54">B38/B$38*100</f>
        <v>100</v>
      </c>
      <c r="E38" s="37"/>
      <c r="F38" s="37"/>
      <c r="G38" s="67">
        <f>G39+G52+G53+G54+G55</f>
        <v>34492.59682897143</v>
      </c>
      <c r="H38" s="37">
        <f aca="true" t="shared" si="8" ref="H38:H54">G38/$G$10*100</f>
        <v>4.231182142906211</v>
      </c>
      <c r="I38" s="37">
        <f aca="true" t="shared" si="9" ref="I38:I54">G38/G$38*100</f>
        <v>100</v>
      </c>
      <c r="J38" s="37"/>
      <c r="K38" s="37">
        <f aca="true" t="shared" si="10" ref="K38:K54">G38-B38</f>
        <v>-99.90799227189564</v>
      </c>
      <c r="L38" s="38">
        <f aca="true" t="shared" si="11" ref="L38:L52">G38/B38-1</f>
        <v>-0.0028881398669500236</v>
      </c>
    </row>
    <row r="39" spans="1:12" s="43" customFormat="1" ht="19.5" customHeight="1">
      <c r="A39" s="68" t="s">
        <v>35</v>
      </c>
      <c r="B39" s="56">
        <f>B40+B41+B42+B43+B44+B51</f>
        <v>33857.202065909994</v>
      </c>
      <c r="C39" s="41">
        <f t="shared" si="6"/>
        <v>4.463704952657876</v>
      </c>
      <c r="D39" s="41">
        <f t="shared" si="7"/>
        <v>97.87438706987828</v>
      </c>
      <c r="E39" s="41"/>
      <c r="F39" s="41"/>
      <c r="G39" s="56">
        <f>G40+G41+G42+G43+G44+G51</f>
        <v>34143.97457797143</v>
      </c>
      <c r="H39" s="41">
        <f t="shared" si="8"/>
        <v>4.188416901125053</v>
      </c>
      <c r="I39" s="41">
        <f t="shared" si="9"/>
        <v>98.98928383754748</v>
      </c>
      <c r="J39" s="41"/>
      <c r="K39" s="41">
        <f t="shared" si="10"/>
        <v>286.7725120614341</v>
      </c>
      <c r="L39" s="42">
        <f t="shared" si="11"/>
        <v>0.008470059383618667</v>
      </c>
    </row>
    <row r="40" spans="1:12" ht="19.5" customHeight="1">
      <c r="A40" s="69" t="s">
        <v>36</v>
      </c>
      <c r="B40" s="61">
        <v>9348.788531</v>
      </c>
      <c r="C40" s="61">
        <f t="shared" si="6"/>
        <v>1.2325363916941332</v>
      </c>
      <c r="D40" s="61">
        <f t="shared" si="7"/>
        <v>27.02547438906156</v>
      </c>
      <c r="E40" s="61"/>
      <c r="F40" s="61"/>
      <c r="G40" s="70">
        <v>10589.15739</v>
      </c>
      <c r="H40" s="61">
        <f t="shared" si="8"/>
        <v>1.2989643510794897</v>
      </c>
      <c r="I40" s="61">
        <f t="shared" si="9"/>
        <v>30.699797531932504</v>
      </c>
      <c r="J40" s="61"/>
      <c r="K40" s="61">
        <f t="shared" si="10"/>
        <v>1240.3688590000002</v>
      </c>
      <c r="L40" s="71">
        <f t="shared" si="11"/>
        <v>0.13267696182099042</v>
      </c>
    </row>
    <row r="41" spans="1:12" ht="17.25" customHeight="1">
      <c r="A41" s="69" t="s">
        <v>37</v>
      </c>
      <c r="B41" s="61">
        <v>4691.287976333333</v>
      </c>
      <c r="C41" s="61">
        <f t="shared" si="6"/>
        <v>0.6184954484289167</v>
      </c>
      <c r="D41" s="61">
        <f t="shared" si="7"/>
        <v>13.561573527489701</v>
      </c>
      <c r="E41" s="61"/>
      <c r="F41" s="61"/>
      <c r="G41" s="70">
        <v>4452.899194999998</v>
      </c>
      <c r="H41" s="61">
        <f t="shared" si="8"/>
        <v>0.5462339542443571</v>
      </c>
      <c r="I41" s="61">
        <f t="shared" si="9"/>
        <v>12.909724417327334</v>
      </c>
      <c r="J41" s="61"/>
      <c r="K41" s="61">
        <f t="shared" si="10"/>
        <v>-238.38878133333492</v>
      </c>
      <c r="L41" s="71">
        <f t="shared" si="11"/>
        <v>-0.05081520949810836</v>
      </c>
    </row>
    <row r="42" spans="1:12" ht="19.5" customHeight="1">
      <c r="A42" s="69" t="s">
        <v>38</v>
      </c>
      <c r="B42" s="61">
        <v>1879.1546779100001</v>
      </c>
      <c r="C42" s="61">
        <f t="shared" si="6"/>
        <v>0.2477461671601846</v>
      </c>
      <c r="D42" s="61">
        <f t="shared" si="7"/>
        <v>5.4322596401172065</v>
      </c>
      <c r="E42" s="61"/>
      <c r="F42" s="61"/>
      <c r="G42" s="70">
        <v>1801.9896449714286</v>
      </c>
      <c r="H42" s="61">
        <f t="shared" si="8"/>
        <v>0.22104877882377683</v>
      </c>
      <c r="I42" s="61">
        <f t="shared" si="9"/>
        <v>5.224279441488384</v>
      </c>
      <c r="J42" s="61"/>
      <c r="K42" s="61">
        <f t="shared" si="10"/>
        <v>-77.16503293857158</v>
      </c>
      <c r="L42" s="71">
        <f t="shared" si="11"/>
        <v>-0.041063694141663</v>
      </c>
    </row>
    <row r="43" spans="1:12" ht="19.5" customHeight="1">
      <c r="A43" s="69" t="s">
        <v>39</v>
      </c>
      <c r="B43" s="61">
        <v>531.096503</v>
      </c>
      <c r="C43" s="61">
        <f t="shared" si="6"/>
        <v>0.07001931483190507</v>
      </c>
      <c r="D43" s="61">
        <f t="shared" si="7"/>
        <v>1.5352935722476293</v>
      </c>
      <c r="E43" s="61"/>
      <c r="F43" s="61"/>
      <c r="G43" s="70">
        <v>802.531</v>
      </c>
      <c r="H43" s="61">
        <f t="shared" si="8"/>
        <v>0.09844590284592739</v>
      </c>
      <c r="I43" s="61">
        <f t="shared" si="9"/>
        <v>2.326676080607328</v>
      </c>
      <c r="J43" s="61"/>
      <c r="K43" s="61">
        <f t="shared" si="10"/>
        <v>271.43449699999996</v>
      </c>
      <c r="L43" s="71">
        <f t="shared" si="11"/>
        <v>0.5110831938578966</v>
      </c>
    </row>
    <row r="44" spans="1:12" s="43" customFormat="1" ht="19.5" customHeight="1">
      <c r="A44" s="69" t="s">
        <v>40</v>
      </c>
      <c r="B44" s="70">
        <f>B45+B46+B47+B48+B50+B49</f>
        <v>17368.883447666663</v>
      </c>
      <c r="C44" s="61">
        <f t="shared" si="6"/>
        <v>2.289898938387167</v>
      </c>
      <c r="D44" s="61">
        <f t="shared" si="7"/>
        <v>50.20996177472641</v>
      </c>
      <c r="E44" s="61"/>
      <c r="F44" s="61"/>
      <c r="G44" s="70">
        <f>G45+G46+G47+G48+G50+G49</f>
        <v>16482.983068</v>
      </c>
      <c r="H44" s="61">
        <f t="shared" si="8"/>
        <v>2.0219557247301276</v>
      </c>
      <c r="I44" s="61">
        <f t="shared" si="9"/>
        <v>47.78701687706916</v>
      </c>
      <c r="J44" s="61"/>
      <c r="K44" s="61">
        <f t="shared" si="10"/>
        <v>-885.900379666662</v>
      </c>
      <c r="L44" s="71">
        <f t="shared" si="11"/>
        <v>-0.05100502760214409</v>
      </c>
    </row>
    <row r="45" spans="1:12" ht="31.5" customHeight="1">
      <c r="A45" s="72" t="s">
        <v>41</v>
      </c>
      <c r="B45" s="47">
        <v>118.52409499999976</v>
      </c>
      <c r="C45" s="47">
        <f t="shared" si="6"/>
        <v>0.01562611667765323</v>
      </c>
      <c r="D45" s="47">
        <f>B45/B$38*100</f>
        <v>0.34262940949917536</v>
      </c>
      <c r="E45" s="47"/>
      <c r="F45" s="47"/>
      <c r="G45" s="73">
        <v>142.32762000000093</v>
      </c>
      <c r="H45" s="47">
        <f t="shared" si="8"/>
        <v>0.017459227183513365</v>
      </c>
      <c r="I45" s="47">
        <f t="shared" si="9"/>
        <v>0.41263237066701636</v>
      </c>
      <c r="J45" s="47"/>
      <c r="K45" s="47">
        <f t="shared" si="10"/>
        <v>23.803525000001173</v>
      </c>
      <c r="L45" s="48">
        <f t="shared" si="11"/>
        <v>0.2008327926908129</v>
      </c>
    </row>
    <row r="46" spans="1:12" ht="15.75" customHeight="1">
      <c r="A46" s="74" t="s">
        <v>42</v>
      </c>
      <c r="B46" s="47">
        <v>1790.1162096666667</v>
      </c>
      <c r="C46" s="75">
        <f t="shared" si="6"/>
        <v>0.23600741063502526</v>
      </c>
      <c r="D46" s="75">
        <f t="shared" si="7"/>
        <v>5.174867269418874</v>
      </c>
      <c r="E46" s="75"/>
      <c r="F46" s="75"/>
      <c r="G46" s="76">
        <v>1342.525612</v>
      </c>
      <c r="H46" s="75">
        <f t="shared" si="8"/>
        <v>0.16468665505397448</v>
      </c>
      <c r="I46" s="75">
        <f t="shared" si="9"/>
        <v>3.892213794910246</v>
      </c>
      <c r="J46" s="75"/>
      <c r="K46" s="75">
        <f t="shared" si="10"/>
        <v>-447.5905976666668</v>
      </c>
      <c r="L46" s="77">
        <f t="shared" si="11"/>
        <v>-0.25003438058918626</v>
      </c>
    </row>
    <row r="47" spans="1:12" ht="33" customHeight="1">
      <c r="A47" s="72" t="s">
        <v>43</v>
      </c>
      <c r="B47" s="47">
        <v>1635.947294</v>
      </c>
      <c r="C47" s="47">
        <f t="shared" si="6"/>
        <v>0.21568191087673041</v>
      </c>
      <c r="D47" s="47">
        <f t="shared" si="7"/>
        <v>4.729195825667304</v>
      </c>
      <c r="E47" s="41"/>
      <c r="F47" s="41"/>
      <c r="G47" s="73">
        <v>94.94005800000002</v>
      </c>
      <c r="H47" s="47">
        <f t="shared" si="8"/>
        <v>0.011646228900883222</v>
      </c>
      <c r="I47" s="47">
        <f t="shared" si="9"/>
        <v>0.2752476378358873</v>
      </c>
      <c r="J47" s="47"/>
      <c r="K47" s="47">
        <f t="shared" si="10"/>
        <v>-1541.007236</v>
      </c>
      <c r="L47" s="48">
        <f t="shared" si="11"/>
        <v>-0.9419663100711116</v>
      </c>
    </row>
    <row r="48" spans="1:12" ht="17.25" customHeight="1">
      <c r="A48" s="74" t="s">
        <v>44</v>
      </c>
      <c r="B48" s="47">
        <v>13156.478765</v>
      </c>
      <c r="C48" s="75">
        <f>B48/$B$10*100</f>
        <v>1.7345390593276202</v>
      </c>
      <c r="D48" s="75">
        <f t="shared" si="7"/>
        <v>38.03274389347076</v>
      </c>
      <c r="E48" s="75"/>
      <c r="F48" s="75"/>
      <c r="G48" s="76">
        <v>14398.079029</v>
      </c>
      <c r="H48" s="75">
        <f t="shared" si="8"/>
        <v>1.7662020398675173</v>
      </c>
      <c r="I48" s="75">
        <f t="shared" si="9"/>
        <v>41.742519707610406</v>
      </c>
      <c r="J48" s="75"/>
      <c r="K48" s="75">
        <f t="shared" si="10"/>
        <v>1241.6002640000006</v>
      </c>
      <c r="L48" s="77">
        <f t="shared" si="11"/>
        <v>0.09437177577506617</v>
      </c>
    </row>
    <row r="49" spans="1:12" ht="48" customHeight="1">
      <c r="A49" s="78" t="s">
        <v>45</v>
      </c>
      <c r="B49" s="76">
        <v>337.43757300000004</v>
      </c>
      <c r="C49" s="75">
        <f>B49/$B$10*100</f>
        <v>0.04448748490441662</v>
      </c>
      <c r="D49" s="75">
        <f>B49/B$38*100</f>
        <v>0.9754644098301287</v>
      </c>
      <c r="E49" s="75"/>
      <c r="F49" s="75"/>
      <c r="G49" s="76">
        <v>206.098551</v>
      </c>
      <c r="H49" s="75">
        <f t="shared" si="8"/>
        <v>0.02528196160451423</v>
      </c>
      <c r="I49" s="75">
        <f t="shared" si="9"/>
        <v>0.5975153219745151</v>
      </c>
      <c r="J49" s="75"/>
      <c r="K49" s="75">
        <f t="shared" si="10"/>
        <v>-131.33902200000006</v>
      </c>
      <c r="L49" s="77">
        <f t="shared" si="11"/>
        <v>-0.38922465222922886</v>
      </c>
    </row>
    <row r="50" spans="1:12" ht="19.5" customHeight="1">
      <c r="A50" s="79" t="s">
        <v>46</v>
      </c>
      <c r="B50" s="47">
        <v>330.379511</v>
      </c>
      <c r="C50" s="47">
        <f t="shared" si="6"/>
        <v>0.043556955965721816</v>
      </c>
      <c r="D50" s="47">
        <f t="shared" si="7"/>
        <v>0.9550609668401732</v>
      </c>
      <c r="E50" s="47"/>
      <c r="F50" s="47"/>
      <c r="G50" s="73">
        <v>299.012198</v>
      </c>
      <c r="H50" s="47">
        <f t="shared" si="8"/>
        <v>0.03667961211972522</v>
      </c>
      <c r="I50" s="47">
        <f t="shared" si="9"/>
        <v>0.866888044071098</v>
      </c>
      <c r="J50" s="47"/>
      <c r="K50" s="47">
        <f t="shared" si="10"/>
        <v>-31.367312999999967</v>
      </c>
      <c r="L50" s="48">
        <f t="shared" si="11"/>
        <v>-0.09494327570452743</v>
      </c>
    </row>
    <row r="51" spans="1:12" ht="31.5" customHeight="1">
      <c r="A51" s="80" t="s">
        <v>47</v>
      </c>
      <c r="B51" s="81">
        <v>37.990930000000006</v>
      </c>
      <c r="C51" s="81">
        <f>B51/$B$10*100</f>
        <v>0.005008692155570205</v>
      </c>
      <c r="D51" s="61">
        <f t="shared" si="7"/>
        <v>0.10982416623577286</v>
      </c>
      <c r="E51" s="61"/>
      <c r="F51" s="61"/>
      <c r="G51" s="70">
        <v>14.41428</v>
      </c>
      <c r="H51" s="61">
        <f t="shared" si="8"/>
        <v>0.001768189401373896</v>
      </c>
      <c r="I51" s="61">
        <f t="shared" si="9"/>
        <v>0.041789489122758615</v>
      </c>
      <c r="J51" s="61"/>
      <c r="K51" s="61">
        <f t="shared" si="10"/>
        <v>-23.576650000000008</v>
      </c>
      <c r="L51" s="82">
        <f t="shared" si="11"/>
        <v>-0.6205862820415294</v>
      </c>
    </row>
    <row r="52" spans="1:12" s="43" customFormat="1" ht="19.5" customHeight="1">
      <c r="A52" s="68" t="s">
        <v>48</v>
      </c>
      <c r="B52" s="83">
        <v>735.3027553333333</v>
      </c>
      <c r="C52" s="61">
        <f t="shared" si="6"/>
        <v>0.0969416948362997</v>
      </c>
      <c r="D52" s="61">
        <f t="shared" si="7"/>
        <v>2.1256129301217364</v>
      </c>
      <c r="E52" s="61"/>
      <c r="F52" s="61"/>
      <c r="G52" s="70">
        <v>615.6923929999998</v>
      </c>
      <c r="H52" s="61">
        <f t="shared" si="8"/>
        <v>0.0755265447742885</v>
      </c>
      <c r="I52" s="61">
        <f t="shared" si="9"/>
        <v>1.7849986652291143</v>
      </c>
      <c r="J52" s="61"/>
      <c r="K52" s="61">
        <f>G52-B52</f>
        <v>-119.61036233333346</v>
      </c>
      <c r="L52" s="71">
        <f t="shared" si="11"/>
        <v>-0.1626681818689918</v>
      </c>
    </row>
    <row r="53" spans="1:12" ht="19.5" customHeight="1">
      <c r="A53" s="68" t="s">
        <v>30</v>
      </c>
      <c r="B53" s="83">
        <v>0</v>
      </c>
      <c r="C53" s="61">
        <f t="shared" si="6"/>
        <v>0</v>
      </c>
      <c r="D53" s="61">
        <f t="shared" si="7"/>
        <v>0</v>
      </c>
      <c r="E53" s="61"/>
      <c r="F53" s="61"/>
      <c r="G53" s="70">
        <v>0</v>
      </c>
      <c r="H53" s="61">
        <f t="shared" si="8"/>
        <v>0</v>
      </c>
      <c r="I53" s="61">
        <f t="shared" si="9"/>
        <v>0</v>
      </c>
      <c r="J53" s="61"/>
      <c r="K53" s="61">
        <f t="shared" si="10"/>
        <v>0</v>
      </c>
      <c r="L53" s="71"/>
    </row>
    <row r="54" spans="1:12" s="43" customFormat="1" ht="32.25" customHeight="1">
      <c r="A54" s="84" t="s">
        <v>49</v>
      </c>
      <c r="B54" s="81">
        <v>0</v>
      </c>
      <c r="C54" s="61">
        <f t="shared" si="6"/>
        <v>0</v>
      </c>
      <c r="D54" s="61">
        <f t="shared" si="7"/>
        <v>0</v>
      </c>
      <c r="E54" s="61"/>
      <c r="F54" s="61"/>
      <c r="G54" s="70">
        <v>-267.0701419999999</v>
      </c>
      <c r="H54" s="61">
        <f t="shared" si="8"/>
        <v>-0.03276130299313051</v>
      </c>
      <c r="I54" s="61">
        <f t="shared" si="9"/>
        <v>-0.7742825027765935</v>
      </c>
      <c r="J54" s="61"/>
      <c r="K54" s="61">
        <f t="shared" si="10"/>
        <v>-267.0701419999999</v>
      </c>
      <c r="L54" s="71"/>
    </row>
    <row r="55" spans="1:12" s="43" customFormat="1" ht="7.5" customHeight="1">
      <c r="A55" s="85"/>
      <c r="B55" s="86"/>
      <c r="C55" s="41"/>
      <c r="D55" s="41"/>
      <c r="E55" s="41"/>
      <c r="F55" s="41"/>
      <c r="G55" s="56"/>
      <c r="H55" s="41"/>
      <c r="I55" s="41"/>
      <c r="J55" s="41"/>
      <c r="K55" s="61"/>
      <c r="L55" s="71"/>
    </row>
    <row r="56" spans="1:12" s="28" customFormat="1" ht="21" customHeight="1" thickBot="1">
      <c r="A56" s="87" t="s">
        <v>50</v>
      </c>
      <c r="B56" s="88">
        <f>B12-B38</f>
        <v>788.1293630000073</v>
      </c>
      <c r="C56" s="89">
        <f t="shared" si="6"/>
        <v>0.10390631021753556</v>
      </c>
      <c r="D56" s="88">
        <v>0</v>
      </c>
      <c r="E56" s="88"/>
      <c r="F56" s="90"/>
      <c r="G56" s="88">
        <f>G12-G38</f>
        <v>397.09147448000294</v>
      </c>
      <c r="H56" s="89">
        <f>G56/$G$10*100</f>
        <v>0.04871092670265002</v>
      </c>
      <c r="I56" s="91">
        <v>0</v>
      </c>
      <c r="J56" s="90"/>
      <c r="K56" s="96">
        <f>G56-B56</f>
        <v>-391.03788852000434</v>
      </c>
      <c r="L56" s="97">
        <f>G56/B56-1</f>
        <v>-0.49615952263410434</v>
      </c>
    </row>
    <row r="57" spans="1:11" ht="3.75" customHeight="1">
      <c r="A57" s="92"/>
      <c r="B57" s="93"/>
      <c r="C57" s="93"/>
      <c r="D57" s="93"/>
      <c r="E57" s="93"/>
      <c r="F57" s="93"/>
      <c r="G57" s="94"/>
      <c r="H57" s="94"/>
      <c r="I57" s="94"/>
      <c r="J57" s="94"/>
      <c r="K57" s="94"/>
    </row>
    <row r="58" spans="1:11" ht="19.5" customHeight="1">
      <c r="A58" s="95"/>
      <c r="B58" s="95"/>
      <c r="C58" s="95"/>
      <c r="D58" s="95"/>
      <c r="E58" s="95"/>
      <c r="F58" s="95"/>
      <c r="G58" s="94"/>
      <c r="H58" s="94"/>
      <c r="I58" s="94"/>
      <c r="J58" s="94"/>
      <c r="K58" s="94"/>
    </row>
    <row r="59" spans="7:11" ht="19.5" customHeight="1">
      <c r="G59" s="94"/>
      <c r="H59" s="94"/>
      <c r="I59" s="94"/>
      <c r="J59" s="94"/>
      <c r="K59" s="94"/>
    </row>
    <row r="60" spans="7:11" ht="19.5" customHeight="1">
      <c r="G60" s="94"/>
      <c r="H60" s="94"/>
      <c r="I60" s="94"/>
      <c r="J60" s="94"/>
      <c r="K60" s="94"/>
    </row>
    <row r="61" spans="7:11" ht="19.5" customHeight="1">
      <c r="G61" s="94"/>
      <c r="H61" s="94"/>
      <c r="I61" s="94"/>
      <c r="J61" s="94"/>
      <c r="K61" s="94"/>
    </row>
    <row r="62" spans="7:11" ht="19.5" customHeight="1">
      <c r="G62" s="94"/>
      <c r="H62" s="94"/>
      <c r="I62" s="94"/>
      <c r="J62" s="94"/>
      <c r="K62" s="94"/>
    </row>
    <row r="63" spans="7:11" ht="19.5" customHeight="1">
      <c r="G63" s="94"/>
      <c r="H63" s="94"/>
      <c r="I63" s="94"/>
      <c r="J63" s="94"/>
      <c r="K63" s="94"/>
    </row>
    <row r="64" spans="7:11" ht="19.5" customHeight="1">
      <c r="G64" s="94"/>
      <c r="H64" s="94"/>
      <c r="I64" s="94"/>
      <c r="J64" s="94"/>
      <c r="K64" s="94"/>
    </row>
    <row r="65" spans="7:11" ht="19.5" customHeight="1">
      <c r="G65" s="94"/>
      <c r="H65" s="94"/>
      <c r="I65" s="94"/>
      <c r="J65" s="94"/>
      <c r="K65" s="94"/>
    </row>
    <row r="66" spans="7:11" ht="19.5" customHeight="1">
      <c r="G66" s="94"/>
      <c r="H66" s="94"/>
      <c r="I66" s="94"/>
      <c r="J66" s="94"/>
      <c r="K66" s="94"/>
    </row>
    <row r="67" ht="19.5" customHeight="1">
      <c r="H67" s="98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2017-03-27T07:56:24Z</cp:lastPrinted>
  <dcterms:created xsi:type="dcterms:W3CDTF">2017-03-24T12:38:04Z</dcterms:created>
  <dcterms:modified xsi:type="dcterms:W3CDTF">2017-03-27T08:16:43Z</dcterms:modified>
  <cp:category/>
  <cp:version/>
  <cp:contentType/>
  <cp:contentStatus/>
</cp:coreProperties>
</file>