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bas1">'[3]data input'!#REF!</definedName>
    <definedName name="___bas2">'[3]data input'!#REF!</definedName>
    <definedName name="___bas3">'[3]data input'!#REF!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PI97">'[5]REER Forecast'!#REF!</definedName>
    <definedName name="___RES2">'[4]RES'!#REF!</definedName>
    <definedName name="___rge1">#REF!</definedName>
    <definedName name="___som1">'[3]data input'!#REF!</definedName>
    <definedName name="___som2">'[3]data input'!#REF!</definedName>
    <definedName name="___som3">'[3]data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'[7]EU2DBase'!#REF!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bas1">'[3]data input'!#REF!</definedName>
    <definedName name="__bas2">'[3]data input'!#REF!</definedName>
    <definedName name="__bas3">'[3]data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'[3]data input'!#REF!</definedName>
    <definedName name="__som2">'[3]data input'!#REF!</definedName>
    <definedName name="__som3">'[3]data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'[13]INT_RATES_old'!$A$1:$I$34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'[13]INT_RATES_old'!$A$1:$I$34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'[16]LINK'!$A$1:$A$42</definedName>
    <definedName name="a_11">WEO '[16]LINK'!$A$1:$A$42</definedName>
    <definedName name="a_14">#REF!</definedName>
    <definedName name="a_15">WEO '[16]LINK'!$A$1:$A$42</definedName>
    <definedName name="a_17">WEO '[16]LINK'!$A$1:$A$42</definedName>
    <definedName name="a_2">#REF!</definedName>
    <definedName name="a_20">WEO '[16]LINK'!$A$1:$A$42</definedName>
    <definedName name="a_22">WEO '[16]LINK'!$A$1:$A$42</definedName>
    <definedName name="a_24">WEO '[16]LINK'!$A$1:$A$42</definedName>
    <definedName name="a_25">#REF!</definedName>
    <definedName name="a_28">WEO '[16]LINK'!$A$1:$A$42</definedName>
    <definedName name="a_37">WEO '[16]LINK'!$A$1:$A$42</definedName>
    <definedName name="a_38">WEO '[16]LINK'!$A$1:$A$42</definedName>
    <definedName name="a_46">WEO '[16]LINK'!$A$1:$A$42</definedName>
    <definedName name="a_47">WEO '[16]LINK'!$A$1:$A$42</definedName>
    <definedName name="a_49">WEO '[16]LINK'!$A$1:$A$42</definedName>
    <definedName name="a_54">WEO '[16]LINK'!$A$1:$A$42</definedName>
    <definedName name="a_55">WEO '[16]LINK'!$A$1:$A$42</definedName>
    <definedName name="a_56">WEO '[16]LINK'!$A$1:$A$42</definedName>
    <definedName name="a_57">WEO '[16]LINK'!$A$1:$A$42</definedName>
    <definedName name="a_61">WEO '[16]LINK'!$A$1:$A$42</definedName>
    <definedName name="a_64">WEO '[16]LINK'!$A$1:$A$42</definedName>
    <definedName name="a_65">WEO '[16]LINK'!$A$1:$A$42</definedName>
    <definedName name="a_66">WEO '[16]LINK'!$A$1:$A$42</definedName>
    <definedName name="a47">WEO '[16]LINK'!$A$1:$A$42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'[13]BNKLOANS_old'!$A$1:$F$40</definedName>
    <definedName name="bas1">'[3]data input'!#REF!</definedName>
    <definedName name="bas2">'[3]data input'!#REF!</definedName>
    <definedName name="bas3">'[3]data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'[3]data input'!#REF!</definedName>
    <definedName name="BasicData">#REF!</definedName>
    <definedName name="basII">'[3]data input'!#REF!</definedName>
    <definedName name="basIII">'[3]data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'[13]CBANK_old'!$A$1:$M$48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'[16]LINK'!$A$1:$A$42</definedName>
    <definedName name="CHART2_11">#REF!</definedName>
    <definedName name="chart2_15">WEO '[16]LINK'!$A$1:$A$42</definedName>
    <definedName name="chart2_17">WEO '[16]LINK'!$A$1:$A$42</definedName>
    <definedName name="chart2_20">WEO '[16]LINK'!$A$1:$A$42</definedName>
    <definedName name="chart2_22">WEO '[16]LINK'!$A$1:$A$42</definedName>
    <definedName name="chart2_24">WEO '[16]LINK'!$A$1:$A$42</definedName>
    <definedName name="chart2_28">WEO '[16]LINK'!$A$1:$A$42</definedName>
    <definedName name="chart2_37">WEO '[16]LINK'!$A$1:$A$42</definedName>
    <definedName name="chart2_38">WEO '[16]LINK'!$A$1:$A$42</definedName>
    <definedName name="chart2_46">WEO '[16]LINK'!$A$1:$A$42</definedName>
    <definedName name="chart2_47">WEO '[16]LINK'!$A$1:$A$42</definedName>
    <definedName name="chart2_49">WEO '[16]LINK'!$A$1:$A$42</definedName>
    <definedName name="chart2_54">WEO '[16]LINK'!$A$1:$A$42</definedName>
    <definedName name="chart2_55">WEO '[16]LINK'!$A$1:$A$42</definedName>
    <definedName name="chart2_56">WEO '[16]LINK'!$A$1:$A$42</definedName>
    <definedName name="chart2_57">WEO '[16]LINK'!$A$1:$A$42</definedName>
    <definedName name="chart2_61">WEO '[16]LINK'!$A$1:$A$42</definedName>
    <definedName name="chart2_64">WEO '[16]LINK'!$A$1:$A$42</definedName>
    <definedName name="chart2_65">WEO '[16]LINK'!$A$1:$A$42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'[13]EMPLOY_old'!$A$1:$I$52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WEO '[16]LINK'!$A$1:$A$42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'[3]data input'!#REF!</definedName>
    <definedName name="fsan2">'[3]data input'!#REF!</definedName>
    <definedName name="fsan3">'[3]data input'!#REF!</definedName>
    <definedName name="fsI">'[3]data input'!#REF!</definedName>
    <definedName name="fsII">'[3]data input'!#REF!</definedName>
    <definedName name="fsIII">'[3]data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'[43]NPV_base'!#REF!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'[13]INT_RATES_old'!$A$1:$I$35</definedName>
    <definedName name="Interest_IDA">#REF!</definedName>
    <definedName name="Interest_NC">'[43]NPV_base'!#REF!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'[13]LABORMKT_OLD'!$A$1:$O$39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'[13]MAINCOM_old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'[60]Q2'!$E$63:$AH$63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'[61]CAgds'!$D$14:$BO$14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'[13]MSURVEY_old'!$A$1:$I$54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'[60]Q2'!$E$47:$AH$47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'[30]weo_real'!#REF!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'[30]weo_real'!#REF!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'[22]Q1'!$E$45:$AH$45</definedName>
    <definedName name="pchNX_R">'[30]weo_real'!#REF!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'[41]EU2DBase'!$C$12:$U$156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'[71]2001_02 Debt Service :Debtind'!$B$2:$J$72</definedName>
    <definedName name="PROJ">'[71]MT_Low:XMS'!$B$2:$N$57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'[16]LINK'!$A$1:$A$42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'[13]AGRI_old'!$A$1:$S$22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'[3]data input'!#REF!</definedName>
    <definedName name="som2">'[3]data input'!#REF!</definedName>
    <definedName name="som3">'[3]data input'!#REF!</definedName>
    <definedName name="somI">'[3]data input'!#REF!</definedName>
    <definedName name="somII">'[3]data input'!#REF!</definedName>
    <definedName name="somIII">'[3]data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'[3]data input'!#REF!</definedName>
    <definedName name="stat2">'[3]data input'!#REF!</definedName>
    <definedName name="stat3">'[3]data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'[3]data input'!#REF!</definedName>
    <definedName name="statII">'[3]data input'!#REF!</definedName>
    <definedName name="statIII">'[3]data input'!#REF!</definedName>
    <definedName name="statt">'[3]data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'[13]INT_RATES_old'!$A$1:$I$34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'[13]MSURVEY_old'!$A$1:$H$52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'[13]SEI_OLD'!$A$1:$G$59</definedName>
    <definedName name="Table_1___Armenia__Selected_Economic_Indicators">'[13]SEI_OLD'!$A$1:$G$59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'[13]LABORMKT_OLD'!$A$1:$O$37</definedName>
    <definedName name="Table_10____Mozambique____Medium_Term_External_Debt__1997_2015">#REF!</definedName>
    <definedName name="Table_10__Armenia___Labor_Market_Indicators__1994_99__1">'[13]LABORMKT_OLD'!$A$1:$O$37</definedName>
    <definedName name="table_11">#REF!</definedName>
    <definedName name="Table_11._Armenia___Average_Monthly_Wages_in_the_State_Sector__1994_99__1">'[13]WAGES_old'!$A$1:$F$63</definedName>
    <definedName name="Table_11__Armenia___Average_Monthly_Wages_in_the_State_Sector__1994_99__1">'[13]WAGES_old'!$A$1:$F$63</definedName>
    <definedName name="Table_12.__Armenia__Labor_Force__Employment__and_Unemployment__1994_99">'[13]EMPLOY_old'!$A$1:$H$53</definedName>
    <definedName name="Table_12___Armenia__Labor_Force__Employment__and_Unemployment__1994_99">'[13]EMPLOY_old'!$A$1:$H$53</definedName>
    <definedName name="Table_13._Armenia___Employment_in_the_Public_Sector__1994_99">'[13]EMPL_PUBL_old'!$A$1:$F$27</definedName>
    <definedName name="Table_13__Armenia___Employment_in_the_Public_Sector__1994_99">'[13]EMPL_PUBL_old'!$A$1:$F$27</definedName>
    <definedName name="Table_14">#REF!</definedName>
    <definedName name="Table_14._Armenia___Budgetary_Sector_Employment__1994_99">'[13]EMPL_BUDG_old'!$A$1:$K$17</definedName>
    <definedName name="Table_14__Armenia___Budgetary_Sector_Employment__1994_99">'[13]EMPL_BUDG_old'!$A$1:$K$17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'[13]EXPEN_old'!$A$1:$F$25</definedName>
    <definedName name="Table_19__Armenia___Distribution_of_Current_Expenditures_in_the_Consolidated_Government_Budget__1994_99">'[13]EXPEN_old'!$A$1:$F$25</definedName>
    <definedName name="Table_2.__Armenia___Real_Gross_Domestic_Product_Growth__1994_99">'[13]NGDP_R_old'!$A$1:$L$35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'[13]NGDP_R_old'!$A$1:$L$35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'[13]TAX_REV_old'!$A$1:$F$24</definedName>
    <definedName name="Table_20__Armenia___Composition_of_Tax_Revenues_in_Consolidated_Government_Budget__1994_99">'[13]TAX_REV_old'!$A$1:$F$24</definedName>
    <definedName name="Table_21._Armenia___Accounts_of_the_Central_Bank__1994_99">'[13]CBANK_old'!$A$1:$U$46</definedName>
    <definedName name="Table_21__Armenia___Accounts_of_the_Central_Bank__1994_99">'[13]CBANK_old'!$A$1:$U$46</definedName>
    <definedName name="Table_22._Armenia___Monetary_Survey__1994_99">'[13]MSURVEY_old'!$A$1:$Q$52</definedName>
    <definedName name="Table_22__Armenia___Monetary_Survey__1994_99">'[13]MSURVEY_old'!$A$1:$Q$52</definedName>
    <definedName name="Table_23._Armenia___Commercial_Banks___Interest_Rates_for_Loans_and_Deposits_in_Drams_and_U.S._Dollars__1996_99">'[13]INT_RATES_old'!$A$1:$R$32</definedName>
    <definedName name="Table_23__Armenia___Commercial_Banks___Interest_Rates_for_Loans_and_Deposits_in_Drams_and_U_S__Dollars__1996_99">'[13]INT_RATES_old'!$A$1:$R$32</definedName>
    <definedName name="Table_24._Armenia___Treasury_Bills__1995_99">'[13]Tbill_old'!$A$1:$U$31</definedName>
    <definedName name="Table_24__Armenia___Treasury_Bills__1995_99">'[13]Tbill_old'!$A$1:$U$31</definedName>
    <definedName name="Table_25">#REF!</definedName>
    <definedName name="Table_25._Armenia___Quarterly_Balance_of_Payments_and_External_Financing__1995_99">'[13]BOP_Q_OLD'!$A$1:$F$74</definedName>
    <definedName name="Table_25__Armenia___Quarterly_Balance_of_Payments_and_External_Financing__1995_99">'[13]BOP_Q_OLD'!$A$1:$F$74</definedName>
    <definedName name="Table_26._Armenia___Summary_External_Debt_Data__1995_99">'[13]EXTDEBT_OLD'!$A$1:$F$45</definedName>
    <definedName name="Table_26__Armenia___Summary_External_Debt_Data__1995_99">'[13]EXTDEBT_OLD'!$A$1:$F$45</definedName>
    <definedName name="Table_27.__Armenia___Commodity_Composition_of_Trade__1995_99">'[13]COMP_TRADE'!$A$1:$F$29</definedName>
    <definedName name="Table_27___Armenia___Commodity_Composition_of_Trade__1995_99">'[13]COMP_TRADE'!$A$1:$F$29</definedName>
    <definedName name="Table_28._Armenia___Direction_of_Trade__1995_99">'[13]DOT'!$A$1:$F$66</definedName>
    <definedName name="Table_28__Armenia___Direction_of_Trade__1995_99">'[13]DOT'!$A$1:$F$66</definedName>
    <definedName name="Table_29._Armenia___Incorporatized_and_Partially_Privatized_Enterprises__1994_99">'[13]PRIVATE_OLD'!$A$1:$G$29</definedName>
    <definedName name="Table_29__Armenia___Incorporatized_and_Partially_Privatized_Enterprises__1994_99">'[13]PRIVATE_OLD'!$A$1:$G$29</definedName>
    <definedName name="Table_3.__Armenia_Quarterly_Real_GDP_1997_99">'[13]GDP_q_old'!$A$1:$P$31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'[13]GDP_q_old'!$A$1:$P$31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'[13]BNKIND_old'!$A$1:$M$16</definedName>
    <definedName name="Table_30__Armenia___Banking_System_Indicators__1997_99">'[13]BNKIND_old'!$A$1:$M$16</definedName>
    <definedName name="Table_31._Armenia___Banking_Sector_Loans__1996_99">'[13]BNKLOANS_old'!$A$1:$O$40</definedName>
    <definedName name="Table_31__Armenia___Banking_Sector_Loans__1996_99">'[13]BNKLOANS_old'!$A$1:$O$40</definedName>
    <definedName name="Table_32._Armenia___Total_Electricity_Generation__Distribution_and_Collection__1994_99">'[13]ELECTR_old'!$A$1:$F$51</definedName>
    <definedName name="Table_32__Armenia___Total_Electricity_Generation__Distribution_and_Collection__1994_99">'[13]ELECTR_old'!$A$1:$F$51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'[13]taxrevSum'!$A$1:$F$52</definedName>
    <definedName name="Table_34__General_Government_Tax_Revenue_Performance_in_Armenia_and_Comparator_Countries_1995___1998_1">'[13]taxrevSum'!$A$1:$F$52</definedName>
    <definedName name="Table_4.__Moldova____Monetary_Survey_and_Projections__1994_98_1">#REF!</definedName>
    <definedName name="Table_4._Armenia___Gross_Domestic_Product__1994_99">'[13]NGDP_old'!$A$1:$O$33</definedName>
    <definedName name="Table_4___Moldova____Monetary_Survey_and_Projections__1994_98_1">#REF!</definedName>
    <definedName name="Table_4__Armenia___Gross_Domestic_Product__1994_99">'[13]NGDP_old'!$A$1:$O$33</definedName>
    <definedName name="Table_4SR">#REF!</definedName>
    <definedName name="Table_5._Armenia___Production_of_Selected_Agricultural_Products__1994_99">'[13]AGRI_old'!$A$1:$S$22</definedName>
    <definedName name="Table_5__Armenia___Production_of_Selected_Agricultural_Products__1994_99">'[13]AGRI_old'!$A$1:$S$22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'[13]INDCOM_old'!$A$1:$L$31</definedName>
    <definedName name="Table_6___Moldova__Balance_of_Payments__1994_98">#REF!</definedName>
    <definedName name="Table_6__Armenia___Production_of_Selected_Industrial_Commodities__1994_99">'[13]INDCOM_old'!$A$1:$L$31</definedName>
    <definedName name="Table_7._Armenia___Consumer_Prices__1994_99">'[13]CPI_old'!$A$1:$I$102</definedName>
    <definedName name="Table_7__Armenia___Consumer_Prices__1994_99">'[13]CPI_old'!$A$1:$I$102</definedName>
    <definedName name="Table_8.__Armenia___Selected_Energy_Prices__1994_99__1">'[13]ENERGY_old'!$A$1:$AF$25</definedName>
    <definedName name="Table_8___Armenia___Selected_Energy_Prices__1994_99__1">'[13]ENERGY_old'!$A$1:$AF$25</definedName>
    <definedName name="Table_9._Armenia___Regulated_Prices_for_Main_Commodities_and_Services__1994_99__1">'[13]MAINCOM_old '!$A$1:$H$20</definedName>
    <definedName name="Table_9__Armenia___Regulated_Prices_for_Main_Commodities_and_Services__1994_99__1">'[13]MAINCOM_old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'[13]INT_RATES_old'!$A$1:$A$33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'[13]WAGES_old'!$A$1:$G$62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'[61]CAgds'!$D$12:$BO$12</definedName>
    <definedName name="XGS">#REF!</definedName>
    <definedName name="xinc">'[24]CAinc'!$D$12:$BO$12</definedName>
    <definedName name="xinc_11">'[61]CAinc'!$D$12:$BO$12</definedName>
    <definedName name="xnfs">'[24]CAnfs'!$D$12:$BO$12</definedName>
    <definedName name="xnfs_11">'[61]CAnfs'!$D$12:$BO$12</definedName>
    <definedName name="XOF">#REF!</definedName>
    <definedName name="xr">#REF!</definedName>
    <definedName name="xxWRS_1">WEO '[16]LINK'!$A$1:$A$42</definedName>
    <definedName name="xxWRS_1_15">WEO '[16]LINK'!$A$1:$A$42</definedName>
    <definedName name="xxWRS_1_17">WEO '[16]LINK'!$A$1:$A$42</definedName>
    <definedName name="xxWRS_1_2">#REF!</definedName>
    <definedName name="xxWRS_1_20">WEO '[16]LINK'!$A$1:$A$42</definedName>
    <definedName name="xxWRS_1_22">WEO '[16]LINK'!$A$1:$A$42</definedName>
    <definedName name="xxWRS_1_24">WEO '[16]LINK'!$A$1:$A$42</definedName>
    <definedName name="xxWRS_1_28">WEO '[16]LINK'!$A$1:$A$42</definedName>
    <definedName name="xxWRS_1_37">WEO '[16]LINK'!$A$1:$A$42</definedName>
    <definedName name="xxWRS_1_38">WEO '[16]LINK'!$A$1:$A$42</definedName>
    <definedName name="xxWRS_1_46">WEO '[16]LINK'!$A$1:$A$42</definedName>
    <definedName name="xxWRS_1_47">WEO '[16]LINK'!$A$1:$A$42</definedName>
    <definedName name="xxWRS_1_49">WEO '[16]LINK'!$A$1:$A$42</definedName>
    <definedName name="xxWRS_1_54">WEO '[16]LINK'!$A$1:$A$42</definedName>
    <definedName name="xxWRS_1_55">WEO '[16]LINK'!$A$1:$A$42</definedName>
    <definedName name="xxWRS_1_56">WEO '[16]LINK'!$A$1:$A$42</definedName>
    <definedName name="xxWRS_1_57">WEO '[16]LINK'!$A$1:$A$42</definedName>
    <definedName name="xxWRS_1_61">WEO '[16]LINK'!$A$1:$A$42</definedName>
    <definedName name="xxWRS_1_63">WEO '[16]LINK'!$A$1:$A$42</definedName>
    <definedName name="xxWRS_1_64">WEO '[16]LINK'!$A$1:$A$42</definedName>
    <definedName name="xxWRS_1_65">WEO '[16]LINK'!$A$1:$A$42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<sst xmlns="http://schemas.openxmlformats.org/spreadsheetml/2006/main" count="55" uniqueCount="51">
  <si>
    <t xml:space="preserve"> EXECUŢIA BUGETULUI GENERAL CONSOLIDAT </t>
  </si>
  <si>
    <t xml:space="preserve">    </t>
  </si>
  <si>
    <t xml:space="preserve"> Realizări 1.01.-31.03.2015</t>
  </si>
  <si>
    <t>Realizări 1.01.-31.03.2016</t>
  </si>
  <si>
    <t xml:space="preserve"> Diferenţe    2016
   faţă de      2015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</si>
  <si>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</si>
  <si>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</si>
  <si>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</si>
  <si>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</si>
  <si>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</si>
  <si>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</si>
  <si>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</si>
  <si>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</si>
  <si>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</si>
  <si>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</si>
  <si>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</si>
  <si>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</si>
  <si>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</si>
  <si>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</si>
  <si>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</si>
  <si>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</si>
  <si>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</si>
  <si>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</si>
  <si>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</si>
  <si>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</si>
  <si>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</si>
  <si>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</si>
  <si>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</si>
  <si>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</si>
  <si>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</si>
  <si>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</si>
  <si>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</si>
  <si>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</si>
  <si>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</si>
  <si>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</si>
  <si>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</si>
  <si>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</si>
  <si>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</si>
  <si>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</si>
  <si>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</si>
  <si>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</si>
  <si>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</si>
  <si>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</si>
  <si>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</si>
  <si>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</si>
  <si>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</si>
  <si>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</si>
  <si>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</si>
  <si>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Operatiuni financiare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</si>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</sst>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 quotePrefix="1">
      <alignment vertical="center" wrapText="1"/>
      <protection/>
    </xf>
    <xf numFmtId="164" fontId="21" fillId="35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0" fontId="20" fillId="0" borderId="13" xfId="55" applyFont="1" applyFill="1" applyBorder="1" applyAlignment="1" quotePrefix="1">
      <alignment vertic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6" borderId="0" xfId="0" applyNumberFormat="1" applyFont="1" applyFill="1" applyBorder="1" applyAlignment="1" applyProtection="1">
      <alignment horizontal="left" vertical="center"/>
      <protection locked="0"/>
    </xf>
    <xf numFmtId="164" fontId="20" fillId="36" borderId="0" xfId="0" applyNumberFormat="1" applyFont="1" applyFill="1" applyBorder="1" applyAlignment="1" applyProtection="1">
      <alignment horizontal="right" vertical="center"/>
      <protection locked="0"/>
    </xf>
    <xf numFmtId="49" fontId="20" fillId="36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55" applyNumberFormat="1" applyFont="1" applyFill="1" applyBorder="1" applyAlignment="1">
      <alignment horizontal="center"/>
      <protection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5" fontId="25" fillId="0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5" fontId="26" fillId="0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164" fontId="20" fillId="0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6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5" fontId="26" fillId="0" borderId="0" xfId="0" applyNumberFormat="1" applyFont="1" applyFill="1" applyBorder="1" applyAlignment="1" applyProtection="1">
      <alignment horizontal="right"/>
      <protection locked="0"/>
    </xf>
    <xf numFmtId="165" fontId="25" fillId="0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0" fillId="34" borderId="10" xfId="58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/>
      <protection locked="0"/>
    </xf>
    <xf numFmtId="164" fontId="20" fillId="35" borderId="0" xfId="0" applyNumberFormat="1" applyFont="1" applyFill="1" applyBorder="1" applyAlignment="1" applyProtection="1">
      <alignment horizontal="left" vertical="center" wrapText="1"/>
      <protection locked="0"/>
    </xf>
    <xf numFmtId="164" fontId="20" fillId="35" borderId="0" xfId="0" applyNumberFormat="1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03%20martie%202016\bgc%20%20martie%202016%20%20in%20lucru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rtie 2016  (in luna)"/>
      <sheetName val=" martie 2016"/>
      <sheetName val="UAT  martie 2016"/>
      <sheetName val=" februarie 2016 valori"/>
      <sheetName val="UAT  februarie 2016 valori"/>
      <sheetName val="ianuarie 2016 (valori)"/>
      <sheetName val="UAT ianuarie 2016 (valori)"/>
      <sheetName val=" consolidari martie"/>
      <sheetName val="Sinteza - An 2"/>
      <sheetName val="Sinteza-anexa trim.I"/>
      <sheetName val="progr trim. I.%.exec ."/>
      <sheetName val="2015 - 2016"/>
      <sheetName val="progr.%.exec"/>
      <sheetName val="BGC 15 aprilie (Liliana)"/>
      <sheetName val="Sinteza - Anexa executie progam"/>
      <sheetName val="martie 2015"/>
      <sheetName val="martie 2015 leg"/>
      <sheetName val="dob_trez"/>
      <sheetName val="SPECIAL_AND"/>
      <sheetName val="CNADN_ex"/>
      <sheetName val="UAT decembrie 2015 VAL"/>
      <sheetName val="decembrie 2015 VAL"/>
      <sheetName val="decembrie 2014 DS "/>
      <sheetName val="decembrie 2014 operativ "/>
      <sheetName val="bgc desfasurat"/>
      <sheetName val="Sinteza - An 2 operativ"/>
      <sheetName val="noiembrie 2015 VAL"/>
      <sheetName val="UAT noiembrie 2015 VAL)"/>
      <sheetName val="octombrie 2015"/>
      <sheetName val="octombrie 2015 (luna) (2)"/>
      <sheetName val="UAT octombrie 2015 (val)"/>
      <sheetName val="septembrie 2015 (VAL)"/>
      <sheetName val="UAT septembrie 2015 (val)"/>
      <sheetName val="progr trim. I-III .%.exec "/>
      <sheetName val="Sinteza-anexa trim.I-III (2)"/>
      <sheetName val="2014 - 2015 (diferente)"/>
      <sheetName val="BGC"/>
      <sheetName val="octombrie  2013 Engl"/>
      <sheetName val="pres (DS)"/>
      <sheetName val="progr trim I .%.exec  (3)"/>
      <sheetName val="progr trim I .%.exec  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61"/>
  <sheetViews>
    <sheetView showZeros="0" tabSelected="1" view="pageBreakPreview" zoomScale="75" zoomScaleNormal="75" zoomScaleSheetLayoutView="75" zoomScalePageLayoutView="0" workbookViewId="0" topLeftCell="A40">
      <selection activeCell="T53" sqref="T53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3" width="6.421875" style="5" hidden="1" customWidth="1"/>
    <col min="14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3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9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M5" s="11"/>
    </row>
    <row r="6" spans="1:11" ht="11.25" customHeight="1" hidden="1">
      <c r="A6" s="5" t="s">
        <v>1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3" ht="47.25" customHeight="1">
      <c r="A7" s="16"/>
      <c r="B7" s="17" t="s">
        <v>2</v>
      </c>
      <c r="C7" s="18"/>
      <c r="D7" s="18"/>
      <c r="E7" s="19"/>
      <c r="F7" s="20"/>
      <c r="G7" s="21" t="s">
        <v>3</v>
      </c>
      <c r="H7" s="22"/>
      <c r="I7" s="22"/>
      <c r="J7" s="23"/>
      <c r="K7" s="24" t="s">
        <v>4</v>
      </c>
      <c r="L7" s="17"/>
      <c r="M7" s="25"/>
    </row>
    <row r="8" spans="1:13" s="33" customFormat="1" ht="33" customHeight="1">
      <c r="A8" s="26"/>
      <c r="B8" s="27" t="s">
        <v>5</v>
      </c>
      <c r="C8" s="28" t="s">
        <v>6</v>
      </c>
      <c r="D8" s="28" t="s">
        <v>7</v>
      </c>
      <c r="E8" s="29"/>
      <c r="F8" s="29"/>
      <c r="G8" s="27" t="s">
        <v>5</v>
      </c>
      <c r="H8" s="28" t="s">
        <v>6</v>
      </c>
      <c r="I8" s="28" t="s">
        <v>7</v>
      </c>
      <c r="J8" s="29"/>
      <c r="K8" s="30" t="s">
        <v>5</v>
      </c>
      <c r="L8" s="31" t="s">
        <v>8</v>
      </c>
      <c r="M8" s="32"/>
    </row>
    <row r="9" spans="1:13" s="37" customFormat="1" ht="18.75" customHeight="1">
      <c r="A9" s="34"/>
      <c r="B9" s="34"/>
      <c r="C9" s="34"/>
      <c r="D9" s="34"/>
      <c r="E9" s="34"/>
      <c r="F9" s="34"/>
      <c r="G9" s="35"/>
      <c r="H9" s="35"/>
      <c r="I9" s="35"/>
      <c r="J9" s="35"/>
      <c r="K9" s="35"/>
      <c r="L9" s="36"/>
      <c r="M9" s="36"/>
    </row>
    <row r="10" spans="1:13" s="37" customFormat="1" ht="18" customHeight="1">
      <c r="A10" s="38" t="s">
        <v>9</v>
      </c>
      <c r="B10" s="39">
        <v>712832.3</v>
      </c>
      <c r="C10" s="39"/>
      <c r="D10" s="39"/>
      <c r="E10" s="39"/>
      <c r="F10" s="39"/>
      <c r="G10" s="39">
        <v>757031</v>
      </c>
      <c r="H10" s="39"/>
      <c r="I10" s="39"/>
      <c r="J10" s="39"/>
      <c r="K10" s="39"/>
      <c r="L10" s="40"/>
      <c r="M10" s="40"/>
    </row>
    <row r="11" spans="2:13" s="37" customFormat="1" ht="8.25" customHeight="1">
      <c r="B11" s="41"/>
      <c r="G11" s="43"/>
      <c r="H11" s="43"/>
      <c r="I11" s="43"/>
      <c r="J11" s="43"/>
      <c r="K11" s="43"/>
      <c r="L11" s="44"/>
      <c r="M11" s="44"/>
    </row>
    <row r="12" spans="1:13" s="43" customFormat="1" ht="35.25" customHeight="1">
      <c r="A12" s="45" t="s">
        <v>10</v>
      </c>
      <c r="B12" s="46">
        <f>B13+B30+B31+B33+B34++B37+B32+B35+B36</f>
        <v>54956.125416915</v>
      </c>
      <c r="C12" s="47">
        <f>B12/$B$10*100</f>
        <v>7.7095447859075685</v>
      </c>
      <c r="D12" s="47">
        <f aca="true" t="shared" si="0" ref="D12:D34">B12/B$12*100</f>
        <v>100</v>
      </c>
      <c r="E12" s="47"/>
      <c r="F12" s="47"/>
      <c r="G12" s="46">
        <f>G13+G30+G31+G33+G34+G37+G32+G35+G36</f>
        <v>55570.54279360334</v>
      </c>
      <c r="H12" s="47">
        <f>G12/$G$10*100</f>
        <v>7.340590120299345</v>
      </c>
      <c r="I12" s="47">
        <f aca="true" t="shared" si="1" ref="I12:I36">G12/G$12*100</f>
        <v>100</v>
      </c>
      <c r="J12" s="47"/>
      <c r="K12" s="47">
        <f>G12-B12</f>
        <v>614.4173766883396</v>
      </c>
      <c r="L12" s="48">
        <f>G12/B12-1</f>
        <v>0.011180143651452257</v>
      </c>
      <c r="M12" s="48"/>
    </row>
    <row r="13" spans="1:13" s="54" customFormat="1" ht="24.75" customHeight="1">
      <c r="A13" s="49" t="s">
        <v>11</v>
      </c>
      <c r="B13" s="50">
        <f>B14+B27+B28</f>
        <v>52852.04985654</v>
      </c>
      <c r="C13" s="51">
        <f>B13/$B$10*100</f>
        <v>7.414373599027428</v>
      </c>
      <c r="D13" s="51">
        <f>B13/B$12*100</f>
        <v>96.17135388564459</v>
      </c>
      <c r="E13" s="51"/>
      <c r="F13" s="51"/>
      <c r="G13" s="50">
        <f>G14+G27+G28</f>
        <v>54604.23668327</v>
      </c>
      <c r="H13" s="51">
        <f>G13/$G$10*100</f>
        <v>7.212945927349078</v>
      </c>
      <c r="I13" s="51">
        <f t="shared" si="1"/>
        <v>98.26111810006547</v>
      </c>
      <c r="J13" s="51"/>
      <c r="K13" s="51">
        <f>G13-B13</f>
        <v>1752.1868267300015</v>
      </c>
      <c r="L13" s="52">
        <f>G13/B13-1</f>
        <v>0.03315267490071028</v>
      </c>
      <c r="M13" s="53"/>
    </row>
    <row r="14" spans="1:13" s="54" customFormat="1" ht="25.5" customHeight="1">
      <c r="A14" s="55" t="s">
        <v>12</v>
      </c>
      <c r="B14" s="50">
        <f>B15+B19+B20+B25+B26</f>
        <v>34871.719148</v>
      </c>
      <c r="C14" s="51">
        <f>B14/$B$10*100</f>
        <v>4.891994813927482</v>
      </c>
      <c r="D14" s="51">
        <f t="shared" si="0"/>
        <v>63.45374402480491</v>
      </c>
      <c r="E14" s="51"/>
      <c r="F14" s="51"/>
      <c r="G14" s="50">
        <f>G15+G19+G20+G25+G26</f>
        <v>35728.067685</v>
      </c>
      <c r="H14" s="51">
        <f aca="true" t="shared" si="2" ref="H14:H36">G14/$G$10*100</f>
        <v>4.719498631495936</v>
      </c>
      <c r="I14" s="51">
        <f t="shared" si="1"/>
        <v>64.29317744420632</v>
      </c>
      <c r="J14" s="51"/>
      <c r="K14" s="51">
        <f>G14-B14</f>
        <v>856.3485370000053</v>
      </c>
      <c r="L14" s="52">
        <f>G14/B14-1</f>
        <v>0.02455710696010005</v>
      </c>
      <c r="M14" s="53"/>
    </row>
    <row r="15" spans="1:13" s="54" customFormat="1" ht="40.5" customHeight="1">
      <c r="A15" s="56" t="s">
        <v>13</v>
      </c>
      <c r="B15" s="50">
        <f>B16+B17+B18</f>
        <v>9961.554322</v>
      </c>
      <c r="C15" s="51">
        <f aca="true" t="shared" si="3" ref="C15:C34">B15/$B$10*100</f>
        <v>1.3974611310402179</v>
      </c>
      <c r="D15" s="51">
        <f t="shared" si="0"/>
        <v>18.126376716750713</v>
      </c>
      <c r="E15" s="51"/>
      <c r="F15" s="51"/>
      <c r="G15" s="50">
        <f>G16+G17+G18</f>
        <v>11102.146703</v>
      </c>
      <c r="H15" s="51">
        <f t="shared" si="2"/>
        <v>1.4665379228855886</v>
      </c>
      <c r="I15" s="51">
        <f t="shared" si="1"/>
        <v>19.978474466652063</v>
      </c>
      <c r="J15" s="51"/>
      <c r="K15" s="51">
        <f>G15-B15</f>
        <v>1140.5923810000004</v>
      </c>
      <c r="L15" s="52">
        <f>G15/B15-1</f>
        <v>0.11449943895612891</v>
      </c>
      <c r="M15" s="53"/>
    </row>
    <row r="16" spans="1:13" ht="25.5" customHeight="1">
      <c r="A16" s="57" t="s">
        <v>14</v>
      </c>
      <c r="B16" s="58">
        <v>3134.689322</v>
      </c>
      <c r="C16" s="58">
        <f t="shared" si="3"/>
        <v>0.4397513022347612</v>
      </c>
      <c r="D16" s="58">
        <f t="shared" si="0"/>
        <v>5.703985312318199</v>
      </c>
      <c r="E16" s="58"/>
      <c r="F16" s="58"/>
      <c r="G16" s="58">
        <v>3956.644</v>
      </c>
      <c r="H16" s="58">
        <f t="shared" si="2"/>
        <v>0.5226528372021753</v>
      </c>
      <c r="I16" s="58">
        <f t="shared" si="1"/>
        <v>7.120038425205817</v>
      </c>
      <c r="J16" s="58"/>
      <c r="K16" s="58">
        <f>G16-B16</f>
        <v>821.9546779999996</v>
      </c>
      <c r="L16" s="59">
        <f>G16/B16-1</f>
        <v>0.2622124853749699</v>
      </c>
      <c r="M16" s="60"/>
    </row>
    <row r="17" spans="1:13" ht="18" customHeight="1">
      <c r="A17" s="57" t="s">
        <v>15</v>
      </c>
      <c r="B17" s="58">
        <v>6451.7880000000005</v>
      </c>
      <c r="C17" s="58">
        <f t="shared" si="3"/>
        <v>0.9050919830653016</v>
      </c>
      <c r="D17" s="58">
        <f t="shared" si="0"/>
        <v>11.739888776828138</v>
      </c>
      <c r="E17" s="58"/>
      <c r="F17" s="58"/>
      <c r="G17" s="58">
        <v>6667.813703</v>
      </c>
      <c r="H17" s="58">
        <f t="shared" si="2"/>
        <v>0.8807847635037401</v>
      </c>
      <c r="I17" s="58">
        <f t="shared" si="1"/>
        <v>11.998827738223072</v>
      </c>
      <c r="J17" s="58"/>
      <c r="K17" s="58">
        <f>G17-B17</f>
        <v>216.02570299999934</v>
      </c>
      <c r="L17" s="59">
        <f>G17/B17-1</f>
        <v>0.03348307523433802</v>
      </c>
      <c r="M17" s="60"/>
    </row>
    <row r="18" spans="1:13" ht="36.75" customHeight="1">
      <c r="A18" s="61" t="s">
        <v>16</v>
      </c>
      <c r="B18" s="58">
        <v>375.077</v>
      </c>
      <c r="C18" s="58">
        <f t="shared" si="3"/>
        <v>0.05261784574015515</v>
      </c>
      <c r="D18" s="58">
        <f t="shared" si="0"/>
        <v>0.6825026276043737</v>
      </c>
      <c r="E18" s="58"/>
      <c r="F18" s="58"/>
      <c r="G18" s="58">
        <v>477.689</v>
      </c>
      <c r="H18" s="58">
        <f t="shared" si="2"/>
        <v>0.06310032217967296</v>
      </c>
      <c r="I18" s="58">
        <f t="shared" si="1"/>
        <v>0.8596083032231715</v>
      </c>
      <c r="J18" s="58"/>
      <c r="K18" s="58">
        <f>G18-B18</f>
        <v>102.61200000000002</v>
      </c>
      <c r="L18" s="59">
        <f>G18/B18-1</f>
        <v>0.2735758257637766</v>
      </c>
      <c r="M18" s="60"/>
    </row>
    <row r="19" spans="1:13" ht="24" customHeight="1">
      <c r="A19" s="56" t="s">
        <v>17</v>
      </c>
      <c r="B19" s="51">
        <v>2444.05</v>
      </c>
      <c r="C19" s="51">
        <f t="shared" si="3"/>
        <v>0.3428646541409529</v>
      </c>
      <c r="D19" s="51">
        <f t="shared" si="0"/>
        <v>4.447274951533871</v>
      </c>
      <c r="E19" s="51"/>
      <c r="F19" s="51"/>
      <c r="G19" s="51">
        <v>1954.814</v>
      </c>
      <c r="H19" s="51">
        <f t="shared" si="2"/>
        <v>0.2582211296499087</v>
      </c>
      <c r="I19" s="51">
        <f t="shared" si="1"/>
        <v>3.517716224692008</v>
      </c>
      <c r="J19" s="51"/>
      <c r="K19" s="51">
        <f>G19-B19</f>
        <v>-489.2360000000001</v>
      </c>
      <c r="L19" s="52">
        <f>G19/B19-1</f>
        <v>-0.20017430085309218</v>
      </c>
      <c r="M19" s="53"/>
    </row>
    <row r="20" spans="1:13" ht="23.25" customHeight="1">
      <c r="A20" s="62" t="s">
        <v>18</v>
      </c>
      <c r="B20" s="50">
        <f>B21+B22+B23+B24</f>
        <v>22136.848825999998</v>
      </c>
      <c r="C20" s="51">
        <f t="shared" si="3"/>
        <v>3.1054777997573897</v>
      </c>
      <c r="D20" s="51">
        <f t="shared" si="0"/>
        <v>40.28094895348367</v>
      </c>
      <c r="E20" s="51"/>
      <c r="F20" s="51"/>
      <c r="G20" s="50">
        <f>G21+G22+G23+G24</f>
        <v>22128.464425</v>
      </c>
      <c r="H20" s="51">
        <f t="shared" si="2"/>
        <v>2.9230592175221353</v>
      </c>
      <c r="I20" s="51">
        <f t="shared" si="1"/>
        <v>39.820493579103896</v>
      </c>
      <c r="J20" s="51"/>
      <c r="K20" s="51">
        <f>G20-B20</f>
        <v>-8.384400999999343</v>
      </c>
      <c r="L20" s="52">
        <f>G20/B20-1</f>
        <v>-0.00037875313988466885</v>
      </c>
      <c r="M20" s="53"/>
    </row>
    <row r="21" spans="1:13" ht="20.25" customHeight="1">
      <c r="A21" s="57" t="s">
        <v>19</v>
      </c>
      <c r="B21" s="42">
        <v>14550.72</v>
      </c>
      <c r="C21" s="58">
        <f t="shared" si="3"/>
        <v>2.0412543034315362</v>
      </c>
      <c r="D21" s="58">
        <f t="shared" si="0"/>
        <v>26.476975750407288</v>
      </c>
      <c r="E21" s="58"/>
      <c r="F21" s="58"/>
      <c r="G21" s="58">
        <v>14305.692</v>
      </c>
      <c r="H21" s="58">
        <f t="shared" si="2"/>
        <v>1.8897101968083208</v>
      </c>
      <c r="I21" s="58">
        <f t="shared" si="1"/>
        <v>25.743300822403896</v>
      </c>
      <c r="J21" s="58"/>
      <c r="K21" s="58">
        <f>G21-B21</f>
        <v>-245.02800000000025</v>
      </c>
      <c r="L21" s="59">
        <f>G21/B21-1</f>
        <v>-0.016839579072375765</v>
      </c>
      <c r="M21" s="60"/>
    </row>
    <row r="22" spans="1:13" ht="18" customHeight="1">
      <c r="A22" s="57" t="s">
        <v>20</v>
      </c>
      <c r="B22" s="42">
        <v>5797.675</v>
      </c>
      <c r="C22" s="58">
        <f t="shared" si="3"/>
        <v>0.8133294464911311</v>
      </c>
      <c r="D22" s="58">
        <f t="shared" si="0"/>
        <v>10.54964293064141</v>
      </c>
      <c r="E22" s="58"/>
      <c r="F22" s="58"/>
      <c r="G22" s="58">
        <v>6156.903487</v>
      </c>
      <c r="H22" s="58">
        <f t="shared" si="2"/>
        <v>0.8132960852329693</v>
      </c>
      <c r="I22" s="58">
        <f t="shared" si="1"/>
        <v>11.079437373623627</v>
      </c>
      <c r="J22" s="58"/>
      <c r="K22" s="58">
        <f>G22-B22</f>
        <v>359.2284869999994</v>
      </c>
      <c r="L22" s="59">
        <f>G22/B22-1</f>
        <v>0.061960783762456506</v>
      </c>
      <c r="M22" s="60"/>
    </row>
    <row r="23" spans="1:13" s="64" customFormat="1" ht="30" customHeight="1">
      <c r="A23" s="63" t="s">
        <v>21</v>
      </c>
      <c r="B23" s="42">
        <v>831.715296</v>
      </c>
      <c r="C23" s="58">
        <f t="shared" si="3"/>
        <v>0.11667755459453787</v>
      </c>
      <c r="D23" s="58">
        <f t="shared" si="0"/>
        <v>1.5134169115641576</v>
      </c>
      <c r="E23" s="58"/>
      <c r="F23" s="58"/>
      <c r="G23" s="58">
        <v>537.0923290000001</v>
      </c>
      <c r="H23" s="58">
        <f t="shared" si="2"/>
        <v>0.07094720414355556</v>
      </c>
      <c r="I23" s="58">
        <f t="shared" si="1"/>
        <v>0.9665054577473449</v>
      </c>
      <c r="J23" s="58"/>
      <c r="K23" s="58">
        <f>G23-B23</f>
        <v>-294.6229669999999</v>
      </c>
      <c r="L23" s="59">
        <f>G23/B23-1</f>
        <v>-0.35423535964402886</v>
      </c>
      <c r="M23" s="60"/>
    </row>
    <row r="24" spans="1:13" ht="52.5" customHeight="1">
      <c r="A24" s="63" t="s">
        <v>22</v>
      </c>
      <c r="B24" s="42">
        <v>956.7385300000001</v>
      </c>
      <c r="C24" s="58">
        <f t="shared" si="3"/>
        <v>0.1342164952401848</v>
      </c>
      <c r="D24" s="58">
        <f t="shared" si="0"/>
        <v>1.740913360870824</v>
      </c>
      <c r="E24" s="58"/>
      <c r="F24" s="58"/>
      <c r="G24" s="58">
        <v>1128.776609</v>
      </c>
      <c r="H24" s="58">
        <f t="shared" si="2"/>
        <v>0.14910573133729002</v>
      </c>
      <c r="I24" s="58">
        <f t="shared" si="1"/>
        <v>2.031249925329022</v>
      </c>
      <c r="J24" s="58"/>
      <c r="K24" s="58">
        <f>G24-B24</f>
        <v>172.03807899999993</v>
      </c>
      <c r="L24" s="59">
        <f>G24/B24-1</f>
        <v>0.17981723700413732</v>
      </c>
      <c r="M24" s="60"/>
    </row>
    <row r="25" spans="1:13" s="54" customFormat="1" ht="35.25" customHeight="1">
      <c r="A25" s="62" t="s">
        <v>23</v>
      </c>
      <c r="B25" s="65">
        <v>185.06</v>
      </c>
      <c r="C25" s="51">
        <f t="shared" si="3"/>
        <v>0.025961225382183154</v>
      </c>
      <c r="D25" s="51">
        <f t="shared" si="0"/>
        <v>0.33674135248086506</v>
      </c>
      <c r="E25" s="51"/>
      <c r="F25" s="51"/>
      <c r="G25" s="51">
        <v>213.676</v>
      </c>
      <c r="H25" s="51">
        <f t="shared" si="2"/>
        <v>0.0282255284129712</v>
      </c>
      <c r="I25" s="51">
        <f t="shared" si="1"/>
        <v>0.3845130697996277</v>
      </c>
      <c r="J25" s="51"/>
      <c r="K25" s="51">
        <f>G25-B25</f>
        <v>28.615999999999985</v>
      </c>
      <c r="L25" s="52">
        <f>G25/B25-1</f>
        <v>0.1546309305090241</v>
      </c>
      <c r="M25" s="53"/>
    </row>
    <row r="26" spans="1:13" s="54" customFormat="1" ht="17.25" customHeight="1">
      <c r="A26" s="66" t="s">
        <v>24</v>
      </c>
      <c r="B26" s="65">
        <v>144.20600000000002</v>
      </c>
      <c r="C26" s="51">
        <f t="shared" si="3"/>
        <v>0.020230003606738923</v>
      </c>
      <c r="D26" s="51">
        <f t="shared" si="0"/>
        <v>0.26240205055579613</v>
      </c>
      <c r="E26" s="51"/>
      <c r="F26" s="51"/>
      <c r="G26" s="51">
        <v>328.966557</v>
      </c>
      <c r="H26" s="51">
        <f t="shared" si="2"/>
        <v>0.04345483302533186</v>
      </c>
      <c r="I26" s="51">
        <f t="shared" si="1"/>
        <v>0.5919801039587236</v>
      </c>
      <c r="J26" s="51"/>
      <c r="K26" s="51">
        <f>G26-B26</f>
        <v>184.760557</v>
      </c>
      <c r="L26" s="52">
        <f>G26/B26-1</f>
        <v>1.2812265578408666</v>
      </c>
      <c r="M26" s="53"/>
    </row>
    <row r="27" spans="1:13" s="54" customFormat="1" ht="18" customHeight="1">
      <c r="A27" s="67" t="s">
        <v>25</v>
      </c>
      <c r="B27" s="65">
        <v>13891.418197999998</v>
      </c>
      <c r="C27" s="51">
        <f t="shared" si="3"/>
        <v>1.9487638534336893</v>
      </c>
      <c r="D27" s="51">
        <f t="shared" si="0"/>
        <v>25.277288186922192</v>
      </c>
      <c r="E27" s="51"/>
      <c r="F27" s="51"/>
      <c r="G27" s="51">
        <v>14608.085611999999</v>
      </c>
      <c r="H27" s="51">
        <f t="shared" si="2"/>
        <v>1.9296548770129625</v>
      </c>
      <c r="I27" s="51">
        <f t="shared" si="1"/>
        <v>26.28746252534629</v>
      </c>
      <c r="J27" s="51"/>
      <c r="K27" s="51">
        <f>G27-B27</f>
        <v>716.6674140000014</v>
      </c>
      <c r="L27" s="52">
        <f>G27/B27-1</f>
        <v>0.05159065861995171</v>
      </c>
      <c r="M27" s="53"/>
    </row>
    <row r="28" spans="1:13" s="54" customFormat="1" ht="18.75" customHeight="1">
      <c r="A28" s="69" t="s">
        <v>26</v>
      </c>
      <c r="B28" s="65">
        <v>4088.91251054</v>
      </c>
      <c r="C28" s="51">
        <f t="shared" si="3"/>
        <v>0.5736149316662559</v>
      </c>
      <c r="D28" s="51">
        <f t="shared" si="0"/>
        <v>7.44032167391748</v>
      </c>
      <c r="E28" s="51"/>
      <c r="F28" s="51"/>
      <c r="G28" s="51">
        <v>4268.08338627</v>
      </c>
      <c r="H28" s="51">
        <f t="shared" si="2"/>
        <v>0.5637924188401796</v>
      </c>
      <c r="I28" s="51">
        <f t="shared" si="1"/>
        <v>7.680478130512871</v>
      </c>
      <c r="J28" s="51"/>
      <c r="K28" s="51">
        <f>G28-B28</f>
        <v>179.17087573000026</v>
      </c>
      <c r="L28" s="52">
        <f>G28/B28-1</f>
        <v>0.043818711030903845</v>
      </c>
      <c r="M28" s="53"/>
    </row>
    <row r="29" spans="1:13" s="54" customFormat="1" ht="0" customHeight="1" hidden="1">
      <c r="A29" s="70"/>
      <c r="B29" s="65"/>
      <c r="C29" s="51"/>
      <c r="D29" s="51"/>
      <c r="E29" s="51"/>
      <c r="F29" s="51"/>
      <c r="G29" s="51"/>
      <c r="H29" s="51"/>
      <c r="I29" s="51"/>
      <c r="J29" s="51"/>
      <c r="K29" s="51"/>
      <c r="L29" s="52"/>
      <c r="M29" s="53"/>
    </row>
    <row r="30" spans="1:13" s="54" customFormat="1" ht="19.5" customHeight="1">
      <c r="A30" s="71" t="s">
        <v>27</v>
      </c>
      <c r="B30" s="65">
        <v>334.530525</v>
      </c>
      <c r="C30" s="51">
        <f t="shared" si="3"/>
        <v>0.04692976524773078</v>
      </c>
      <c r="D30" s="51">
        <f t="shared" si="0"/>
        <v>0.6087229084331235</v>
      </c>
      <c r="E30" s="51"/>
      <c r="F30" s="51"/>
      <c r="G30" s="51">
        <v>227.762862</v>
      </c>
      <c r="H30" s="51">
        <f t="shared" si="2"/>
        <v>0.03008633226380426</v>
      </c>
      <c r="I30" s="51">
        <f t="shared" si="1"/>
        <v>0.40986258285426996</v>
      </c>
      <c r="J30" s="51"/>
      <c r="K30" s="51">
        <f>G30-B30</f>
        <v>-106.767663</v>
      </c>
      <c r="L30" s="52">
        <f>G30/B30-1</f>
        <v>-0.31915671372589993</v>
      </c>
      <c r="M30" s="53"/>
    </row>
    <row r="31" spans="1:13" s="54" customFormat="1" ht="18" customHeight="1">
      <c r="A31" s="71" t="s">
        <v>28</v>
      </c>
      <c r="B31" s="65">
        <v>-0.013954624999999998</v>
      </c>
      <c r="C31" s="51">
        <f t="shared" si="3"/>
        <v>-1.9576308480970905E-06</v>
      </c>
      <c r="D31" s="51">
        <f t="shared" si="0"/>
        <v>-2.539230139340371E-05</v>
      </c>
      <c r="E31" s="51"/>
      <c r="F31" s="51"/>
      <c r="G31" s="51">
        <v>0</v>
      </c>
      <c r="H31" s="51">
        <f t="shared" si="2"/>
        <v>0</v>
      </c>
      <c r="I31" s="51">
        <f t="shared" si="1"/>
        <v>0</v>
      </c>
      <c r="J31" s="51"/>
      <c r="K31" s="51">
        <f>G31-B31</f>
        <v>0.013954624999999998</v>
      </c>
      <c r="L31" s="52">
        <f>G31/B31-1</f>
        <v>-1</v>
      </c>
      <c r="M31" s="53"/>
    </row>
    <row r="32" spans="1:13" s="54" customFormat="1" ht="28.5" customHeight="1">
      <c r="A32" s="109" t="s">
        <v>29</v>
      </c>
      <c r="B32" s="65">
        <v>1338.194</v>
      </c>
      <c r="C32" s="51">
        <f t="shared" si="3"/>
        <v>0.1877291475147801</v>
      </c>
      <c r="D32" s="51">
        <f t="shared" si="0"/>
        <v>2.4350224653721964</v>
      </c>
      <c r="E32" s="51"/>
      <c r="F32" s="51"/>
      <c r="G32" s="51">
        <v>236.90524833333333</v>
      </c>
      <c r="H32" s="51">
        <f t="shared" si="2"/>
        <v>0.0312939956664038</v>
      </c>
      <c r="I32" s="51">
        <f t="shared" si="1"/>
        <v>0.42631444003207264</v>
      </c>
      <c r="J32" s="51"/>
      <c r="K32" s="51">
        <f>G32-B32</f>
        <v>-1101.2887516666667</v>
      </c>
      <c r="L32" s="52">
        <f>G32/B32-1</f>
        <v>-0.8229664395944584</v>
      </c>
      <c r="M32" s="53"/>
    </row>
    <row r="33" spans="1:13" s="54" customFormat="1" ht="0" customHeight="1" hidden="1">
      <c r="A33" s="110"/>
      <c r="B33" s="65"/>
      <c r="C33" s="51"/>
      <c r="D33" s="51"/>
      <c r="E33" s="51"/>
      <c r="F33" s="51"/>
      <c r="G33" s="51"/>
      <c r="H33" s="51"/>
      <c r="I33" s="51"/>
      <c r="J33" s="51"/>
      <c r="K33" s="51"/>
      <c r="L33" s="52"/>
      <c r="M33" s="53"/>
    </row>
    <row r="34" spans="1:13" ht="18.75" customHeight="1">
      <c r="A34" s="72" t="s">
        <v>30</v>
      </c>
      <c r="B34" s="65">
        <v>199.78</v>
      </c>
      <c r="C34" s="73">
        <f t="shared" si="3"/>
        <v>0.028026227206595433</v>
      </c>
      <c r="D34" s="73">
        <f t="shared" si="0"/>
        <v>0.3635263557690869</v>
      </c>
      <c r="E34" s="73"/>
      <c r="F34" s="73"/>
      <c r="G34" s="73">
        <v>203.484</v>
      </c>
      <c r="H34" s="73">
        <f t="shared" si="2"/>
        <v>0.02687921630686194</v>
      </c>
      <c r="I34" s="73">
        <f t="shared" si="1"/>
        <v>0.36617241756260627</v>
      </c>
      <c r="J34" s="73"/>
      <c r="K34" s="73">
        <f>G34-B34</f>
        <v>3.7040000000000077</v>
      </c>
      <c r="L34" s="52">
        <f>G34/B34-1</f>
        <v>0.01854039443387734</v>
      </c>
      <c r="M34" s="74"/>
    </row>
    <row r="35" spans="1:13" ht="48" customHeight="1">
      <c r="A35" s="75" t="s">
        <v>31</v>
      </c>
      <c r="B35" s="65">
        <v>4.14199</v>
      </c>
      <c r="C35" s="50"/>
      <c r="D35" s="50"/>
      <c r="E35" s="50"/>
      <c r="F35" s="51"/>
      <c r="G35" s="65">
        <v>0</v>
      </c>
      <c r="H35" s="65">
        <f t="shared" si="2"/>
        <v>0</v>
      </c>
      <c r="I35" s="65">
        <f t="shared" si="1"/>
        <v>0</v>
      </c>
      <c r="J35" s="65"/>
      <c r="K35" s="65">
        <f>G35-B35</f>
        <v>-4.14199</v>
      </c>
      <c r="L35" s="52">
        <f>G35/B35-1</f>
        <v>-1</v>
      </c>
      <c r="M35" s="76"/>
    </row>
    <row r="36" spans="1:13" ht="48" customHeight="1">
      <c r="A36" s="75" t="s">
        <v>32</v>
      </c>
      <c r="B36" s="65">
        <v>227.443</v>
      </c>
      <c r="C36" s="50"/>
      <c r="D36" s="65"/>
      <c r="E36" s="65"/>
      <c r="F36" s="65"/>
      <c r="G36" s="65">
        <v>298.154</v>
      </c>
      <c r="H36" s="65">
        <f t="shared" si="2"/>
        <v>0.039384648713196684</v>
      </c>
      <c r="I36" s="65">
        <f t="shared" si="1"/>
        <v>0.5365324594855679</v>
      </c>
      <c r="J36" s="65"/>
      <c r="K36" s="65">
        <f>G36-B36</f>
        <v>70.71099999999998</v>
      </c>
      <c r="L36" s="52">
        <f>G36/B36-1</f>
        <v>0.31089547710855014</v>
      </c>
      <c r="M36" s="76"/>
    </row>
    <row r="37" spans="1:13" ht="10.5" customHeight="1">
      <c r="A37" s="77"/>
      <c r="B37" s="50"/>
      <c r="C37" s="50"/>
      <c r="D37" s="50"/>
      <c r="E37" s="50"/>
      <c r="F37" s="51"/>
      <c r="G37" s="68"/>
      <c r="H37" s="51"/>
      <c r="I37" s="51"/>
      <c r="J37" s="51"/>
      <c r="K37" s="51"/>
      <c r="L37" s="76"/>
      <c r="M37" s="76"/>
    </row>
    <row r="38" spans="1:13" s="54" customFormat="1" ht="33" customHeight="1">
      <c r="A38" s="45" t="s">
        <v>33</v>
      </c>
      <c r="B38" s="78">
        <f>B39+B52+B53+B54+B55</f>
        <v>50057.470605915</v>
      </c>
      <c r="C38" s="47">
        <f aca="true" t="shared" si="4" ref="C38:C56">B38/$B$10*100</f>
        <v>7.022334791214567</v>
      </c>
      <c r="D38" s="47">
        <f aca="true" t="shared" si="5" ref="D38:D55">B38/B$38*100</f>
        <v>100</v>
      </c>
      <c r="E38" s="47"/>
      <c r="F38" s="47"/>
      <c r="G38" s="78">
        <f>G39+G52+G53+G54+G55</f>
        <v>52556.87947760334</v>
      </c>
      <c r="H38" s="47">
        <f aca="true" t="shared" si="6" ref="H38:H55">G38/$G$10*100</f>
        <v>6.942500304162358</v>
      </c>
      <c r="I38" s="47">
        <f aca="true" t="shared" si="7" ref="I38:I55">G38/G$38*100</f>
        <v>100</v>
      </c>
      <c r="J38" s="47"/>
      <c r="K38" s="47">
        <f>G38-B38</f>
        <v>2499.4088716883416</v>
      </c>
      <c r="L38" s="48">
        <f>G38/B38-1</f>
        <v>0.04993078638282222</v>
      </c>
      <c r="M38" s="48"/>
    </row>
    <row r="39" spans="1:13" s="54" customFormat="1" ht="19.5" customHeight="1">
      <c r="A39" s="79" t="s">
        <v>34</v>
      </c>
      <c r="B39" s="68">
        <f>B40+B41+B42+B43+B44+B51</f>
        <v>49185.05633154</v>
      </c>
      <c r="C39" s="51">
        <f t="shared" si="4"/>
        <v>6.899947762123013</v>
      </c>
      <c r="D39" s="51">
        <f t="shared" si="5"/>
        <v>98.25717467579771</v>
      </c>
      <c r="E39" s="51"/>
      <c r="F39" s="51"/>
      <c r="G39" s="68">
        <f>G40+G41+G42+G43+G44+G51</f>
        <v>50985.55219627001</v>
      </c>
      <c r="H39" s="51">
        <f t="shared" si="6"/>
        <v>6.734935847576917</v>
      </c>
      <c r="I39" s="51">
        <f t="shared" si="7"/>
        <v>97.01023482186963</v>
      </c>
      <c r="J39" s="51"/>
      <c r="K39" s="51">
        <f>G39-B39</f>
        <v>1800.4958647300082</v>
      </c>
      <c r="L39" s="52">
        <f>G39/B39-1</f>
        <v>0.03660656302990617</v>
      </c>
      <c r="M39" s="53"/>
    </row>
    <row r="40" spans="1:13" ht="19.5" customHeight="1">
      <c r="A40" s="80" t="s">
        <v>35</v>
      </c>
      <c r="B40" s="73">
        <v>12832.594045</v>
      </c>
      <c r="C40" s="73">
        <f t="shared" si="4"/>
        <v>1.8002262306295602</v>
      </c>
      <c r="D40" s="73">
        <f t="shared" si="5"/>
        <v>25.63572208037944</v>
      </c>
      <c r="E40" s="73"/>
      <c r="F40" s="73"/>
      <c r="G40" s="81">
        <v>13871.241533</v>
      </c>
      <c r="H40" s="73">
        <f t="shared" si="6"/>
        <v>1.832321468077265</v>
      </c>
      <c r="I40" s="73">
        <f t="shared" si="7"/>
        <v>26.392817973356102</v>
      </c>
      <c r="J40" s="73"/>
      <c r="K40" s="73">
        <f>G40-B40</f>
        <v>1038.6474880000005</v>
      </c>
      <c r="L40" s="82">
        <f>G40/B40-1</f>
        <v>0.0809382330928401</v>
      </c>
      <c r="M40" s="83"/>
    </row>
    <row r="41" spans="1:13" ht="17.25" customHeight="1">
      <c r="A41" s="80" t="s">
        <v>36</v>
      </c>
      <c r="B41" s="73">
        <v>7886.487999999999</v>
      </c>
      <c r="C41" s="73">
        <f t="shared" si="4"/>
        <v>1.1063595182204846</v>
      </c>
      <c r="D41" s="73">
        <f t="shared" si="5"/>
        <v>15.754867164758618</v>
      </c>
      <c r="E41" s="73"/>
      <c r="F41" s="73"/>
      <c r="G41" s="81">
        <v>8079.954159333334</v>
      </c>
      <c r="H41" s="73">
        <f t="shared" si="6"/>
        <v>1.0673214385320198</v>
      </c>
      <c r="I41" s="73">
        <f t="shared" si="7"/>
        <v>15.373732686653394</v>
      </c>
      <c r="J41" s="73"/>
      <c r="K41" s="73">
        <f>G41-B41</f>
        <v>193.46615933333487</v>
      </c>
      <c r="L41" s="82">
        <f>G41/B41-1</f>
        <v>0.02453134517333133</v>
      </c>
      <c r="M41" s="83"/>
    </row>
    <row r="42" spans="1:13" ht="19.5" customHeight="1">
      <c r="A42" s="80" t="s">
        <v>37</v>
      </c>
      <c r="B42" s="73">
        <v>1596.30585854</v>
      </c>
      <c r="C42" s="73">
        <f t="shared" si="4"/>
        <v>0.22393848574762953</v>
      </c>
      <c r="D42" s="73">
        <f t="shared" si="5"/>
        <v>3.188946303554087</v>
      </c>
      <c r="E42" s="73"/>
      <c r="F42" s="73"/>
      <c r="G42" s="81">
        <v>2053.0603092700003</v>
      </c>
      <c r="H42" s="73">
        <f t="shared" si="6"/>
        <v>0.2711989745822827</v>
      </c>
      <c r="I42" s="73">
        <f t="shared" si="7"/>
        <v>3.906358843364919</v>
      </c>
      <c r="J42" s="73"/>
      <c r="K42" s="73">
        <f>G42-B42</f>
        <v>456.75445073000037</v>
      </c>
      <c r="L42" s="82">
        <f>G42/B42-1</f>
        <v>0.2861321646390207</v>
      </c>
      <c r="M42" s="83"/>
    </row>
    <row r="43" spans="1:13" ht="19.5" customHeight="1">
      <c r="A43" s="80" t="s">
        <v>38</v>
      </c>
      <c r="B43" s="73">
        <v>1338.0919999999999</v>
      </c>
      <c r="C43" s="73">
        <f t="shared" si="4"/>
        <v>0.18771483839887723</v>
      </c>
      <c r="D43" s="73">
        <f t="shared" si="5"/>
        <v>2.6731114932560844</v>
      </c>
      <c r="E43" s="73"/>
      <c r="F43" s="73"/>
      <c r="G43" s="81">
        <v>910.5587429999999</v>
      </c>
      <c r="H43" s="73">
        <f t="shared" si="6"/>
        <v>0.12028024519471461</v>
      </c>
      <c r="I43" s="73">
        <f t="shared" si="7"/>
        <v>1.7325205606775547</v>
      </c>
      <c r="J43" s="73"/>
      <c r="K43" s="73">
        <f>G43-B43</f>
        <v>-427.53325699999994</v>
      </c>
      <c r="L43" s="82">
        <f>G43/B43-1</f>
        <v>-0.3195096129414121</v>
      </c>
      <c r="M43" s="83"/>
    </row>
    <row r="44" spans="1:13" s="54" customFormat="1" ht="19.5" customHeight="1">
      <c r="A44" s="80" t="s">
        <v>39</v>
      </c>
      <c r="B44" s="81">
        <f>B45+B46+B47+B48+B50+B49</f>
        <v>25494.971595</v>
      </c>
      <c r="C44" s="73">
        <f t="shared" si="4"/>
        <v>3.5765735636558555</v>
      </c>
      <c r="D44" s="73">
        <f t="shared" si="5"/>
        <v>50.931402019316984</v>
      </c>
      <c r="E44" s="73"/>
      <c r="F44" s="73"/>
      <c r="G44" s="81">
        <f>G45+G46+G47+G48+G50+G49</f>
        <v>26012.83204166667</v>
      </c>
      <c r="H44" s="73">
        <f t="shared" si="6"/>
        <v>3.436164706817378</v>
      </c>
      <c r="I44" s="73">
        <f t="shared" si="7"/>
        <v>49.49462810620599</v>
      </c>
      <c r="J44" s="73"/>
      <c r="K44" s="73">
        <f>G44-B44</f>
        <v>517.8604466666693</v>
      </c>
      <c r="L44" s="82">
        <f>G44/B44-1</f>
        <v>0.020312258232451974</v>
      </c>
      <c r="M44" s="84"/>
    </row>
    <row r="45" spans="1:13" ht="31.5" customHeight="1">
      <c r="A45" s="85" t="s">
        <v>40</v>
      </c>
      <c r="B45" s="58">
        <v>92.56730099999913</v>
      </c>
      <c r="C45" s="58">
        <f t="shared" si="4"/>
        <v>0.012985845478662952</v>
      </c>
      <c r="D45" s="58">
        <f>B45/B$38*100</f>
        <v>0.18492205035438009</v>
      </c>
      <c r="E45" s="58"/>
      <c r="F45" s="58"/>
      <c r="G45" s="86">
        <v>203.00488999999925</v>
      </c>
      <c r="H45" s="58">
        <f t="shared" si="6"/>
        <v>0.026815928277705837</v>
      </c>
      <c r="I45" s="58">
        <f t="shared" si="7"/>
        <v>0.38625750238179196</v>
      </c>
      <c r="J45" s="58"/>
      <c r="K45" s="58">
        <f>G45-B45</f>
        <v>110.43758900000012</v>
      </c>
      <c r="L45" s="59">
        <f>G45/B45-1</f>
        <v>1.1930518423563106</v>
      </c>
      <c r="M45" s="83"/>
    </row>
    <row r="46" spans="1:13" ht="15.75" customHeight="1">
      <c r="A46" s="87" t="s">
        <v>41</v>
      </c>
      <c r="B46" s="58">
        <v>3366.5298660000003</v>
      </c>
      <c r="C46" s="88">
        <f t="shared" si="4"/>
        <v>0.47227515728453945</v>
      </c>
      <c r="D46" s="88">
        <f t="shared" si="5"/>
        <v>6.72532955670796</v>
      </c>
      <c r="E46" s="88"/>
      <c r="F46" s="88"/>
      <c r="G46" s="89">
        <v>2560.414310666666</v>
      </c>
      <c r="H46" s="88">
        <f t="shared" si="6"/>
        <v>0.33821789473174363</v>
      </c>
      <c r="I46" s="88">
        <f t="shared" si="7"/>
        <v>4.871701547192817</v>
      </c>
      <c r="J46" s="88"/>
      <c r="K46" s="88">
        <f>G46-B46</f>
        <v>-806.1155553333342</v>
      </c>
      <c r="L46" s="90">
        <f>G46/B46-1</f>
        <v>-0.2394499937382507</v>
      </c>
      <c r="M46" s="83"/>
    </row>
    <row r="47" spans="1:13" ht="33" customHeight="1">
      <c r="A47" s="85" t="s">
        <v>42</v>
      </c>
      <c r="B47" s="58">
        <v>2158.2265029999994</v>
      </c>
      <c r="C47" s="58">
        <f t="shared" si="4"/>
        <v>0.3027677762357288</v>
      </c>
      <c r="D47" s="58">
        <f t="shared" si="5"/>
        <v>4.311497318733829</v>
      </c>
      <c r="E47" s="51"/>
      <c r="F47" s="51"/>
      <c r="G47" s="86">
        <v>2200.411866</v>
      </c>
      <c r="H47" s="58">
        <f t="shared" si="6"/>
        <v>0.2906633765327972</v>
      </c>
      <c r="I47" s="58">
        <f t="shared" si="7"/>
        <v>4.186724721618388</v>
      </c>
      <c r="J47" s="58"/>
      <c r="K47" s="58">
        <f>G47-B47</f>
        <v>42.18536300000051</v>
      </c>
      <c r="L47" s="59">
        <f>G47/B47-1</f>
        <v>0.01954630940791513</v>
      </c>
      <c r="M47" s="83"/>
    </row>
    <row r="48" spans="1:13" ht="17.25" customHeight="1">
      <c r="A48" s="87" t="s">
        <v>43</v>
      </c>
      <c r="B48" s="58">
        <v>18588.133925</v>
      </c>
      <c r="C48" s="88">
        <f>B48/$B$10*100</f>
        <v>2.607644732849507</v>
      </c>
      <c r="D48" s="88">
        <f t="shared" si="5"/>
        <v>37.13358605619108</v>
      </c>
      <c r="E48" s="88"/>
      <c r="F48" s="88"/>
      <c r="G48" s="89">
        <v>19861.022506</v>
      </c>
      <c r="H48" s="88">
        <f t="shared" si="6"/>
        <v>2.6235415070188672</v>
      </c>
      <c r="I48" s="88">
        <f t="shared" si="7"/>
        <v>37.789577127507364</v>
      </c>
      <c r="J48" s="88"/>
      <c r="K48" s="88">
        <f>G48-B48</f>
        <v>1272.888581000003</v>
      </c>
      <c r="L48" s="90">
        <f>G48/B48-1</f>
        <v>0.0684785565961541</v>
      </c>
      <c r="M48" s="83"/>
    </row>
    <row r="49" spans="1:13" ht="48" customHeight="1">
      <c r="A49" s="91" t="s">
        <v>44</v>
      </c>
      <c r="B49" s="89">
        <v>268.578</v>
      </c>
      <c r="C49" s="88">
        <f>B49/$B$10*100</f>
        <v>0.037677585597622326</v>
      </c>
      <c r="D49" s="88">
        <f>B49/B$38*100</f>
        <v>0.5365392952321161</v>
      </c>
      <c r="E49" s="88"/>
      <c r="F49" s="88"/>
      <c r="G49" s="89">
        <v>587.874732</v>
      </c>
      <c r="H49" s="88">
        <f t="shared" si="6"/>
        <v>0.07765530500071992</v>
      </c>
      <c r="I49" s="88">
        <f t="shared" si="7"/>
        <v>1.11854953688892</v>
      </c>
      <c r="J49" s="88"/>
      <c r="K49" s="88">
        <f>G49-B49</f>
        <v>319.296732</v>
      </c>
      <c r="L49" s="90">
        <f>G49/B49-1</f>
        <v>1.1888417219578673</v>
      </c>
      <c r="M49" s="83"/>
    </row>
    <row r="50" spans="1:13" ht="19.5" customHeight="1">
      <c r="A50" s="92" t="s">
        <v>45</v>
      </c>
      <c r="B50" s="58">
        <v>1020.936</v>
      </c>
      <c r="C50" s="58">
        <f t="shared" si="4"/>
        <v>0.14322246620979437</v>
      </c>
      <c r="D50" s="58">
        <f t="shared" si="5"/>
        <v>2.039527742097624</v>
      </c>
      <c r="E50" s="58"/>
      <c r="F50" s="58"/>
      <c r="G50" s="86">
        <v>600.103737</v>
      </c>
      <c r="H50" s="58">
        <f t="shared" si="6"/>
        <v>0.07927069525554437</v>
      </c>
      <c r="I50" s="58">
        <f t="shared" si="7"/>
        <v>1.141817670616706</v>
      </c>
      <c r="J50" s="58"/>
      <c r="K50" s="58">
        <f>G50-B50</f>
        <v>-420.832263</v>
      </c>
      <c r="L50" s="59">
        <f>G50/B50-1</f>
        <v>-0.41220239368579425</v>
      </c>
      <c r="M50" s="83"/>
    </row>
    <row r="51" spans="1:13" ht="31.5" customHeight="1">
      <c r="A51" s="93" t="s">
        <v>46</v>
      </c>
      <c r="B51" s="94">
        <v>36.604833</v>
      </c>
      <c r="C51" s="94">
        <f>B51/$B$10*100</f>
        <v>0.005135125470605077</v>
      </c>
      <c r="D51" s="73">
        <f t="shared" si="5"/>
        <v>0.0731256145324982</v>
      </c>
      <c r="E51" s="73"/>
      <c r="F51" s="73"/>
      <c r="G51" s="81">
        <v>57.905409999999996</v>
      </c>
      <c r="H51" s="73">
        <f t="shared" si="6"/>
        <v>0.00764901437325552</v>
      </c>
      <c r="I51" s="73">
        <f t="shared" si="7"/>
        <v>0.11017665161166176</v>
      </c>
      <c r="J51" s="73"/>
      <c r="K51" s="73">
        <f>G51-B51</f>
        <v>21.300576999999997</v>
      </c>
      <c r="L51" s="95">
        <f>G51/B51-1</f>
        <v>0.5819061379135373</v>
      </c>
      <c r="M51" s="84"/>
    </row>
    <row r="52" spans="1:13" s="54" customFormat="1" ht="19.5" customHeight="1">
      <c r="A52" s="79" t="s">
        <v>47</v>
      </c>
      <c r="B52" s="96">
        <v>1393.393431</v>
      </c>
      <c r="C52" s="73">
        <f t="shared" si="4"/>
        <v>0.1954728245339051</v>
      </c>
      <c r="D52" s="73">
        <f t="shared" si="5"/>
        <v>2.7835873729411946</v>
      </c>
      <c r="E52" s="73"/>
      <c r="F52" s="73"/>
      <c r="G52" s="81">
        <v>1571.3272813333338</v>
      </c>
      <c r="H52" s="73">
        <f t="shared" si="6"/>
        <v>0.2075644565854415</v>
      </c>
      <c r="I52" s="73">
        <f t="shared" si="7"/>
        <v>2.9897651781303747</v>
      </c>
      <c r="J52" s="73"/>
      <c r="K52" s="73">
        <f>G52-B52</f>
        <v>177.9338503333338</v>
      </c>
      <c r="L52" s="82">
        <f>G52/B52-1</f>
        <v>0.1276982124177488</v>
      </c>
      <c r="M52" s="84"/>
    </row>
    <row r="53" spans="1:13" ht="19.5" customHeight="1">
      <c r="A53" s="79" t="s">
        <v>48</v>
      </c>
      <c r="B53" s="96">
        <v>0</v>
      </c>
      <c r="C53" s="73">
        <f t="shared" si="4"/>
        <v>0</v>
      </c>
      <c r="D53" s="73">
        <f t="shared" si="5"/>
        <v>0</v>
      </c>
      <c r="E53" s="73"/>
      <c r="F53" s="73"/>
      <c r="G53" s="81">
        <v>0</v>
      </c>
      <c r="H53" s="73">
        <f t="shared" si="6"/>
        <v>0</v>
      </c>
      <c r="I53" s="73">
        <f t="shared" si="7"/>
        <v>0</v>
      </c>
      <c r="J53" s="73"/>
      <c r="K53" s="73">
        <f>G53-B53</f>
        <v>0</v>
      </c>
      <c r="L53" s="82"/>
      <c r="M53" s="84"/>
    </row>
    <row r="54" spans="1:13" s="54" customFormat="1" ht="32.25" customHeight="1">
      <c r="A54" s="97" t="s">
        <v>49</v>
      </c>
      <c r="B54" s="94">
        <v>-520.979156625</v>
      </c>
      <c r="C54" s="73">
        <f t="shared" si="4"/>
        <v>-0.07308579544235017</v>
      </c>
      <c r="D54" s="73">
        <f t="shared" si="5"/>
        <v>-1.0407620487389126</v>
      </c>
      <c r="E54" s="73"/>
      <c r="F54" s="73"/>
      <c r="G54" s="81">
        <v>0</v>
      </c>
      <c r="H54" s="73">
        <f t="shared" si="6"/>
        <v>0</v>
      </c>
      <c r="I54" s="73">
        <f t="shared" si="7"/>
        <v>0</v>
      </c>
      <c r="J54" s="73"/>
      <c r="K54" s="73">
        <f>G54-B54</f>
        <v>520.979156625</v>
      </c>
      <c r="L54" s="82">
        <f>G54/B54-1</f>
        <v>-1</v>
      </c>
      <c r="M54" s="84"/>
    </row>
    <row r="55" spans="1:13" s="54" customFormat="1" ht="7.5" customHeight="1">
      <c r="A55" s="98"/>
      <c r="B55" s="99"/>
      <c r="C55" s="51">
        <f t="shared" si="4"/>
        <v>0</v>
      </c>
      <c r="D55" s="51">
        <f t="shared" si="5"/>
        <v>0</v>
      </c>
      <c r="E55" s="51"/>
      <c r="F55" s="51"/>
      <c r="G55" s="68">
        <v>0</v>
      </c>
      <c r="H55" s="51">
        <f t="shared" si="6"/>
        <v>0</v>
      </c>
      <c r="I55" s="51">
        <f t="shared" si="7"/>
        <v>0</v>
      </c>
      <c r="J55" s="51"/>
      <c r="K55" s="73">
        <f>G55-B55</f>
        <v>0</v>
      </c>
      <c r="L55" s="82"/>
      <c r="M55" s="84"/>
    </row>
    <row r="56" spans="1:13" s="37" customFormat="1" ht="21" customHeight="1" thickBot="1">
      <c r="A56" s="100" t="s">
        <v>50</v>
      </c>
      <c r="B56" s="101">
        <f>B12-B38</f>
        <v>4898.654811</v>
      </c>
      <c r="C56" s="102">
        <f t="shared" si="4"/>
        <v>0.6872099946930014</v>
      </c>
      <c r="D56" s="101">
        <v>0</v>
      </c>
      <c r="E56" s="101"/>
      <c r="F56" s="103"/>
      <c r="G56" s="101">
        <f>G12-G38</f>
        <v>3013.6633159999983</v>
      </c>
      <c r="H56" s="102">
        <f>G56/$G$10*100</f>
        <v>0.3980898161369876</v>
      </c>
      <c r="I56" s="104">
        <v>0</v>
      </c>
      <c r="J56" s="103"/>
      <c r="K56" s="104">
        <f>G56-B56</f>
        <v>-1884.991495000002</v>
      </c>
      <c r="L56" s="105">
        <f>G56/B56-1</f>
        <v>-0.3847977797429667</v>
      </c>
      <c r="M56" s="106"/>
    </row>
    <row r="57" spans="1:11" ht="12" customHeight="1">
      <c r="A57" s="108"/>
      <c r="B57" s="108"/>
      <c r="C57" s="108"/>
      <c r="D57" s="108"/>
      <c r="E57" s="108"/>
      <c r="F57" s="108"/>
      <c r="G57" s="107"/>
      <c r="H57" s="107"/>
      <c r="I57" s="107"/>
      <c r="J57" s="107"/>
      <c r="K57" s="107"/>
    </row>
    <row r="58" spans="7:11" ht="19.5" customHeight="1">
      <c r="G58" s="107"/>
      <c r="H58" s="107"/>
      <c r="I58" s="107"/>
      <c r="J58" s="107"/>
      <c r="K58" s="107"/>
    </row>
    <row r="59" spans="7:11" ht="19.5" customHeight="1">
      <c r="G59" s="107"/>
      <c r="H59" s="107"/>
      <c r="I59" s="107"/>
      <c r="J59" s="107"/>
      <c r="K59" s="107"/>
    </row>
    <row r="60" spans="7:11" ht="19.5" customHeight="1">
      <c r="G60" s="107"/>
      <c r="H60" s="107"/>
      <c r="I60" s="107"/>
      <c r="J60" s="107"/>
      <c r="K60" s="107"/>
    </row>
    <row r="61" spans="7:11" ht="19.5" customHeight="1">
      <c r="G61" s="107"/>
      <c r="H61" s="107"/>
      <c r="I61" s="107"/>
      <c r="J61" s="107"/>
      <c r="K61" s="107"/>
    </row>
  </sheetData>
  <sheetProtection/>
  <mergeCells count="4">
    <mergeCell ref="A3:M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2016-04-25T09:08:13Z</cp:lastPrinted>
  <dcterms:created xsi:type="dcterms:W3CDTF">2016-04-25T08:59:49Z</dcterms:created>
  <dcterms:modified xsi:type="dcterms:W3CDTF">2016-04-25T09:10:53Z</dcterms:modified>
  <cp:category/>
  <cp:version/>
  <cp:contentType/>
  <cp:contentStatus/>
</cp:coreProperties>
</file>