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'[2]data input'!#REF!</definedName>
    <definedName name="___bas2">'[2]data input'!#REF!</definedName>
    <definedName name="___bas3">'[2]data input'!#REF!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PI97">'[4]REER Forecast'!#REF!</definedName>
    <definedName name="___RES2">'[3]RES'!#REF!</definedName>
    <definedName name="___rge1">#REF!</definedName>
    <definedName name="___som1">'[2]data input'!#REF!</definedName>
    <definedName name="___som2">'[2]data input'!#REF!</definedName>
    <definedName name="___som3">'[2]data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'[6]EU2DBase'!#REF!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'[12]INT_RATES_old'!$A$1:$I$34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'[6]EU2DBase'!$C$1:$F$196</definedName>
    <definedName name="__UKR2">'[6]EU2DBase'!$G$1:$U$196</definedName>
    <definedName name="__UKR3">'[6]EU2DBase'!#REF!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'[12]INT_RATES_old'!$A$1:$I$34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'[6]EU2DBase'!$C$1:$F$196</definedName>
    <definedName name="_UKR2">'[6]EU2DBase'!$G$1:$U$196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'[15]LINK'!$A$1:$A$42</definedName>
    <definedName name="a_11">WEO '[15]LINK'!$A$1:$A$42</definedName>
    <definedName name="a_14">#REF!</definedName>
    <definedName name="a_15">WEO '[15]LINK'!$A$1:$A$42</definedName>
    <definedName name="a_17">WEO '[15]LINK'!$A$1:$A$42</definedName>
    <definedName name="a_2">#REF!</definedName>
    <definedName name="a_20">WEO '[15]LINK'!$A$1:$A$42</definedName>
    <definedName name="a_22">WEO '[15]LINK'!$A$1:$A$42</definedName>
    <definedName name="a_24">WEO '[15]LINK'!$A$1:$A$42</definedName>
    <definedName name="a_25">#REF!</definedName>
    <definedName name="a_28">WEO '[15]LINK'!$A$1:$A$42</definedName>
    <definedName name="a_37">WEO '[15]LINK'!$A$1:$A$42</definedName>
    <definedName name="a_38">WEO '[15]LINK'!$A$1:$A$42</definedName>
    <definedName name="a_46">WEO '[15]LINK'!$A$1:$A$42</definedName>
    <definedName name="a_47">WEO '[15]LINK'!$A$1:$A$42</definedName>
    <definedName name="a_49">WEO '[15]LINK'!$A$1:$A$42</definedName>
    <definedName name="a_54">WEO '[15]LINK'!$A$1:$A$42</definedName>
    <definedName name="a_55">WEO '[15]LINK'!$A$1:$A$42</definedName>
    <definedName name="a_56">WEO '[15]LINK'!$A$1:$A$42</definedName>
    <definedName name="a_57">WEO '[15]LINK'!$A$1:$A$42</definedName>
    <definedName name="a_61">WEO '[15]LINK'!$A$1:$A$42</definedName>
    <definedName name="a_64">WEO '[15]LINK'!$A$1:$A$42</definedName>
    <definedName name="a_65">WEO '[15]LINK'!$A$1:$A$42</definedName>
    <definedName name="a_66">WEO '[15]LINK'!$A$1:$A$42</definedName>
    <definedName name="a47">WEO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'[15]LINK'!$A$1:$A$42</definedName>
    <definedName name="CHART2_11">#REF!</definedName>
    <definedName name="chart2_15">WEO '[15]LINK'!$A$1:$A$42</definedName>
    <definedName name="chart2_17">WEO '[15]LINK'!$A$1:$A$42</definedName>
    <definedName name="chart2_20">WEO '[15]LINK'!$A$1:$A$42</definedName>
    <definedName name="chart2_22">WEO '[15]LINK'!$A$1:$A$42</definedName>
    <definedName name="chart2_24">WEO '[15]LINK'!$A$1:$A$42</definedName>
    <definedName name="chart2_28">WEO '[15]LINK'!$A$1:$A$42</definedName>
    <definedName name="chart2_37">WEO '[15]LINK'!$A$1:$A$42</definedName>
    <definedName name="chart2_38">WEO '[15]LINK'!$A$1:$A$42</definedName>
    <definedName name="chart2_46">WEO '[15]LINK'!$A$1:$A$42</definedName>
    <definedName name="chart2_47">WEO '[15]LINK'!$A$1:$A$42</definedName>
    <definedName name="chart2_49">WEO '[15]LINK'!$A$1:$A$42</definedName>
    <definedName name="chart2_54">WEO '[15]LINK'!$A$1:$A$42</definedName>
    <definedName name="chart2_55">WEO '[15]LINK'!$A$1:$A$42</definedName>
    <definedName name="chart2_56">WEO '[15]LINK'!$A$1:$A$42</definedName>
    <definedName name="chart2_57">WEO '[15]LINK'!$A$1:$A$42</definedName>
    <definedName name="chart2_61">WEO '[15]LINK'!$A$1:$A$42</definedName>
    <definedName name="chart2_64">WEO '[15]LINK'!$A$1:$A$42</definedName>
    <definedName name="chart2_65">WEO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'[40]EU2DBase'!$B$14:$B$31</definedName>
    <definedName name="DATESATKM">#REF!</definedName>
    <definedName name="DATESM">'[40]EU2DBase'!$B$88:$B$196</definedName>
    <definedName name="DATESMTKM">#REF!</definedName>
    <definedName name="DATESQ">'[40]EU2DBase'!$B$49:$B$72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WEO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'[42]NPV_base'!#REF!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'[42]NPV_base'!#REF!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'[59]Q2'!$E$63:$AH$63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'[60]CAgds'!$D$14:$BO$14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'[40]EU2DBase'!#REF!</definedName>
    <definedName name="NAMESM">'[40]EU2DBase'!#REF!</definedName>
    <definedName name="NAMESQ">'[40]EU2DBase'!#REF!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'[59]Q2'!$E$47:$AH$47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'[29]weo_real'!#REF!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'[29]weo_real'!#REF!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'[21]Q1'!$E$45:$AH$45</definedName>
    <definedName name="pchNX_R">'[29]weo_real'!#REF!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'[40]EU2DBase'!$C$12:$U$156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'[15]LINK'!$A$1:$A$42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'[12]SEI_OLD'!$A$1:$G$59</definedName>
    <definedName name="Table_1_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0____Mozambique____Medium_Term_External_Debt__1997_2015">#REF!</definedName>
    <definedName name="Table_10_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1__Armenia___Average_Monthly_Wages_in_the_State_Sector__1994_99__1">'[12]WAGES_old'!$A$1:$F$63</definedName>
    <definedName name="Table_12.__Armenia__Labor_Force__Employment__and_Unemployment__1994_99">'[12]EMPLOY_old'!$A$1:$H$53</definedName>
    <definedName name="Table_12___Armenia__Labor_Force__Employment__and_Unemployment__1994_99">'[12]EMPLOY_old'!$A$1:$H$53</definedName>
    <definedName name="Table_13._Armenia___Employment_in_the_Public_Sector__1994_99">'[12]EMPL_PUBL_old'!$A$1:$F$27</definedName>
    <definedName name="Table_13_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4__Armenia___Budgetary_Sector_Employment__1994_99">'[12]EMPL_BUDG_old'!$A$1:$K$17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'[12]EXPEN_old'!$A$1:$F$25</definedName>
    <definedName name="Table_19_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'[12]NGDP_R_old'!$A$1:$L$35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'[12]TAX_REV_old'!$A$1:$F$24</definedName>
    <definedName name="Table_20__Armenia___Composition_of_Tax_Revenues_in_Consolidated_Government_Budget__1994_99">'[12]TAX_REV_old'!$A$1:$F$24</definedName>
    <definedName name="Table_21._Armenia___Accounts_of_the_Central_Bank__1994_99">'[12]CBANK_old'!$A$1:$U$46</definedName>
    <definedName name="Table_21__Armenia___Accounts_of_the_Central_Bank__1994_99">'[12]CBANK_old'!$A$1:$U$46</definedName>
    <definedName name="Table_22._Armenia___Monetary_Survey__1994_99">'[12]MSURVEY_old'!$A$1:$Q$52</definedName>
    <definedName name="Table_22_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3__Armenia___Commercial_Banks___Interest_Rates_for_Loans_and_Deposits_in_Drams_and_U_S__Dollars__1996_99">'[12]INT_RATES_old'!$A$1:$R$32</definedName>
    <definedName name="Table_24._Armenia___Treasury_Bills__1995_99">'[12]Tbill_old'!$A$1:$U$31</definedName>
    <definedName name="Table_24_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5__Armenia___Quarterly_Balance_of_Payments_and_External_Financing__1995_99">'[12]BOP_Q_OLD'!$A$1:$F$74</definedName>
    <definedName name="Table_26._Armenia___Summary_External_Debt_Data__1995_99">'[12]EXTDEBT_OLD'!$A$1:$F$45</definedName>
    <definedName name="Table_26__Armenia___Summary_External_Debt_Data__1995_99">'[12]EXTDEBT_OLD'!$A$1:$F$45</definedName>
    <definedName name="Table_27.__Armenia___Commodity_Composition_of_Trade__1995_99">'[12]COMP_TRADE'!$A$1:$F$29</definedName>
    <definedName name="Table_27___Armenia___Commodity_Composition_of_Trade__1995_99">'[12]COMP_TRADE'!$A$1:$F$29</definedName>
    <definedName name="Table_28._Armenia___Direction_of_Trade__1995_99">'[12]DOT'!$A$1:$F$66</definedName>
    <definedName name="Table_28__Armenia___Direction_of_Trade__1995_99">'[12]DOT'!$A$1:$F$66</definedName>
    <definedName name="Table_29._Armenia___Incorporatized_and_Partially_Privatized_Enterprises__1994_99">'[12]PRIVATE_OLD'!$A$1:$G$29</definedName>
    <definedName name="Table_29_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'[12]GDP_q_old'!$A$1:$P$31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'[12]BNKIND_old'!$A$1:$M$16</definedName>
    <definedName name="Table_30__Armenia___Banking_System_Indicators__1997_99">'[12]BNKIND_old'!$A$1:$M$16</definedName>
    <definedName name="Table_31._Armenia___Banking_Sector_Loans__1996_99">'[12]BNKLOANS_old'!$A$1:$O$40</definedName>
    <definedName name="Table_31__Armenia___Banking_Sector_Loans__1996_99">'[12]BNKLOANS_old'!$A$1:$O$40</definedName>
    <definedName name="Table_32._Armenia___Total_Electricity_Generation__Distribution_and_Collection__1994_99">'[12]ELECTR_old'!$A$1:$F$51</definedName>
    <definedName name="Table_32__Armenia___Total_Electricity_Generation__Distribution_and_Collection__1994_99">'[12]ELECTR_old'!$A$1:$F$51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'[12]taxrevSum'!$A$1:$F$52</definedName>
    <definedName name="Table_34_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___Moldova____Monetary_Survey_and_Projections__1994_98_1">#REF!</definedName>
    <definedName name="Table_4_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_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6___Moldova__Balance_of_Payments__1994_98">#REF!</definedName>
    <definedName name="Table_6__Armenia___Production_of_Selected_Industrial_Commodities__1994_99">'[12]INDCOM_old'!$A$1:$L$31</definedName>
    <definedName name="Table_7._Armenia___Consumer_Prices__1994_99">'[12]CPI_old'!$A$1:$I$102</definedName>
    <definedName name="Table_7__Armenia___Consumer_Prices__1994_99">'[12]CPI_old'!$A$1:$I$102</definedName>
    <definedName name="Table_8.__Armenia___Selected_Energy_Prices__1994_99__1">'[12]ENERGY_old'!$A$1:$AF$25</definedName>
    <definedName name="Table_8___Armenia___Selected_Energy_Prices__1994_99__1">'[12]ENERGY_old'!$A$1:$AF$25</definedName>
    <definedName name="Table_9._Armenia___Regulated_Prices_for_Main_Commodities_and_Services__1994_99__1">'[12]MAINCOM_old '!$A$1:$H$20</definedName>
    <definedName name="Table_9__Armenia___Regulated_Prices_for_Main_Commodities_and_Services__1994_99__1">'[12]MAINCOM_old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'[40]EU2DBase'!$C$1:$F$196</definedName>
    <definedName name="UKR2">'[40]EU2DBase'!$G$1:$U$196</definedName>
    <definedName name="UKR3">'[40]EU2DBase'!#REF!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'[60]CAgds'!$D$12:$BO$12</definedName>
    <definedName name="XGS">#REF!</definedName>
    <definedName name="xinc">'[23]CAinc'!$D$12:$BO$12</definedName>
    <definedName name="xinc_11">'[60]CAinc'!$D$12:$BO$12</definedName>
    <definedName name="xnfs">'[23]CAnfs'!$D$12:$BO$12</definedName>
    <definedName name="xnfs_11">'[60]CAnfs'!$D$12:$BO$12</definedName>
    <definedName name="XOF">#REF!</definedName>
    <definedName name="xr">#REF!</definedName>
    <definedName name="xxWRS_1">WEO '[15]LINK'!$A$1:$A$42</definedName>
    <definedName name="xxWRS_1_15">WEO '[15]LINK'!$A$1:$A$42</definedName>
    <definedName name="xxWRS_1_17">WEO '[15]LINK'!$A$1:$A$42</definedName>
    <definedName name="xxWRS_1_2">#REF!</definedName>
    <definedName name="xxWRS_1_20">WEO '[15]LINK'!$A$1:$A$42</definedName>
    <definedName name="xxWRS_1_22">WEO '[15]LINK'!$A$1:$A$42</definedName>
    <definedName name="xxWRS_1_24">WEO '[15]LINK'!$A$1:$A$42</definedName>
    <definedName name="xxWRS_1_28">WEO '[15]LINK'!$A$1:$A$42</definedName>
    <definedName name="xxWRS_1_37">WEO '[15]LINK'!$A$1:$A$42</definedName>
    <definedName name="xxWRS_1_38">WEO '[15]LINK'!$A$1:$A$42</definedName>
    <definedName name="xxWRS_1_46">WEO '[15]LINK'!$A$1:$A$42</definedName>
    <definedName name="xxWRS_1_47">WEO '[15]LINK'!$A$1:$A$42</definedName>
    <definedName name="xxWRS_1_49">WEO '[15]LINK'!$A$1:$A$42</definedName>
    <definedName name="xxWRS_1_54">WEO '[15]LINK'!$A$1:$A$42</definedName>
    <definedName name="xxWRS_1_55">WEO '[15]LINK'!$A$1:$A$42</definedName>
    <definedName name="xxWRS_1_56">WEO '[15]LINK'!$A$1:$A$42</definedName>
    <definedName name="xxWRS_1_57">WEO '[15]LINK'!$A$1:$A$42</definedName>
    <definedName name="xxWRS_1_61">WEO '[15]LINK'!$A$1:$A$42</definedName>
    <definedName name="xxWRS_1_63">WEO '[15]LINK'!$A$1:$A$42</definedName>
    <definedName name="xxWRS_1_64">WEO '[15]LINK'!$A$1:$A$42</definedName>
    <definedName name="xxWRS_1_65">WEO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<sst xmlns="http://schemas.openxmlformats.org/spreadsheetml/2006/main" count="55" uniqueCount="51">
  <si>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</si>
  <si>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</si>
  <si>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1.01.-30.04.2015</t>
  </si>
  <si>
    <t>Realizări 1.01.-30.04.2016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</si>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</sst>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1" xfId="55" applyFont="1" applyFill="1" applyBorder="1" applyAlignment="1" quotePrefix="1">
      <alignment vertical="center" wrapText="1"/>
      <protection/>
    </xf>
    <xf numFmtId="164" fontId="5" fillId="34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 quotePrefix="1">
      <alignment vertic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horizontal="right" vertical="center"/>
      <protection locked="0"/>
    </xf>
    <xf numFmtId="49" fontId="4" fillId="35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55" applyNumberFormat="1" applyFont="1" applyFill="1" applyBorder="1" applyAlignment="1">
      <alignment horizontal="center"/>
      <protection/>
    </xf>
    <xf numFmtId="164" fontId="4" fillId="36" borderId="0" xfId="0" applyNumberFormat="1" applyFont="1" applyFill="1" applyBorder="1" applyAlignment="1" applyProtection="1">
      <alignment horizontal="left"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10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6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6" borderId="10" xfId="0" applyNumberFormat="1" applyFont="1" applyFill="1" applyBorder="1" applyAlignment="1" applyProtection="1">
      <alignment horizontal="left" vertical="center"/>
      <protection/>
    </xf>
    <xf numFmtId="164" fontId="4" fillId="36" borderId="10" xfId="0" applyNumberFormat="1" applyFont="1" applyFill="1" applyBorder="1" applyAlignment="1" applyProtection="1">
      <alignment/>
      <protection/>
    </xf>
    <xf numFmtId="4" fontId="4" fillId="36" borderId="10" xfId="0" applyNumberFormat="1" applyFont="1" applyFill="1" applyBorder="1" applyAlignment="1" applyProtection="1">
      <alignment/>
      <protection/>
    </xf>
    <xf numFmtId="164" fontId="2" fillId="36" borderId="10" xfId="0" applyNumberFormat="1" applyFont="1" applyFill="1" applyBorder="1" applyAlignment="1" applyProtection="1">
      <alignment/>
      <protection/>
    </xf>
    <xf numFmtId="164" fontId="4" fillId="36" borderId="10" xfId="0" applyNumberFormat="1" applyFont="1" applyFill="1" applyBorder="1" applyAlignment="1" applyProtection="1">
      <alignment/>
      <protection/>
    </xf>
    <xf numFmtId="165" fontId="4" fillId="36" borderId="10" xfId="58" applyNumberFormat="1" applyFont="1" applyFill="1" applyBorder="1" applyAlignment="1" applyProtection="1">
      <alignment/>
      <protection/>
    </xf>
    <xf numFmtId="165" fontId="9" fillId="36" borderId="10" xfId="0" applyNumberFormat="1" applyFont="1" applyFill="1" applyBorder="1" applyAlignment="1" applyProtection="1">
      <alignment horizontal="right"/>
      <protection locked="0"/>
    </xf>
    <xf numFmtId="0" fontId="5" fillId="36" borderId="0" xfId="0" applyFont="1" applyFill="1" applyBorder="1" applyAlignment="1" quotePrefix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57"/>
  <sheetViews>
    <sheetView showZeros="0" tabSelected="1" view="pageBreakPreview" zoomScale="75" zoomScaleNormal="75" zoomScaleSheetLayoutView="75" zoomScalePageLayoutView="0" workbookViewId="0" topLeftCell="A15">
      <selection activeCell="G37" sqref="G37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101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4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9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  <c r="M5" s="9"/>
    </row>
    <row r="6" spans="1:11" ht="11.25" customHeight="1" hidden="1">
      <c r="A6" s="5" t="s">
        <v>1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3" ht="46.5" customHeight="1">
      <c r="A7" s="14"/>
      <c r="B7" s="103" t="s">
        <v>2</v>
      </c>
      <c r="C7" s="104"/>
      <c r="D7" s="104"/>
      <c r="E7" s="15"/>
      <c r="F7" s="16"/>
      <c r="G7" s="105" t="s">
        <v>3</v>
      </c>
      <c r="H7" s="106"/>
      <c r="I7" s="106"/>
      <c r="J7" s="17"/>
      <c r="K7" s="107" t="s">
        <v>4</v>
      </c>
      <c r="L7" s="103"/>
      <c r="M7" s="18"/>
    </row>
    <row r="8" spans="1:13" s="26" customFormat="1" ht="33" customHeight="1">
      <c r="A8" s="19"/>
      <c r="B8" s="20" t="s">
        <v>5</v>
      </c>
      <c r="C8" s="21" t="s">
        <v>6</v>
      </c>
      <c r="D8" s="21" t="s">
        <v>7</v>
      </c>
      <c r="E8" s="22"/>
      <c r="F8" s="22"/>
      <c r="G8" s="20" t="s">
        <v>5</v>
      </c>
      <c r="H8" s="21" t="s">
        <v>6</v>
      </c>
      <c r="I8" s="21" t="s">
        <v>7</v>
      </c>
      <c r="J8" s="22"/>
      <c r="K8" s="23" t="s">
        <v>5</v>
      </c>
      <c r="L8" s="24" t="s">
        <v>8</v>
      </c>
      <c r="M8" s="25"/>
    </row>
    <row r="9" spans="1:13" s="30" customFormat="1" ht="18.75" customHeight="1">
      <c r="A9" s="27"/>
      <c r="B9" s="27"/>
      <c r="C9" s="27"/>
      <c r="D9" s="27"/>
      <c r="E9" s="27"/>
      <c r="F9" s="27"/>
      <c r="G9" s="28"/>
      <c r="H9" s="28"/>
      <c r="I9" s="28"/>
      <c r="J9" s="28"/>
      <c r="K9" s="28"/>
      <c r="L9" s="29"/>
      <c r="M9" s="29"/>
    </row>
    <row r="10" spans="1:13" s="30" customFormat="1" ht="18" customHeight="1">
      <c r="A10" s="31" t="s">
        <v>9</v>
      </c>
      <c r="B10" s="32">
        <v>712832.3</v>
      </c>
      <c r="C10" s="32"/>
      <c r="D10" s="32"/>
      <c r="E10" s="32"/>
      <c r="F10" s="32"/>
      <c r="G10" s="32">
        <v>757031</v>
      </c>
      <c r="H10" s="32"/>
      <c r="I10" s="32"/>
      <c r="J10" s="32"/>
      <c r="K10" s="32"/>
      <c r="L10" s="33"/>
      <c r="M10" s="33"/>
    </row>
    <row r="11" spans="2:13" s="30" customFormat="1" ht="8.25" customHeight="1">
      <c r="B11" s="34"/>
      <c r="G11" s="36"/>
      <c r="H11" s="36"/>
      <c r="I11" s="36"/>
      <c r="J11" s="36"/>
      <c r="K11" s="36"/>
      <c r="L11" s="37"/>
      <c r="M11" s="37"/>
    </row>
    <row r="12" spans="1:13" s="36" customFormat="1" ht="35.25" customHeight="1">
      <c r="A12" s="38" t="s">
        <v>10</v>
      </c>
      <c r="B12" s="39">
        <f>B13+B30+B31+B33+B34++B37+B32+B35+B36</f>
        <v>76031.09849785</v>
      </c>
      <c r="C12" s="40">
        <f aca="true" t="shared" si="0" ref="C12:C34">B12/$B$10*100</f>
        <v>10.666056868894689</v>
      </c>
      <c r="D12" s="40">
        <f aca="true" t="shared" si="1" ref="D12:D34">B12/B$12*100</f>
        <v>100</v>
      </c>
      <c r="E12" s="40"/>
      <c r="F12" s="40"/>
      <c r="G12" s="39">
        <f>G13+G30+G31+G33+G34+G37+G32+G35+G36</f>
        <v>73884.16273022999</v>
      </c>
      <c r="H12" s="40">
        <f aca="true" t="shared" si="2" ref="H12:H28">G12/$G$10*100</f>
        <v>9.75972750524483</v>
      </c>
      <c r="I12" s="40">
        <f aca="true" t="shared" si="3" ref="I12:I36">G12/G$12*100</f>
        <v>100</v>
      </c>
      <c r="J12" s="40"/>
      <c r="K12" s="40">
        <f aca="true" t="shared" si="4" ref="K12:K28">G12-B12</f>
        <v>-2146.935767620016</v>
      </c>
      <c r="L12" s="41">
        <f aca="true" t="shared" si="5" ref="L12:L28">G12/B12-1</f>
        <v>-0.02823760027195621</v>
      </c>
      <c r="M12" s="41"/>
    </row>
    <row r="13" spans="1:13" s="47" customFormat="1" ht="24.75" customHeight="1">
      <c r="A13" s="42" t="s">
        <v>11</v>
      </c>
      <c r="B13" s="43">
        <f>B14+B27+B28</f>
        <v>73107.73962485</v>
      </c>
      <c r="C13" s="44">
        <f>B13/$B$10*100</f>
        <v>10.255952153802514</v>
      </c>
      <c r="D13" s="44">
        <f>B13/B$12*100</f>
        <v>96.15504848574209</v>
      </c>
      <c r="E13" s="44"/>
      <c r="F13" s="44"/>
      <c r="G13" s="43">
        <f>G14+G27+G28</f>
        <v>72749.07940182</v>
      </c>
      <c r="H13" s="44">
        <f t="shared" si="2"/>
        <v>9.609788687889928</v>
      </c>
      <c r="I13" s="44">
        <f t="shared" si="3"/>
        <v>98.46369873263033</v>
      </c>
      <c r="J13" s="44"/>
      <c r="K13" s="44">
        <f t="shared" si="4"/>
        <v>-358.660223030005</v>
      </c>
      <c r="L13" s="45">
        <f t="shared" si="5"/>
        <v>-0.004905913175136556</v>
      </c>
      <c r="M13" s="46"/>
    </row>
    <row r="14" spans="1:13" s="47" customFormat="1" ht="25.5" customHeight="1">
      <c r="A14" s="48" t="s">
        <v>12</v>
      </c>
      <c r="B14" s="43">
        <f>B15+B19+B20+B25+B26</f>
        <v>48265.357191999996</v>
      </c>
      <c r="C14" s="44">
        <f>B14/$B$10*100</f>
        <v>6.7709273544422715</v>
      </c>
      <c r="D14" s="44">
        <f t="shared" si="1"/>
        <v>63.48107306823252</v>
      </c>
      <c r="E14" s="44"/>
      <c r="F14" s="44"/>
      <c r="G14" s="43">
        <f>G15+G19+G20+G25+G26</f>
        <v>47426.76715587</v>
      </c>
      <c r="H14" s="44">
        <f t="shared" si="2"/>
        <v>6.264838184416491</v>
      </c>
      <c r="I14" s="44">
        <f t="shared" si="3"/>
        <v>64.19070799927351</v>
      </c>
      <c r="J14" s="44"/>
      <c r="K14" s="44">
        <f t="shared" si="4"/>
        <v>-838.5900361299937</v>
      </c>
      <c r="L14" s="45">
        <f t="shared" si="5"/>
        <v>-0.01737457433069589</v>
      </c>
      <c r="M14" s="46"/>
    </row>
    <row r="15" spans="1:13" s="47" customFormat="1" ht="40.5" customHeight="1">
      <c r="A15" s="49" t="s">
        <v>13</v>
      </c>
      <c r="B15" s="43">
        <f>B16+B17+B18</f>
        <v>15300.539924</v>
      </c>
      <c r="C15" s="44">
        <f t="shared" si="0"/>
        <v>2.1464431289098433</v>
      </c>
      <c r="D15" s="44">
        <f t="shared" si="1"/>
        <v>20.124054796383962</v>
      </c>
      <c r="E15" s="44"/>
      <c r="F15" s="44"/>
      <c r="G15" s="43">
        <f>G16+G17+G18</f>
        <v>16425.71005403</v>
      </c>
      <c r="H15" s="44">
        <f t="shared" si="2"/>
        <v>2.1697539538050625</v>
      </c>
      <c r="I15" s="44">
        <f t="shared" si="3"/>
        <v>22.231706291380032</v>
      </c>
      <c r="J15" s="44"/>
      <c r="K15" s="44">
        <f t="shared" si="4"/>
        <v>1125.170130030001</v>
      </c>
      <c r="L15" s="45">
        <f t="shared" si="5"/>
        <v>0.07353793628322158</v>
      </c>
      <c r="M15" s="46"/>
    </row>
    <row r="16" spans="1:13" ht="25.5" customHeight="1">
      <c r="A16" s="50" t="s">
        <v>14</v>
      </c>
      <c r="B16" s="51">
        <v>6211.73038</v>
      </c>
      <c r="C16" s="51">
        <f t="shared" si="0"/>
        <v>0.871415391810949</v>
      </c>
      <c r="D16" s="51">
        <f t="shared" si="1"/>
        <v>8.169986364429095</v>
      </c>
      <c r="E16" s="51"/>
      <c r="F16" s="51"/>
      <c r="G16" s="51">
        <v>6957.65332435</v>
      </c>
      <c r="H16" s="51">
        <f t="shared" si="2"/>
        <v>0.9190711244783899</v>
      </c>
      <c r="I16" s="51">
        <f t="shared" si="3"/>
        <v>9.41697525862772</v>
      </c>
      <c r="J16" s="51"/>
      <c r="K16" s="51">
        <f t="shared" si="4"/>
        <v>745.9229443499999</v>
      </c>
      <c r="L16" s="52">
        <f t="shared" si="5"/>
        <v>0.12008295574960215</v>
      </c>
      <c r="M16" s="53"/>
    </row>
    <row r="17" spans="1:13" ht="18" customHeight="1">
      <c r="A17" s="50" t="s">
        <v>15</v>
      </c>
      <c r="B17" s="51">
        <v>8515.145996</v>
      </c>
      <c r="C17" s="51">
        <f t="shared" si="0"/>
        <v>1.19455108810305</v>
      </c>
      <c r="D17" s="51">
        <f t="shared" si="1"/>
        <v>11.199556713284617</v>
      </c>
      <c r="E17" s="51"/>
      <c r="F17" s="51"/>
      <c r="G17" s="51">
        <v>8817.38746686</v>
      </c>
      <c r="H17" s="51">
        <f t="shared" si="2"/>
        <v>1.1647326816022066</v>
      </c>
      <c r="I17" s="51">
        <f t="shared" si="3"/>
        <v>11.93406968561658</v>
      </c>
      <c r="J17" s="51"/>
      <c r="K17" s="51">
        <f t="shared" si="4"/>
        <v>302.24147086000085</v>
      </c>
      <c r="L17" s="52">
        <f t="shared" si="5"/>
        <v>0.03549457296468894</v>
      </c>
      <c r="M17" s="53"/>
    </row>
    <row r="18" spans="1:13" ht="36.75" customHeight="1">
      <c r="A18" s="54" t="s">
        <v>16</v>
      </c>
      <c r="B18" s="51">
        <v>573.663548</v>
      </c>
      <c r="C18" s="51">
        <f t="shared" si="0"/>
        <v>0.08047664899584375</v>
      </c>
      <c r="D18" s="51">
        <f t="shared" si="1"/>
        <v>0.7545117186702517</v>
      </c>
      <c r="E18" s="51"/>
      <c r="F18" s="51"/>
      <c r="G18" s="51">
        <v>650.66926282</v>
      </c>
      <c r="H18" s="51">
        <f t="shared" si="2"/>
        <v>0.0859501477244657</v>
      </c>
      <c r="I18" s="51">
        <f t="shared" si="3"/>
        <v>0.8806613471357321</v>
      </c>
      <c r="J18" s="51"/>
      <c r="K18" s="51">
        <f t="shared" si="4"/>
        <v>77.00571481999998</v>
      </c>
      <c r="L18" s="52">
        <f t="shared" si="5"/>
        <v>0.13423497987360355</v>
      </c>
      <c r="M18" s="53"/>
    </row>
    <row r="19" spans="1:13" ht="24" customHeight="1">
      <c r="A19" s="49" t="s">
        <v>17</v>
      </c>
      <c r="B19" s="44">
        <v>2736.375622</v>
      </c>
      <c r="C19" s="44">
        <f t="shared" si="0"/>
        <v>0.38387368557794027</v>
      </c>
      <c r="D19" s="44">
        <f t="shared" si="1"/>
        <v>3.5990215531048504</v>
      </c>
      <c r="E19" s="44"/>
      <c r="F19" s="44"/>
      <c r="G19" s="44">
        <v>2179.47038641</v>
      </c>
      <c r="H19" s="44">
        <f t="shared" si="2"/>
        <v>0.2878971120614612</v>
      </c>
      <c r="I19" s="44">
        <f t="shared" si="3"/>
        <v>2.9498478508416004</v>
      </c>
      <c r="J19" s="44"/>
      <c r="K19" s="44">
        <f t="shared" si="4"/>
        <v>-556.9052355899998</v>
      </c>
      <c r="L19" s="45">
        <f t="shared" si="5"/>
        <v>-0.20351929432223248</v>
      </c>
      <c r="M19" s="46"/>
    </row>
    <row r="20" spans="1:13" ht="23.25" customHeight="1">
      <c r="A20" s="55" t="s">
        <v>18</v>
      </c>
      <c r="B20" s="43">
        <f>B21+B22+B23+B24</f>
        <v>29805.772984</v>
      </c>
      <c r="C20" s="44">
        <f t="shared" si="0"/>
        <v>4.1813162764930825</v>
      </c>
      <c r="D20" s="44">
        <f t="shared" si="1"/>
        <v>39.20208121791485</v>
      </c>
      <c r="E20" s="44"/>
      <c r="F20" s="44"/>
      <c r="G20" s="43">
        <f>G21+G22+G23+G24</f>
        <v>28149.872958189997</v>
      </c>
      <c r="H20" s="44">
        <f t="shared" si="2"/>
        <v>3.7184570986115495</v>
      </c>
      <c r="I20" s="44">
        <f t="shared" si="3"/>
        <v>38.10000941740708</v>
      </c>
      <c r="J20" s="44"/>
      <c r="K20" s="44">
        <f t="shared" si="4"/>
        <v>-1655.9000258100023</v>
      </c>
      <c r="L20" s="45">
        <f t="shared" si="5"/>
        <v>-0.05555635234485967</v>
      </c>
      <c r="M20" s="46"/>
    </row>
    <row r="21" spans="1:13" ht="20.25" customHeight="1">
      <c r="A21" s="50" t="s">
        <v>19</v>
      </c>
      <c r="B21" s="35">
        <v>19699.369</v>
      </c>
      <c r="C21" s="51">
        <f t="shared" si="0"/>
        <v>2.7635348454327895</v>
      </c>
      <c r="D21" s="51">
        <f t="shared" si="1"/>
        <v>25.90962039113121</v>
      </c>
      <c r="E21" s="51"/>
      <c r="F21" s="51"/>
      <c r="G21" s="51">
        <v>17975.05704394</v>
      </c>
      <c r="H21" s="51">
        <f t="shared" si="2"/>
        <v>2.3744149240836903</v>
      </c>
      <c r="I21" s="51">
        <f t="shared" si="3"/>
        <v>24.32870100940514</v>
      </c>
      <c r="J21" s="51"/>
      <c r="K21" s="51">
        <f t="shared" si="4"/>
        <v>-1724.311956059999</v>
      </c>
      <c r="L21" s="52">
        <f t="shared" si="5"/>
        <v>-0.08753132935679309</v>
      </c>
      <c r="M21" s="53"/>
    </row>
    <row r="22" spans="1:13" ht="18" customHeight="1">
      <c r="A22" s="50" t="s">
        <v>20</v>
      </c>
      <c r="B22" s="35">
        <v>7999.653374</v>
      </c>
      <c r="C22" s="51">
        <f t="shared" si="0"/>
        <v>1.1222349736396626</v>
      </c>
      <c r="D22" s="51">
        <f t="shared" si="1"/>
        <v>10.521554379786073</v>
      </c>
      <c r="E22" s="51"/>
      <c r="F22" s="51"/>
      <c r="G22" s="51">
        <v>8214.31261726</v>
      </c>
      <c r="H22" s="51">
        <f t="shared" si="2"/>
        <v>1.0850695172667961</v>
      </c>
      <c r="I22" s="51">
        <f t="shared" si="3"/>
        <v>11.117825950403688</v>
      </c>
      <c r="J22" s="51"/>
      <c r="K22" s="51">
        <f t="shared" si="4"/>
        <v>214.65924326000004</v>
      </c>
      <c r="L22" s="52">
        <f t="shared" si="5"/>
        <v>0.026833568059045243</v>
      </c>
      <c r="M22" s="53"/>
    </row>
    <row r="23" spans="1:13" s="57" customFormat="1" ht="30" customHeight="1">
      <c r="A23" s="56" t="s">
        <v>21</v>
      </c>
      <c r="B23" s="35">
        <v>944.151188</v>
      </c>
      <c r="C23" s="51">
        <f t="shared" si="0"/>
        <v>0.13245067430305837</v>
      </c>
      <c r="D23" s="51">
        <f t="shared" si="1"/>
        <v>1.241796063260481</v>
      </c>
      <c r="E23" s="51"/>
      <c r="F23" s="51"/>
      <c r="G23" s="51">
        <v>640.49696695</v>
      </c>
      <c r="H23" s="51">
        <f t="shared" si="2"/>
        <v>0.08460643843514995</v>
      </c>
      <c r="I23" s="51">
        <f t="shared" si="3"/>
        <v>0.8668934495320987</v>
      </c>
      <c r="J23" s="51"/>
      <c r="K23" s="51">
        <f t="shared" si="4"/>
        <v>-303.65422105000005</v>
      </c>
      <c r="L23" s="52">
        <f t="shared" si="5"/>
        <v>-0.3216160980459414</v>
      </c>
      <c r="M23" s="53"/>
    </row>
    <row r="24" spans="1:13" ht="52.5" customHeight="1">
      <c r="A24" s="56" t="s">
        <v>22</v>
      </c>
      <c r="B24" s="35">
        <v>1162.599422</v>
      </c>
      <c r="C24" s="51">
        <f t="shared" si="0"/>
        <v>0.16309578311757195</v>
      </c>
      <c r="D24" s="51">
        <f t="shared" si="1"/>
        <v>1.5291103837370912</v>
      </c>
      <c r="E24" s="51"/>
      <c r="F24" s="51"/>
      <c r="G24" s="51">
        <v>1320.00633004</v>
      </c>
      <c r="H24" s="51">
        <f t="shared" si="2"/>
        <v>0.17436621882591333</v>
      </c>
      <c r="I24" s="51">
        <f t="shared" si="3"/>
        <v>1.7865890080661553</v>
      </c>
      <c r="J24" s="51"/>
      <c r="K24" s="51">
        <f t="shared" si="4"/>
        <v>157.40690803999996</v>
      </c>
      <c r="L24" s="52">
        <f t="shared" si="5"/>
        <v>0.13539221253801714</v>
      </c>
      <c r="M24" s="53"/>
    </row>
    <row r="25" spans="1:13" s="47" customFormat="1" ht="35.25" customHeight="1">
      <c r="A25" s="55" t="s">
        <v>23</v>
      </c>
      <c r="B25" s="58">
        <v>240.674213</v>
      </c>
      <c r="C25" s="44">
        <f t="shared" si="0"/>
        <v>0.03376309028084165</v>
      </c>
      <c r="D25" s="44">
        <f t="shared" si="1"/>
        <v>0.31654706791696</v>
      </c>
      <c r="E25" s="44"/>
      <c r="F25" s="44"/>
      <c r="G25" s="44">
        <v>283.57769395</v>
      </c>
      <c r="H25" s="44">
        <f t="shared" si="2"/>
        <v>0.03745919175700863</v>
      </c>
      <c r="I25" s="44">
        <f t="shared" si="3"/>
        <v>0.3838139101412231</v>
      </c>
      <c r="J25" s="44"/>
      <c r="K25" s="44">
        <f t="shared" si="4"/>
        <v>42.90348095000002</v>
      </c>
      <c r="L25" s="45">
        <f t="shared" si="5"/>
        <v>0.17826372179723315</v>
      </c>
      <c r="M25" s="46"/>
    </row>
    <row r="26" spans="1:13" s="47" customFormat="1" ht="17.25" customHeight="1">
      <c r="A26" s="59" t="s">
        <v>24</v>
      </c>
      <c r="B26" s="58">
        <v>181.994449</v>
      </c>
      <c r="C26" s="44">
        <f t="shared" si="0"/>
        <v>0.025531173180564345</v>
      </c>
      <c r="D26" s="44">
        <f t="shared" si="1"/>
        <v>0.2393684329118912</v>
      </c>
      <c r="E26" s="44"/>
      <c r="F26" s="44"/>
      <c r="G26" s="44">
        <v>388.13606329000004</v>
      </c>
      <c r="H26" s="44">
        <f t="shared" si="2"/>
        <v>0.05127082818140869</v>
      </c>
      <c r="I26" s="44">
        <f t="shared" si="3"/>
        <v>0.5253305295035747</v>
      </c>
      <c r="J26" s="44"/>
      <c r="K26" s="44">
        <f t="shared" si="4"/>
        <v>206.14161429000004</v>
      </c>
      <c r="L26" s="45">
        <f t="shared" si="5"/>
        <v>1.1326807791264009</v>
      </c>
      <c r="M26" s="46"/>
    </row>
    <row r="27" spans="1:13" s="47" customFormat="1" ht="18" customHeight="1">
      <c r="A27" s="60" t="s">
        <v>25</v>
      </c>
      <c r="B27" s="58">
        <v>18529.205570000002</v>
      </c>
      <c r="C27" s="44">
        <f t="shared" si="0"/>
        <v>2.5993779420489225</v>
      </c>
      <c r="D27" s="44">
        <f t="shared" si="1"/>
        <v>24.370561436152297</v>
      </c>
      <c r="E27" s="44"/>
      <c r="F27" s="44"/>
      <c r="G27" s="44">
        <v>19545.188972129996</v>
      </c>
      <c r="H27" s="44">
        <f t="shared" si="2"/>
        <v>2.5818214805113655</v>
      </c>
      <c r="I27" s="44">
        <f t="shared" si="3"/>
        <v>26.45382751848253</v>
      </c>
      <c r="J27" s="44"/>
      <c r="K27" s="44">
        <f t="shared" si="4"/>
        <v>1015.9834021299939</v>
      </c>
      <c r="L27" s="45">
        <f t="shared" si="5"/>
        <v>0.05483146043643328</v>
      </c>
      <c r="M27" s="46"/>
    </row>
    <row r="28" spans="1:13" s="47" customFormat="1" ht="12" customHeight="1">
      <c r="A28" s="62" t="s">
        <v>26</v>
      </c>
      <c r="B28" s="58">
        <v>6313.176862849999</v>
      </c>
      <c r="C28" s="44">
        <f t="shared" si="0"/>
        <v>0.8856468573113199</v>
      </c>
      <c r="D28" s="44">
        <f t="shared" si="1"/>
        <v>8.303413981357275</v>
      </c>
      <c r="E28" s="44"/>
      <c r="F28" s="44"/>
      <c r="G28" s="44">
        <v>5777.123273819999</v>
      </c>
      <c r="H28" s="44">
        <f t="shared" si="2"/>
        <v>0.7631290229620714</v>
      </c>
      <c r="I28" s="44">
        <f t="shared" si="3"/>
        <v>7.819163214874283</v>
      </c>
      <c r="J28" s="44"/>
      <c r="K28" s="44">
        <f t="shared" si="4"/>
        <v>-536.0535890300007</v>
      </c>
      <c r="L28" s="45">
        <f t="shared" si="5"/>
        <v>-0.08491027586830613</v>
      </c>
      <c r="M28" s="46"/>
    </row>
    <row r="29" spans="1:13" s="47" customFormat="1" ht="18.75" customHeight="1" hidden="1">
      <c r="A29" s="63"/>
      <c r="B29" s="58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6"/>
    </row>
    <row r="30" spans="1:13" s="47" customFormat="1" ht="19.5" customHeight="1">
      <c r="A30" s="64" t="s">
        <v>27</v>
      </c>
      <c r="B30" s="58">
        <v>350.964072</v>
      </c>
      <c r="C30" s="44">
        <f t="shared" si="0"/>
        <v>0.049235152784182196</v>
      </c>
      <c r="D30" s="44">
        <f t="shared" si="1"/>
        <v>0.46160594669025395</v>
      </c>
      <c r="E30" s="44"/>
      <c r="F30" s="44"/>
      <c r="G30" s="44">
        <v>261.31687184000003</v>
      </c>
      <c r="H30" s="44">
        <f>G30/$G$10*100</f>
        <v>0.03451864875282518</v>
      </c>
      <c r="I30" s="44">
        <f t="shared" si="3"/>
        <v>0.35368455455621106</v>
      </c>
      <c r="J30" s="44"/>
      <c r="K30" s="44">
        <f>G30-B30</f>
        <v>-89.64720015999995</v>
      </c>
      <c r="L30" s="45">
        <f>G30/B30-1</f>
        <v>-0.25543127434422963</v>
      </c>
      <c r="M30" s="46"/>
    </row>
    <row r="31" spans="1:13" s="47" customFormat="1" ht="18" customHeight="1">
      <c r="A31" s="64" t="s">
        <v>28</v>
      </c>
      <c r="B31" s="58">
        <v>0</v>
      </c>
      <c r="C31" s="44">
        <f t="shared" si="0"/>
        <v>0</v>
      </c>
      <c r="D31" s="44">
        <f t="shared" si="1"/>
        <v>0</v>
      </c>
      <c r="E31" s="44"/>
      <c r="F31" s="44"/>
      <c r="G31" s="44">
        <v>0</v>
      </c>
      <c r="H31" s="44">
        <f>G31/$G$10*100</f>
        <v>0</v>
      </c>
      <c r="I31" s="44">
        <f t="shared" si="3"/>
        <v>0</v>
      </c>
      <c r="J31" s="44"/>
      <c r="K31" s="44">
        <f>G31-B31</f>
        <v>0</v>
      </c>
      <c r="L31" s="45"/>
      <c r="M31" s="46"/>
    </row>
    <row r="32" spans="1:13" s="47" customFormat="1" ht="31.5" customHeight="1">
      <c r="A32" s="65" t="s">
        <v>29</v>
      </c>
      <c r="B32" s="58">
        <v>2135.81</v>
      </c>
      <c r="C32" s="44">
        <f t="shared" si="0"/>
        <v>0.29962306702431973</v>
      </c>
      <c r="D32" s="44">
        <f t="shared" si="1"/>
        <v>2.8091268470366715</v>
      </c>
      <c r="E32" s="44"/>
      <c r="F32" s="44"/>
      <c r="G32" s="44">
        <v>313.90606</v>
      </c>
      <c r="H32" s="44">
        <f>G32/$G$10*100</f>
        <v>0.0414654168719643</v>
      </c>
      <c r="I32" s="44">
        <f t="shared" si="3"/>
        <v>0.4248624446705196</v>
      </c>
      <c r="J32" s="44"/>
      <c r="K32" s="44">
        <f>G32-B32</f>
        <v>-1821.90394</v>
      </c>
      <c r="L32" s="45">
        <f>G32/B32-1</f>
        <v>-0.8530271606556763</v>
      </c>
      <c r="M32" s="46"/>
    </row>
    <row r="33" spans="1:13" s="47" customFormat="1" ht="16.5" customHeight="1" hidden="1">
      <c r="A33" s="66"/>
      <c r="B33" s="58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6"/>
    </row>
    <row r="34" spans="1:13" ht="15" customHeight="1">
      <c r="A34" s="66" t="s">
        <v>30</v>
      </c>
      <c r="B34" s="58">
        <v>77.457</v>
      </c>
      <c r="C34" s="67">
        <f t="shared" si="0"/>
        <v>0.010866090102819413</v>
      </c>
      <c r="D34" s="67">
        <f t="shared" si="1"/>
        <v>0.1018754187830001</v>
      </c>
      <c r="E34" s="67"/>
      <c r="F34" s="67"/>
      <c r="G34" s="67">
        <v>216.51219757</v>
      </c>
      <c r="H34" s="67">
        <f>G34/$G$10*100</f>
        <v>0.028600175893721658</v>
      </c>
      <c r="I34" s="67">
        <f t="shared" si="3"/>
        <v>0.2930427706957194</v>
      </c>
      <c r="J34" s="67"/>
      <c r="K34" s="67">
        <f>G34-B34</f>
        <v>139.05519757000002</v>
      </c>
      <c r="L34" s="45">
        <f>G34/B34-1</f>
        <v>1.7952566917128219</v>
      </c>
      <c r="M34" s="68"/>
    </row>
    <row r="35" spans="1:13" ht="48" customHeight="1">
      <c r="A35" s="69" t="s">
        <v>31</v>
      </c>
      <c r="B35" s="58">
        <v>4.141499</v>
      </c>
      <c r="C35" s="43"/>
      <c r="D35" s="43"/>
      <c r="E35" s="43"/>
      <c r="F35" s="44"/>
      <c r="G35" s="58">
        <v>0</v>
      </c>
      <c r="H35" s="58">
        <f>G35/$G$10*100</f>
        <v>0</v>
      </c>
      <c r="I35" s="58">
        <f t="shared" si="3"/>
        <v>0</v>
      </c>
      <c r="J35" s="58"/>
      <c r="K35" s="58">
        <f>G35-B35</f>
        <v>-4.141499</v>
      </c>
      <c r="L35" s="45">
        <f>G35/B35-1</f>
        <v>-1</v>
      </c>
      <c r="M35" s="70"/>
    </row>
    <row r="36" spans="1:13" ht="48" customHeight="1">
      <c r="A36" s="69" t="s">
        <v>32</v>
      </c>
      <c r="B36" s="58">
        <v>354.986302</v>
      </c>
      <c r="C36" s="43"/>
      <c r="D36" s="58"/>
      <c r="E36" s="58"/>
      <c r="F36" s="58"/>
      <c r="G36" s="58">
        <v>343.348199</v>
      </c>
      <c r="H36" s="58">
        <f>G36/$G$10*100</f>
        <v>0.045354575836392436</v>
      </c>
      <c r="I36" s="58">
        <f t="shared" si="3"/>
        <v>0.46471149744723006</v>
      </c>
      <c r="J36" s="58"/>
      <c r="K36" s="58">
        <f>G36-B36</f>
        <v>-11.638103000000001</v>
      </c>
      <c r="L36" s="45">
        <f>G36/B36-1</f>
        <v>-0.032784653758273774</v>
      </c>
      <c r="M36" s="70"/>
    </row>
    <row r="37" spans="1:13" ht="10.5" customHeight="1">
      <c r="A37" s="71"/>
      <c r="B37" s="43"/>
      <c r="C37" s="43"/>
      <c r="D37" s="43"/>
      <c r="E37" s="43"/>
      <c r="F37" s="44"/>
      <c r="G37" s="61"/>
      <c r="H37" s="44"/>
      <c r="I37" s="44"/>
      <c r="J37" s="44"/>
      <c r="K37" s="44"/>
      <c r="L37" s="70"/>
      <c r="M37" s="70"/>
    </row>
    <row r="38" spans="1:13" s="47" customFormat="1" ht="33" customHeight="1">
      <c r="A38" s="38" t="s">
        <v>33</v>
      </c>
      <c r="B38" s="72">
        <f>B39+B52+B53+B54+B55</f>
        <v>70068.99994685</v>
      </c>
      <c r="C38" s="40">
        <f aca="true" t="shared" si="6" ref="C38:C56">B38/$B$10*100</f>
        <v>9.82966119055632</v>
      </c>
      <c r="D38" s="40">
        <f aca="true" t="shared" si="7" ref="D38:D54">B38/B$38*100</f>
        <v>100</v>
      </c>
      <c r="E38" s="40"/>
      <c r="F38" s="40"/>
      <c r="G38" s="72">
        <f>G39+G52+G53+G54+G55</f>
        <v>73756.97860011</v>
      </c>
      <c r="H38" s="40">
        <f aca="true" t="shared" si="8" ref="H38:H54">G38/$G$10*100</f>
        <v>9.742927119247428</v>
      </c>
      <c r="I38" s="40">
        <f aca="true" t="shared" si="9" ref="I38:I54">G38/G$38*100</f>
        <v>100</v>
      </c>
      <c r="J38" s="40"/>
      <c r="K38" s="40">
        <f aca="true" t="shared" si="10" ref="K38:K54">G38-B38</f>
        <v>3687.9786532599974</v>
      </c>
      <c r="L38" s="41">
        <f aca="true" t="shared" si="11" ref="L38:L52">G38/B38-1</f>
        <v>0.05263352775203689</v>
      </c>
      <c r="M38" s="41"/>
    </row>
    <row r="39" spans="1:13" s="47" customFormat="1" ht="19.5" customHeight="1">
      <c r="A39" s="73" t="s">
        <v>34</v>
      </c>
      <c r="B39" s="61">
        <f>B40+B41+B42+B43+B44+B51</f>
        <v>68505.49781985</v>
      </c>
      <c r="C39" s="44">
        <f t="shared" si="6"/>
        <v>9.610324591050377</v>
      </c>
      <c r="D39" s="44">
        <f t="shared" si="7"/>
        <v>97.76862502934824</v>
      </c>
      <c r="E39" s="44"/>
      <c r="F39" s="44"/>
      <c r="G39" s="61">
        <f>G40+G41+G42+G43+G44+G51</f>
        <v>71213.57297646666</v>
      </c>
      <c r="H39" s="44">
        <f t="shared" si="8"/>
        <v>9.406955986804592</v>
      </c>
      <c r="I39" s="44">
        <f t="shared" si="9"/>
        <v>96.5516407099144</v>
      </c>
      <c r="J39" s="44"/>
      <c r="K39" s="44">
        <f t="shared" si="10"/>
        <v>2708.075156616658</v>
      </c>
      <c r="L39" s="45">
        <f t="shared" si="11"/>
        <v>0.03953077114683734</v>
      </c>
      <c r="M39" s="46"/>
    </row>
    <row r="40" spans="1:13" ht="19.5" customHeight="1">
      <c r="A40" s="74" t="s">
        <v>35</v>
      </c>
      <c r="B40" s="67">
        <v>17029.717005</v>
      </c>
      <c r="C40" s="67">
        <f t="shared" si="6"/>
        <v>2.389021513896045</v>
      </c>
      <c r="D40" s="67">
        <f t="shared" si="7"/>
        <v>24.304210161294844</v>
      </c>
      <c r="E40" s="67"/>
      <c r="F40" s="67"/>
      <c r="G40" s="75">
        <v>18466.828917863335</v>
      </c>
      <c r="H40" s="67">
        <f t="shared" si="8"/>
        <v>2.4393755233092613</v>
      </c>
      <c r="I40" s="67">
        <f t="shared" si="9"/>
        <v>25.03739885819536</v>
      </c>
      <c r="J40" s="67"/>
      <c r="K40" s="67">
        <f t="shared" si="10"/>
        <v>1437.1119128633363</v>
      </c>
      <c r="L40" s="76">
        <f t="shared" si="11"/>
        <v>0.08438847882448042</v>
      </c>
      <c r="M40" s="77"/>
    </row>
    <row r="41" spans="1:13" ht="17.25" customHeight="1">
      <c r="A41" s="74" t="s">
        <v>36</v>
      </c>
      <c r="B41" s="67">
        <v>11036.962578</v>
      </c>
      <c r="C41" s="67">
        <f t="shared" si="6"/>
        <v>1.5483252621970134</v>
      </c>
      <c r="D41" s="67">
        <f t="shared" si="7"/>
        <v>15.751562868560926</v>
      </c>
      <c r="E41" s="67"/>
      <c r="F41" s="67"/>
      <c r="G41" s="75">
        <v>11334.786590853331</v>
      </c>
      <c r="H41" s="67">
        <f t="shared" si="8"/>
        <v>1.49726848581542</v>
      </c>
      <c r="I41" s="67">
        <f t="shared" si="9"/>
        <v>15.367747982611135</v>
      </c>
      <c r="J41" s="67"/>
      <c r="K41" s="67">
        <f t="shared" si="10"/>
        <v>297.8240128533307</v>
      </c>
      <c r="L41" s="76">
        <f t="shared" si="11"/>
        <v>0.026984236899288305</v>
      </c>
      <c r="M41" s="77"/>
    </row>
    <row r="42" spans="1:13" ht="19.5" customHeight="1">
      <c r="A42" s="74" t="s">
        <v>37</v>
      </c>
      <c r="B42" s="67">
        <v>3498.57651285</v>
      </c>
      <c r="C42" s="67">
        <f t="shared" si="6"/>
        <v>0.4907993805625811</v>
      </c>
      <c r="D42" s="67">
        <f t="shared" si="7"/>
        <v>4.993044735195027</v>
      </c>
      <c r="E42" s="67"/>
      <c r="F42" s="67"/>
      <c r="G42" s="75">
        <v>3544.6150936200006</v>
      </c>
      <c r="H42" s="67">
        <f t="shared" si="8"/>
        <v>0.46822588422666983</v>
      </c>
      <c r="I42" s="67">
        <f t="shared" si="9"/>
        <v>4.805803004537275</v>
      </c>
      <c r="J42" s="67"/>
      <c r="K42" s="67">
        <f t="shared" si="10"/>
        <v>46.03858077000041</v>
      </c>
      <c r="L42" s="76">
        <f t="shared" si="11"/>
        <v>0.013159232219419614</v>
      </c>
      <c r="M42" s="77"/>
    </row>
    <row r="43" spans="1:13" ht="19.5" customHeight="1">
      <c r="A43" s="74" t="s">
        <v>38</v>
      </c>
      <c r="B43" s="67">
        <v>2384.446164</v>
      </c>
      <c r="C43" s="67">
        <f t="shared" si="6"/>
        <v>0.3345031031842973</v>
      </c>
      <c r="D43" s="67">
        <f t="shared" si="7"/>
        <v>3.402997282405476</v>
      </c>
      <c r="E43" s="67"/>
      <c r="F43" s="67"/>
      <c r="G43" s="75">
        <v>1902.2430519799998</v>
      </c>
      <c r="H43" s="67">
        <f t="shared" si="8"/>
        <v>0.2512767709618232</v>
      </c>
      <c r="I43" s="67">
        <f t="shared" si="9"/>
        <v>2.5790685682685526</v>
      </c>
      <c r="J43" s="67"/>
      <c r="K43" s="67">
        <f t="shared" si="10"/>
        <v>-482.20311202000016</v>
      </c>
      <c r="L43" s="76">
        <f t="shared" si="11"/>
        <v>-0.2022285591095443</v>
      </c>
      <c r="M43" s="77"/>
    </row>
    <row r="44" spans="1:13" s="47" customFormat="1" ht="19.5" customHeight="1">
      <c r="A44" s="74" t="s">
        <v>39</v>
      </c>
      <c r="B44" s="75">
        <f>B45+B46+B47+B48+B50+B49</f>
        <v>34508.681275</v>
      </c>
      <c r="C44" s="67">
        <f t="shared" si="6"/>
        <v>4.841065882536467</v>
      </c>
      <c r="D44" s="67">
        <f t="shared" si="7"/>
        <v>49.249570139685375</v>
      </c>
      <c r="E44" s="67"/>
      <c r="F44" s="67"/>
      <c r="G44" s="75">
        <f>G45+G46+G47+G48+G50+G49</f>
        <v>35868.24809380999</v>
      </c>
      <c r="H44" s="67">
        <f t="shared" si="8"/>
        <v>4.738015760756163</v>
      </c>
      <c r="I44" s="67">
        <f t="shared" si="9"/>
        <v>48.63031102219865</v>
      </c>
      <c r="J44" s="67"/>
      <c r="K44" s="67">
        <f t="shared" si="10"/>
        <v>1359.566818809988</v>
      </c>
      <c r="L44" s="76">
        <f t="shared" si="11"/>
        <v>0.03939782015938498</v>
      </c>
      <c r="M44" s="78"/>
    </row>
    <row r="45" spans="1:13" ht="31.5" customHeight="1">
      <c r="A45" s="79" t="s">
        <v>40</v>
      </c>
      <c r="B45" s="51">
        <v>226.05732200000057</v>
      </c>
      <c r="C45" s="51">
        <f t="shared" si="6"/>
        <v>0.031712553148896386</v>
      </c>
      <c r="D45" s="51">
        <f>B45/B$38*100</f>
        <v>0.3226210195257156</v>
      </c>
      <c r="E45" s="51"/>
      <c r="F45" s="51"/>
      <c r="G45" s="80">
        <v>402.26145281000026</v>
      </c>
      <c r="H45" s="51">
        <f t="shared" si="8"/>
        <v>0.05313672132449005</v>
      </c>
      <c r="I45" s="51">
        <f t="shared" si="9"/>
        <v>0.5453876506939783</v>
      </c>
      <c r="J45" s="51"/>
      <c r="K45" s="51">
        <f t="shared" si="10"/>
        <v>176.2041308099997</v>
      </c>
      <c r="L45" s="52">
        <f t="shared" si="11"/>
        <v>0.779466593919923</v>
      </c>
      <c r="M45" s="77"/>
    </row>
    <row r="46" spans="1:13" ht="15.75" customHeight="1">
      <c r="A46" s="81" t="s">
        <v>41</v>
      </c>
      <c r="B46" s="51">
        <v>4428.518189000001</v>
      </c>
      <c r="C46" s="82">
        <f t="shared" si="6"/>
        <v>0.6212566671010841</v>
      </c>
      <c r="D46" s="82">
        <f t="shared" si="7"/>
        <v>6.3202246248115435</v>
      </c>
      <c r="E46" s="82"/>
      <c r="F46" s="82"/>
      <c r="G46" s="83">
        <v>3345.7081547099997</v>
      </c>
      <c r="H46" s="82">
        <f t="shared" si="8"/>
        <v>0.4419512747443632</v>
      </c>
      <c r="I46" s="82">
        <f t="shared" si="9"/>
        <v>4.536124198971743</v>
      </c>
      <c r="J46" s="82"/>
      <c r="K46" s="82">
        <f t="shared" si="10"/>
        <v>-1082.8100342900016</v>
      </c>
      <c r="L46" s="84">
        <f t="shared" si="11"/>
        <v>-0.24450843105479259</v>
      </c>
      <c r="M46" s="77"/>
    </row>
    <row r="47" spans="1:13" ht="33" customHeight="1">
      <c r="A47" s="79" t="s">
        <v>42</v>
      </c>
      <c r="B47" s="51">
        <v>3274.6476070000003</v>
      </c>
      <c r="C47" s="51">
        <f t="shared" si="6"/>
        <v>0.45938541323113447</v>
      </c>
      <c r="D47" s="51">
        <f t="shared" si="7"/>
        <v>4.673461315965612</v>
      </c>
      <c r="E47" s="44"/>
      <c r="F47" s="44"/>
      <c r="G47" s="80">
        <v>3748.9813733000005</v>
      </c>
      <c r="H47" s="51">
        <f t="shared" si="8"/>
        <v>0.49522164525627094</v>
      </c>
      <c r="I47" s="51">
        <f t="shared" si="9"/>
        <v>5.082883605666582</v>
      </c>
      <c r="J47" s="51"/>
      <c r="K47" s="51">
        <f t="shared" si="10"/>
        <v>474.3337663000002</v>
      </c>
      <c r="L47" s="52">
        <f t="shared" si="11"/>
        <v>0.14485032382905816</v>
      </c>
      <c r="M47" s="77"/>
    </row>
    <row r="48" spans="1:13" ht="17.25" customHeight="1">
      <c r="A48" s="81" t="s">
        <v>43</v>
      </c>
      <c r="B48" s="51">
        <v>24840.512633</v>
      </c>
      <c r="C48" s="82">
        <f>B48/$B$10*100</f>
        <v>3.4847624936468224</v>
      </c>
      <c r="D48" s="82">
        <f t="shared" si="7"/>
        <v>35.451501593918096</v>
      </c>
      <c r="E48" s="82"/>
      <c r="F48" s="82"/>
      <c r="G48" s="83">
        <v>26583.333705759997</v>
      </c>
      <c r="H48" s="82">
        <f t="shared" si="8"/>
        <v>3.511525116641194</v>
      </c>
      <c r="I48" s="82">
        <f t="shared" si="9"/>
        <v>36.04178778782073</v>
      </c>
      <c r="J48" s="82"/>
      <c r="K48" s="82">
        <f t="shared" si="10"/>
        <v>1742.821072759998</v>
      </c>
      <c r="L48" s="84">
        <f t="shared" si="11"/>
        <v>0.07016043100675406</v>
      </c>
      <c r="M48" s="77"/>
    </row>
    <row r="49" spans="1:13" ht="48" customHeight="1">
      <c r="A49" s="85" t="s">
        <v>44</v>
      </c>
      <c r="B49" s="83">
        <v>420.328</v>
      </c>
      <c r="C49" s="82">
        <f>B49/$B$10*100</f>
        <v>0.05896590263937254</v>
      </c>
      <c r="D49" s="82">
        <f>B49/B$38*100</f>
        <v>0.5998772642949589</v>
      </c>
      <c r="E49" s="82"/>
      <c r="F49" s="82"/>
      <c r="G49" s="83">
        <v>776.40994177</v>
      </c>
      <c r="H49" s="82">
        <f t="shared" si="8"/>
        <v>0.10255986105852997</v>
      </c>
      <c r="I49" s="82">
        <f t="shared" si="9"/>
        <v>1.0526596350692192</v>
      </c>
      <c r="J49" s="82"/>
      <c r="K49" s="82">
        <f t="shared" si="10"/>
        <v>356.08194177000007</v>
      </c>
      <c r="L49" s="84">
        <f t="shared" si="11"/>
        <v>0.8471525612616815</v>
      </c>
      <c r="M49" s="77"/>
    </row>
    <row r="50" spans="1:13" ht="19.5" customHeight="1">
      <c r="A50" s="86" t="s">
        <v>45</v>
      </c>
      <c r="B50" s="51">
        <v>1318.617524</v>
      </c>
      <c r="C50" s="51">
        <f t="shared" si="6"/>
        <v>0.18498285276915763</v>
      </c>
      <c r="D50" s="51">
        <f t="shared" si="7"/>
        <v>1.8818843211694494</v>
      </c>
      <c r="E50" s="51"/>
      <c r="F50" s="51"/>
      <c r="G50" s="80">
        <v>1011.55346546</v>
      </c>
      <c r="H50" s="51">
        <f t="shared" si="8"/>
        <v>0.13362114173131615</v>
      </c>
      <c r="I50" s="51">
        <f t="shared" si="9"/>
        <v>1.3714681439764012</v>
      </c>
      <c r="J50" s="51"/>
      <c r="K50" s="51">
        <f t="shared" si="10"/>
        <v>-307.06405854</v>
      </c>
      <c r="L50" s="52">
        <f t="shared" si="11"/>
        <v>-0.23286817667076598</v>
      </c>
      <c r="M50" s="77"/>
    </row>
    <row r="51" spans="1:13" ht="31.5" customHeight="1">
      <c r="A51" s="87" t="s">
        <v>46</v>
      </c>
      <c r="B51" s="88">
        <v>47.114284999999995</v>
      </c>
      <c r="C51" s="88">
        <f>B51/$B$10*100</f>
        <v>0.006609448673972826</v>
      </c>
      <c r="D51" s="67">
        <f t="shared" si="7"/>
        <v>0.06723984220659346</v>
      </c>
      <c r="E51" s="67"/>
      <c r="F51" s="67"/>
      <c r="G51" s="75">
        <v>96.85122834</v>
      </c>
      <c r="H51" s="67">
        <f t="shared" si="8"/>
        <v>0.012793561735252586</v>
      </c>
      <c r="I51" s="67">
        <f t="shared" si="9"/>
        <v>0.13131127410343182</v>
      </c>
      <c r="J51" s="67"/>
      <c r="K51" s="67">
        <f t="shared" si="10"/>
        <v>49.73694334000001</v>
      </c>
      <c r="L51" s="89">
        <f t="shared" si="11"/>
        <v>1.055665884349089</v>
      </c>
      <c r="M51" s="78"/>
    </row>
    <row r="52" spans="1:13" s="47" customFormat="1" ht="19.5" customHeight="1">
      <c r="A52" s="73" t="s">
        <v>47</v>
      </c>
      <c r="B52" s="90">
        <v>2141.729789</v>
      </c>
      <c r="C52" s="67">
        <f t="shared" si="6"/>
        <v>0.30045352728825553</v>
      </c>
      <c r="D52" s="67">
        <f t="shared" si="7"/>
        <v>3.056601051284567</v>
      </c>
      <c r="E52" s="67"/>
      <c r="F52" s="67"/>
      <c r="G52" s="75">
        <v>2543.405623643333</v>
      </c>
      <c r="H52" s="67">
        <f t="shared" si="8"/>
        <v>0.33597113244283694</v>
      </c>
      <c r="I52" s="67">
        <f t="shared" si="9"/>
        <v>3.448359290085589</v>
      </c>
      <c r="J52" s="67"/>
      <c r="K52" s="67">
        <f t="shared" si="10"/>
        <v>401.675834643333</v>
      </c>
      <c r="L52" s="76">
        <f t="shared" si="11"/>
        <v>0.18754739122850816</v>
      </c>
      <c r="M52" s="78"/>
    </row>
    <row r="53" spans="1:13" ht="19.5" customHeight="1">
      <c r="A53" s="73" t="s">
        <v>48</v>
      </c>
      <c r="B53" s="90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 t="shared" si="8"/>
        <v>0</v>
      </c>
      <c r="I53" s="67">
        <f t="shared" si="9"/>
        <v>0</v>
      </c>
      <c r="J53" s="67"/>
      <c r="K53" s="67">
        <f t="shared" si="10"/>
        <v>0</v>
      </c>
      <c r="L53" s="76"/>
      <c r="M53" s="78"/>
    </row>
    <row r="54" spans="1:13" s="47" customFormat="1" ht="32.25" customHeight="1">
      <c r="A54" s="91" t="s">
        <v>49</v>
      </c>
      <c r="B54" s="88">
        <v>-578.227662</v>
      </c>
      <c r="C54" s="67">
        <f t="shared" si="6"/>
        <v>-0.08111692778231289</v>
      </c>
      <c r="D54" s="67">
        <f t="shared" si="7"/>
        <v>-0.8252260806328158</v>
      </c>
      <c r="E54" s="67"/>
      <c r="F54" s="67"/>
      <c r="G54" s="75">
        <v>0</v>
      </c>
      <c r="H54" s="67">
        <f t="shared" si="8"/>
        <v>0</v>
      </c>
      <c r="I54" s="67">
        <f t="shared" si="9"/>
        <v>0</v>
      </c>
      <c r="J54" s="67"/>
      <c r="K54" s="67">
        <f t="shared" si="10"/>
        <v>578.227662</v>
      </c>
      <c r="L54" s="76">
        <f>G54/B54-1</f>
        <v>-1</v>
      </c>
      <c r="M54" s="78"/>
    </row>
    <row r="55" spans="1:13" s="47" customFormat="1" ht="7.5" customHeight="1">
      <c r="A55" s="92"/>
      <c r="B55" s="93"/>
      <c r="C55" s="44"/>
      <c r="D55" s="44"/>
      <c r="E55" s="44"/>
      <c r="F55" s="44"/>
      <c r="G55" s="61"/>
      <c r="H55" s="44"/>
      <c r="I55" s="44"/>
      <c r="J55" s="44"/>
      <c r="K55" s="67"/>
      <c r="L55" s="76"/>
      <c r="M55" s="78"/>
    </row>
    <row r="56" spans="1:13" s="30" customFormat="1" ht="21" customHeight="1" thickBot="1">
      <c r="A56" s="94" t="s">
        <v>50</v>
      </c>
      <c r="B56" s="95">
        <f>B12-B38</f>
        <v>5962.098551000003</v>
      </c>
      <c r="C56" s="96">
        <f t="shared" si="6"/>
        <v>0.8363956783383697</v>
      </c>
      <c r="D56" s="95">
        <v>0</v>
      </c>
      <c r="E56" s="95"/>
      <c r="F56" s="97"/>
      <c r="G56" s="95">
        <f>G12-G38</f>
        <v>127.18413011998928</v>
      </c>
      <c r="H56" s="96">
        <f>G56/$G$10*100</f>
        <v>0.016800385997401596</v>
      </c>
      <c r="I56" s="98">
        <v>0</v>
      </c>
      <c r="J56" s="97"/>
      <c r="K56" s="98">
        <f>G56-B56</f>
        <v>-5834.9144208800135</v>
      </c>
      <c r="L56" s="99">
        <f>G56/B56-1</f>
        <v>-0.9786678920128455</v>
      </c>
      <c r="M56" s="100"/>
    </row>
    <row r="57" spans="1:12" ht="1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</sheetData>
  <sheetProtection/>
  <mergeCells count="5">
    <mergeCell ref="A3:M4"/>
    <mergeCell ref="B7:D7"/>
    <mergeCell ref="G7:I7"/>
    <mergeCell ref="K7:L7"/>
    <mergeCell ref="A57:L5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2016-05-24T13:14:17Z</dcterms:created>
  <dcterms:modified xsi:type="dcterms:W3CDTF">2016-05-25T06:45:55Z</dcterms:modified>
  <cp:category/>
  <cp:version/>
  <cp:contentType/>
  <cp:contentStatus/>
</cp:coreProperties>
</file>