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'[2]data input'!#REF!</definedName>
    <definedName name="___bas2">'[2]data input'!#REF!</definedName>
    <definedName name="___bas3">'[2]data input'!#REF!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PI97">'[4]REER Forecast'!#REF!</definedName>
    <definedName name="___RES2">'[3]RES'!#REF!</definedName>
    <definedName name="___rge1">#REF!</definedName>
    <definedName name="___som1">'[2]data input'!#REF!</definedName>
    <definedName name="___som2">'[2]data input'!#REF!</definedName>
    <definedName name="___som3">'[2]data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'[6]EU2DBase'!#REF!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'[12]INT_RATES_old'!$A$1:$I$34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'[6]EU2DBase'!$C$1:$F$196</definedName>
    <definedName name="__UKR2">'[6]EU2DBase'!$G$1:$U$196</definedName>
    <definedName name="__UKR3">'[6]EU2DBase'!#REF!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'[12]INT_RATES_old'!$A$1:$I$34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'[6]EU2DBase'!$C$1:$F$196</definedName>
    <definedName name="_UKR2">'[6]EU2DBase'!$G$1:$U$196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'[15]LINK'!$A$1:$A$42</definedName>
    <definedName name="a_11">WEO '[15]LINK'!$A$1:$A$42</definedName>
    <definedName name="a_14">#REF!</definedName>
    <definedName name="a_15">WEO '[15]LINK'!$A$1:$A$42</definedName>
    <definedName name="a_17">WEO '[15]LINK'!$A$1:$A$42</definedName>
    <definedName name="a_2">#REF!</definedName>
    <definedName name="a_20">WEO '[15]LINK'!$A$1:$A$42</definedName>
    <definedName name="a_22">WEO '[15]LINK'!$A$1:$A$42</definedName>
    <definedName name="a_24">WEO '[15]LINK'!$A$1:$A$42</definedName>
    <definedName name="a_25">#REF!</definedName>
    <definedName name="a_28">WEO '[15]LINK'!$A$1:$A$42</definedName>
    <definedName name="a_37">WEO '[15]LINK'!$A$1:$A$42</definedName>
    <definedName name="a_38">WEO '[15]LINK'!$A$1:$A$42</definedName>
    <definedName name="a_46">WEO '[15]LINK'!$A$1:$A$42</definedName>
    <definedName name="a_47">WEO '[15]LINK'!$A$1:$A$42</definedName>
    <definedName name="a_49">WEO '[15]LINK'!$A$1:$A$42</definedName>
    <definedName name="a_54">WEO '[15]LINK'!$A$1:$A$42</definedName>
    <definedName name="a_55">WEO '[15]LINK'!$A$1:$A$42</definedName>
    <definedName name="a_56">WEO '[15]LINK'!$A$1:$A$42</definedName>
    <definedName name="a_57">WEO '[15]LINK'!$A$1:$A$42</definedName>
    <definedName name="a_61">WEO '[15]LINK'!$A$1:$A$42</definedName>
    <definedName name="a_64">WEO '[15]LINK'!$A$1:$A$42</definedName>
    <definedName name="a_65">WEO '[15]LINK'!$A$1:$A$42</definedName>
    <definedName name="a_66">WEO '[15]LINK'!$A$1:$A$42</definedName>
    <definedName name="a47">WEO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'[15]LINK'!$A$1:$A$42</definedName>
    <definedName name="CHART2_11">#REF!</definedName>
    <definedName name="chart2_15">WEO '[15]LINK'!$A$1:$A$42</definedName>
    <definedName name="chart2_17">WEO '[15]LINK'!$A$1:$A$42</definedName>
    <definedName name="chart2_20">WEO '[15]LINK'!$A$1:$A$42</definedName>
    <definedName name="chart2_22">WEO '[15]LINK'!$A$1:$A$42</definedName>
    <definedName name="chart2_24">WEO '[15]LINK'!$A$1:$A$42</definedName>
    <definedName name="chart2_28">WEO '[15]LINK'!$A$1:$A$42</definedName>
    <definedName name="chart2_37">WEO '[15]LINK'!$A$1:$A$42</definedName>
    <definedName name="chart2_38">WEO '[15]LINK'!$A$1:$A$42</definedName>
    <definedName name="chart2_46">WEO '[15]LINK'!$A$1:$A$42</definedName>
    <definedName name="chart2_47">WEO '[15]LINK'!$A$1:$A$42</definedName>
    <definedName name="chart2_49">WEO '[15]LINK'!$A$1:$A$42</definedName>
    <definedName name="chart2_54">WEO '[15]LINK'!$A$1:$A$42</definedName>
    <definedName name="chart2_55">WEO '[15]LINK'!$A$1:$A$42</definedName>
    <definedName name="chart2_56">WEO '[15]LINK'!$A$1:$A$42</definedName>
    <definedName name="chart2_57">WEO '[15]LINK'!$A$1:$A$42</definedName>
    <definedName name="chart2_61">WEO '[15]LINK'!$A$1:$A$42</definedName>
    <definedName name="chart2_64">WEO '[15]LINK'!$A$1:$A$42</definedName>
    <definedName name="chart2_65">WEO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'[40]EU2DBase'!$B$14:$B$31</definedName>
    <definedName name="DATESATKM">#REF!</definedName>
    <definedName name="DATESM">'[40]EU2DBase'!$B$88:$B$196</definedName>
    <definedName name="DATESMTKM">#REF!</definedName>
    <definedName name="DATESQ">'[40]EU2DBase'!$B$49:$B$72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WEO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'[42]NPV_base'!#REF!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'[42]NPV_base'!#REF!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'[59]Q2'!$E$63:$AH$63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'[60]CAgds'!$D$14:$BO$14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'[40]EU2DBase'!#REF!</definedName>
    <definedName name="NAMESM">'[40]EU2DBase'!#REF!</definedName>
    <definedName name="NAMESQ">'[40]EU2DBase'!#REF!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'[59]Q2'!$E$47:$AH$47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'[29]weo_real'!#REF!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'[29]weo_real'!#REF!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'[21]Q1'!$E$45:$AH$45</definedName>
    <definedName name="pchNX_R">'[29]weo_real'!#REF!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2'!$A$2:$L$58</definedName>
    <definedName name="PRINT_AREA_MI">'[40]EU2DBase'!$C$12:$U$156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'[15]LINK'!$A$1:$A$42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'[12]SEI_OLD'!$A$1:$G$59</definedName>
    <definedName name="Table_1_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0____Mozambique____Medium_Term_External_Debt__1997_2015">#REF!</definedName>
    <definedName name="Table_10_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1__Armenia___Average_Monthly_Wages_in_the_State_Sector__1994_99__1">'[12]WAGES_old'!$A$1:$F$63</definedName>
    <definedName name="Table_12.__Armenia__Labor_Force__Employment__and_Unemployment__1994_99">'[12]EMPLOY_old'!$A$1:$H$53</definedName>
    <definedName name="Table_12___Armenia__Labor_Force__Employment__and_Unemployment__1994_99">'[12]EMPLOY_old'!$A$1:$H$53</definedName>
    <definedName name="Table_13._Armenia___Employment_in_the_Public_Sector__1994_99">'[12]EMPL_PUBL_old'!$A$1:$F$27</definedName>
    <definedName name="Table_13_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4__Armenia___Budgetary_Sector_Employment__1994_99">'[12]EMPL_BUDG_old'!$A$1:$K$17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'[12]EXPEN_old'!$A$1:$F$25</definedName>
    <definedName name="Table_19_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'[12]NGDP_R_old'!$A$1:$L$35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'[12]TAX_REV_old'!$A$1:$F$24</definedName>
    <definedName name="Table_20__Armenia___Composition_of_Tax_Revenues_in_Consolidated_Government_Budget__1994_99">'[12]TAX_REV_old'!$A$1:$F$24</definedName>
    <definedName name="Table_21._Armenia___Accounts_of_the_Central_Bank__1994_99">'[12]CBANK_old'!$A$1:$U$46</definedName>
    <definedName name="Table_21__Armenia___Accounts_of_the_Central_Bank__1994_99">'[12]CBANK_old'!$A$1:$U$46</definedName>
    <definedName name="Table_22._Armenia___Monetary_Survey__1994_99">'[12]MSURVEY_old'!$A$1:$Q$52</definedName>
    <definedName name="Table_22_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3__Armenia___Commercial_Banks___Interest_Rates_for_Loans_and_Deposits_in_Drams_and_U_S__Dollars__1996_99">'[12]INT_RATES_old'!$A$1:$R$32</definedName>
    <definedName name="Table_24._Armenia___Treasury_Bills__1995_99">'[12]Tbill_old'!$A$1:$U$31</definedName>
    <definedName name="Table_24_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5__Armenia___Quarterly_Balance_of_Payments_and_External_Financing__1995_99">'[12]BOP_Q_OLD'!$A$1:$F$74</definedName>
    <definedName name="Table_26._Armenia___Summary_External_Debt_Data__1995_99">'[12]EXTDEBT_OLD'!$A$1:$F$45</definedName>
    <definedName name="Table_26__Armenia___Summary_External_Debt_Data__1995_99">'[12]EXTDEBT_OLD'!$A$1:$F$45</definedName>
    <definedName name="Table_27.__Armenia___Commodity_Composition_of_Trade__1995_99">'[12]COMP_TRADE'!$A$1:$F$29</definedName>
    <definedName name="Table_27___Armenia___Commodity_Composition_of_Trade__1995_99">'[12]COMP_TRADE'!$A$1:$F$29</definedName>
    <definedName name="Table_28._Armenia___Direction_of_Trade__1995_99">'[12]DOT'!$A$1:$F$66</definedName>
    <definedName name="Table_28__Armenia___Direction_of_Trade__1995_99">'[12]DOT'!$A$1:$F$66</definedName>
    <definedName name="Table_29._Armenia___Incorporatized_and_Partially_Privatized_Enterprises__1994_99">'[12]PRIVATE_OLD'!$A$1:$G$29</definedName>
    <definedName name="Table_29_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'[12]GDP_q_old'!$A$1:$P$31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'[12]BNKIND_old'!$A$1:$M$16</definedName>
    <definedName name="Table_30__Armenia___Banking_System_Indicators__1997_99">'[12]BNKIND_old'!$A$1:$M$16</definedName>
    <definedName name="Table_31._Armenia___Banking_Sector_Loans__1996_99">'[12]BNKLOANS_old'!$A$1:$O$40</definedName>
    <definedName name="Table_31__Armenia___Banking_Sector_Loans__1996_99">'[12]BNKLOANS_old'!$A$1:$O$40</definedName>
    <definedName name="Table_32._Armenia___Total_Electricity_Generation__Distribution_and_Collection__1994_99">'[12]ELECTR_old'!$A$1:$F$51</definedName>
    <definedName name="Table_32__Armenia___Total_Electricity_Generation__Distribution_and_Collection__1994_99">'[12]ELECTR_old'!$A$1:$F$51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'[12]taxrevSum'!$A$1:$F$52</definedName>
    <definedName name="Table_34_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___Moldova____Monetary_Survey_and_Projections__1994_98_1">#REF!</definedName>
    <definedName name="Table_4_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_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6___Moldova__Balance_of_Payments__1994_98">#REF!</definedName>
    <definedName name="Table_6__Armenia___Production_of_Selected_Industrial_Commodities__1994_99">'[12]INDCOM_old'!$A$1:$L$31</definedName>
    <definedName name="Table_7._Armenia___Consumer_Prices__1994_99">'[12]CPI_old'!$A$1:$I$102</definedName>
    <definedName name="Table_7__Armenia___Consumer_Prices__1994_99">'[12]CPI_old'!$A$1:$I$102</definedName>
    <definedName name="Table_8.__Armenia___Selected_Energy_Prices__1994_99__1">'[12]ENERGY_old'!$A$1:$AF$25</definedName>
    <definedName name="Table_8___Armenia___Selected_Energy_Prices__1994_99__1">'[12]ENERGY_old'!$A$1:$AF$25</definedName>
    <definedName name="Table_9._Armenia___Regulated_Prices_for_Main_Commodities_and_Services__1994_99__1">'[12]MAINCOM_old '!$A$1:$H$20</definedName>
    <definedName name="Table_9__Armenia___Regulated_Prices_for_Main_Commodities_and_Services__1994_99__1">'[12]MAINCOM_old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'[40]EU2DBase'!$C$1:$F$196</definedName>
    <definedName name="UKR2">'[40]EU2DBase'!$G$1:$U$196</definedName>
    <definedName name="UKR3">'[40]EU2DBase'!#REF!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'[60]CAgds'!$D$12:$BO$12</definedName>
    <definedName name="XGS">#REF!</definedName>
    <definedName name="xinc">'[23]CAinc'!$D$12:$BO$12</definedName>
    <definedName name="xinc_11">'[60]CAinc'!$D$12:$BO$12</definedName>
    <definedName name="xnfs">'[23]CAnfs'!$D$12:$BO$12</definedName>
    <definedName name="xnfs_11">'[60]CAnfs'!$D$12:$BO$12</definedName>
    <definedName name="XOF">#REF!</definedName>
    <definedName name="xr">#REF!</definedName>
    <definedName name="xxWRS_1">WEO '[15]LINK'!$A$1:$A$42</definedName>
    <definedName name="xxWRS_1_15">WEO '[15]LINK'!$A$1:$A$42</definedName>
    <definedName name="xxWRS_1_17">WEO '[15]LINK'!$A$1:$A$42</definedName>
    <definedName name="xxWRS_1_2">#REF!</definedName>
    <definedName name="xxWRS_1_20">WEO '[15]LINK'!$A$1:$A$42</definedName>
    <definedName name="xxWRS_1_22">WEO '[15]LINK'!$A$1:$A$42</definedName>
    <definedName name="xxWRS_1_24">WEO '[15]LINK'!$A$1:$A$42</definedName>
    <definedName name="xxWRS_1_28">WEO '[15]LINK'!$A$1:$A$42</definedName>
    <definedName name="xxWRS_1_37">WEO '[15]LINK'!$A$1:$A$42</definedName>
    <definedName name="xxWRS_1_38">WEO '[15]LINK'!$A$1:$A$42</definedName>
    <definedName name="xxWRS_1_46">WEO '[15]LINK'!$A$1:$A$42</definedName>
    <definedName name="xxWRS_1_47">WEO '[15]LINK'!$A$1:$A$42</definedName>
    <definedName name="xxWRS_1_49">WEO '[15]LINK'!$A$1:$A$42</definedName>
    <definedName name="xxWRS_1_54">WEO '[15]LINK'!$A$1:$A$42</definedName>
    <definedName name="xxWRS_1_55">WEO '[15]LINK'!$A$1:$A$42</definedName>
    <definedName name="xxWRS_1_56">WEO '[15]LINK'!$A$1:$A$42</definedName>
    <definedName name="xxWRS_1_57">WEO '[15]LINK'!$A$1:$A$42</definedName>
    <definedName name="xxWRS_1_61">WEO '[15]LINK'!$A$1:$A$42</definedName>
    <definedName name="xxWRS_1_63">WEO '[15]LINK'!$A$1:$A$42</definedName>
    <definedName name="xxWRS_1_64">WEO '[15]LINK'!$A$1:$A$42</definedName>
    <definedName name="xxWRS_1_65">WEO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<sst xmlns="http://schemas.openxmlformats.org/spreadsheetml/2006/main" count="55" uniqueCount="51">
  <si>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</si>
  <si>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</si>
  <si>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1.01.-31.05.2015</t>
  </si>
  <si>
    <t>Realizări 1.01.-31.05.2016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</si>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</sst>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1" xfId="55" applyFont="1" applyFill="1" applyBorder="1" applyAlignment="1" quotePrefix="1">
      <alignment vertical="center" wrapText="1"/>
      <protection/>
    </xf>
    <xf numFmtId="164" fontId="5" fillId="34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 quotePrefix="1">
      <alignment vertic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horizontal="right" vertical="center"/>
      <protection locked="0"/>
    </xf>
    <xf numFmtId="49" fontId="4" fillId="35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55" applyNumberFormat="1" applyFont="1" applyFill="1" applyBorder="1" applyAlignment="1">
      <alignment horizontal="center"/>
      <protection/>
    </xf>
    <xf numFmtId="164" fontId="4" fillId="36" borderId="0" xfId="0" applyNumberFormat="1" applyFont="1" applyFill="1" applyBorder="1" applyAlignment="1" applyProtection="1">
      <alignment horizontal="left"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10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6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6" borderId="10" xfId="0" applyNumberFormat="1" applyFont="1" applyFill="1" applyBorder="1" applyAlignment="1" applyProtection="1">
      <alignment horizontal="left" vertical="center"/>
      <protection/>
    </xf>
    <xf numFmtId="164" fontId="4" fillId="36" borderId="10" xfId="0" applyNumberFormat="1" applyFont="1" applyFill="1" applyBorder="1" applyAlignment="1" applyProtection="1">
      <alignment/>
      <protection/>
    </xf>
    <xf numFmtId="4" fontId="4" fillId="36" borderId="10" xfId="0" applyNumberFormat="1" applyFont="1" applyFill="1" applyBorder="1" applyAlignment="1" applyProtection="1">
      <alignment/>
      <protection/>
    </xf>
    <xf numFmtId="164" fontId="2" fillId="36" borderId="10" xfId="0" applyNumberFormat="1" applyFont="1" applyFill="1" applyBorder="1" applyAlignment="1" applyProtection="1">
      <alignment/>
      <protection/>
    </xf>
    <xf numFmtId="164" fontId="4" fillId="36" borderId="10" xfId="0" applyNumberFormat="1" applyFont="1" applyFill="1" applyBorder="1" applyAlignment="1" applyProtection="1">
      <alignment/>
      <protection/>
    </xf>
    <xf numFmtId="165" fontId="4" fillId="36" borderId="10" xfId="58" applyNumberFormat="1" applyFont="1" applyFill="1" applyBorder="1" applyAlignment="1" applyProtection="1">
      <alignment/>
      <protection/>
    </xf>
    <xf numFmtId="165" fontId="9" fillId="36" borderId="1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6" borderId="0" xfId="0" applyFont="1" applyFill="1" applyBorder="1" applyAlignment="1" quotePrefix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41"/>
  <sheetViews>
    <sheetView showZeros="0" tabSelected="1" view="pageBreakPreview" zoomScale="75" zoomScaleNormal="75" zoomScaleSheetLayoutView="75" zoomScalePageLayoutView="0" workbookViewId="0" topLeftCell="A37">
      <selection activeCell="X50" sqref="X50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4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9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  <c r="M5" s="9"/>
    </row>
    <row r="6" spans="1:11" ht="11.25" customHeight="1" hidden="1">
      <c r="A6" s="5" t="s">
        <v>1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3" ht="47.25" customHeight="1">
      <c r="A7" s="14"/>
      <c r="B7" s="105" t="s">
        <v>2</v>
      </c>
      <c r="C7" s="106"/>
      <c r="D7" s="106"/>
      <c r="E7" s="15"/>
      <c r="F7" s="16"/>
      <c r="G7" s="107" t="s">
        <v>3</v>
      </c>
      <c r="H7" s="108"/>
      <c r="I7" s="108"/>
      <c r="J7" s="17"/>
      <c r="K7" s="109" t="s">
        <v>4</v>
      </c>
      <c r="L7" s="105"/>
      <c r="M7" s="18"/>
    </row>
    <row r="8" spans="1:13" s="26" customFormat="1" ht="33" customHeight="1">
      <c r="A8" s="19"/>
      <c r="B8" s="20" t="s">
        <v>5</v>
      </c>
      <c r="C8" s="21" t="s">
        <v>6</v>
      </c>
      <c r="D8" s="21" t="s">
        <v>7</v>
      </c>
      <c r="E8" s="22"/>
      <c r="F8" s="22"/>
      <c r="G8" s="20" t="s">
        <v>5</v>
      </c>
      <c r="H8" s="21" t="s">
        <v>6</v>
      </c>
      <c r="I8" s="21" t="s">
        <v>7</v>
      </c>
      <c r="J8" s="22"/>
      <c r="K8" s="23" t="s">
        <v>5</v>
      </c>
      <c r="L8" s="24" t="s">
        <v>8</v>
      </c>
      <c r="M8" s="25"/>
    </row>
    <row r="9" spans="1:13" s="30" customFormat="1" ht="18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  <c r="L9" s="29"/>
      <c r="M9" s="29"/>
    </row>
    <row r="10" spans="1:13" s="30" customFormat="1" ht="18" customHeight="1">
      <c r="A10" s="31" t="s">
        <v>9</v>
      </c>
      <c r="B10" s="32">
        <v>712832.3</v>
      </c>
      <c r="C10" s="32"/>
      <c r="D10" s="32"/>
      <c r="E10" s="32"/>
      <c r="F10" s="32"/>
      <c r="G10" s="32">
        <v>757031</v>
      </c>
      <c r="H10" s="32"/>
      <c r="I10" s="32"/>
      <c r="J10" s="32"/>
      <c r="K10" s="32"/>
      <c r="L10" s="33"/>
      <c r="M10" s="33"/>
    </row>
    <row r="11" spans="2:13" s="30" customFormat="1" ht="8.25" customHeight="1">
      <c r="B11" s="34"/>
      <c r="G11" s="36"/>
      <c r="H11" s="36"/>
      <c r="I11" s="36"/>
      <c r="J11" s="36"/>
      <c r="K11" s="36"/>
      <c r="L11" s="37"/>
      <c r="M11" s="37"/>
    </row>
    <row r="12" spans="1:13" s="36" customFormat="1" ht="35.25" customHeight="1">
      <c r="A12" s="38" t="s">
        <v>10</v>
      </c>
      <c r="B12" s="39">
        <f>B13+B30+B31+B33+B34++B37+B32+B35+B36</f>
        <v>93161.75506198</v>
      </c>
      <c r="C12" s="40">
        <f aca="true" t="shared" si="0" ref="C12:C34">B12/$B$10*100</f>
        <v>13.069238734268914</v>
      </c>
      <c r="D12" s="40">
        <f aca="true" t="shared" si="1" ref="D12:D34">B12/B$12*100</f>
        <v>100</v>
      </c>
      <c r="E12" s="40"/>
      <c r="F12" s="40"/>
      <c r="G12" s="39">
        <f>G13+G30+G31+G33+G34+G37+G32+G35+G36</f>
        <v>91177.42090676333</v>
      </c>
      <c r="H12" s="40">
        <f>G12/$G$10*100</f>
        <v>12.044080216895125</v>
      </c>
      <c r="I12" s="40">
        <f aca="true" t="shared" si="2" ref="I12:I36">G12/G$12*100</f>
        <v>100</v>
      </c>
      <c r="J12" s="40"/>
      <c r="K12" s="40">
        <f aca="true" t="shared" si="3" ref="K12:K28">G12-B12</f>
        <v>-1984.3341552166676</v>
      </c>
      <c r="L12" s="41">
        <f aca="true" t="shared" si="4" ref="L12:L28">G12/B12-1</f>
        <v>-0.021299879482696515</v>
      </c>
      <c r="M12" s="41"/>
    </row>
    <row r="13" spans="1:13" s="47" customFormat="1" ht="24.75" customHeight="1">
      <c r="A13" s="42" t="s">
        <v>11</v>
      </c>
      <c r="B13" s="43">
        <f>B14+B27+B28</f>
        <v>89482.95140398</v>
      </c>
      <c r="C13" s="44">
        <f>B13/$B$10*100</f>
        <v>12.553156107541701</v>
      </c>
      <c r="D13" s="44">
        <f>B13/B$12*100</f>
        <v>96.05116535690797</v>
      </c>
      <c r="E13" s="44"/>
      <c r="F13" s="44"/>
      <c r="G13" s="43">
        <f>G14+G27+G28</f>
        <v>89763.98441943</v>
      </c>
      <c r="H13" s="44">
        <f>G13/$G$10*100</f>
        <v>11.857372342668926</v>
      </c>
      <c r="I13" s="44">
        <f t="shared" si="2"/>
        <v>98.44979549401963</v>
      </c>
      <c r="J13" s="44"/>
      <c r="K13" s="44">
        <f t="shared" si="3"/>
        <v>281.03301544999704</v>
      </c>
      <c r="L13" s="45">
        <f t="shared" si="4"/>
        <v>0.003140631942069483</v>
      </c>
      <c r="M13" s="46"/>
    </row>
    <row r="14" spans="1:13" s="47" customFormat="1" ht="25.5" customHeight="1">
      <c r="A14" s="48" t="s">
        <v>12</v>
      </c>
      <c r="B14" s="43">
        <f>B15+B19+B20+B25+B26</f>
        <v>58985.585333</v>
      </c>
      <c r="C14" s="44">
        <f>B14/$B$10*100</f>
        <v>8.274819383605372</v>
      </c>
      <c r="D14" s="44">
        <f t="shared" si="1"/>
        <v>63.31523627239227</v>
      </c>
      <c r="E14" s="44"/>
      <c r="F14" s="44"/>
      <c r="G14" s="43">
        <f>G15+G19+G20+G25+G26</f>
        <v>58194.243796200004</v>
      </c>
      <c r="H14" s="44">
        <f aca="true" t="shared" si="5" ref="H14:H36">G14/$G$10*100</f>
        <v>7.687167869770195</v>
      </c>
      <c r="I14" s="44">
        <f t="shared" si="2"/>
        <v>63.82527956752425</v>
      </c>
      <c r="J14" s="44"/>
      <c r="K14" s="44">
        <f t="shared" si="3"/>
        <v>-791.3415367999987</v>
      </c>
      <c r="L14" s="45">
        <f t="shared" si="4"/>
        <v>-0.013415846131432319</v>
      </c>
      <c r="M14" s="46"/>
    </row>
    <row r="15" spans="1:13" s="47" customFormat="1" ht="40.5" customHeight="1">
      <c r="A15" s="49" t="s">
        <v>13</v>
      </c>
      <c r="B15" s="43">
        <f>B16+B17+B18</f>
        <v>18123.640832999998</v>
      </c>
      <c r="C15" s="44">
        <f t="shared" si="0"/>
        <v>2.542483110403386</v>
      </c>
      <c r="D15" s="44">
        <f t="shared" si="1"/>
        <v>19.453949553593574</v>
      </c>
      <c r="E15" s="44"/>
      <c r="F15" s="44"/>
      <c r="G15" s="43">
        <f>G16+G17+G18</f>
        <v>19125.239391</v>
      </c>
      <c r="H15" s="44">
        <f t="shared" si="5"/>
        <v>2.526348246108812</v>
      </c>
      <c r="I15" s="44">
        <f t="shared" si="2"/>
        <v>20.97585038137587</v>
      </c>
      <c r="J15" s="44"/>
      <c r="K15" s="44">
        <f t="shared" si="3"/>
        <v>1001.5985580000015</v>
      </c>
      <c r="L15" s="45">
        <f t="shared" si="4"/>
        <v>0.05526475431891509</v>
      </c>
      <c r="M15" s="46"/>
    </row>
    <row r="16" spans="1:13" ht="25.5" customHeight="1">
      <c r="A16" s="50" t="s">
        <v>14</v>
      </c>
      <c r="B16" s="51">
        <v>6626.550364000001</v>
      </c>
      <c r="C16" s="51">
        <f t="shared" si="0"/>
        <v>0.9296085999470003</v>
      </c>
      <c r="D16" s="51">
        <f t="shared" si="1"/>
        <v>7.112951403278517</v>
      </c>
      <c r="E16" s="51"/>
      <c r="F16" s="51"/>
      <c r="G16" s="51">
        <v>7378.479432</v>
      </c>
      <c r="H16" s="51">
        <f t="shared" si="5"/>
        <v>0.9746601436400887</v>
      </c>
      <c r="I16" s="51">
        <f t="shared" si="2"/>
        <v>8.092441482354632</v>
      </c>
      <c r="J16" s="51"/>
      <c r="K16" s="51">
        <f t="shared" si="3"/>
        <v>751.9290679999995</v>
      </c>
      <c r="L16" s="52">
        <f t="shared" si="4"/>
        <v>0.11347217280426891</v>
      </c>
      <c r="M16" s="53"/>
    </row>
    <row r="17" spans="1:13" ht="18" customHeight="1">
      <c r="A17" s="50" t="s">
        <v>15</v>
      </c>
      <c r="B17" s="51">
        <v>10832.306469</v>
      </c>
      <c r="C17" s="51">
        <f t="shared" si="0"/>
        <v>1.519614987844967</v>
      </c>
      <c r="D17" s="51">
        <f t="shared" si="1"/>
        <v>11.627417776525705</v>
      </c>
      <c r="E17" s="51"/>
      <c r="F17" s="51"/>
      <c r="G17" s="51">
        <v>11017.616958999999</v>
      </c>
      <c r="H17" s="51">
        <f t="shared" si="5"/>
        <v>1.4553719674623626</v>
      </c>
      <c r="I17" s="51">
        <f t="shared" si="2"/>
        <v>12.083712008334222</v>
      </c>
      <c r="J17" s="51"/>
      <c r="K17" s="51">
        <f t="shared" si="3"/>
        <v>185.31048999999985</v>
      </c>
      <c r="L17" s="52">
        <f t="shared" si="4"/>
        <v>0.01710720524112963</v>
      </c>
      <c r="M17" s="53"/>
    </row>
    <row r="18" spans="1:13" ht="36.75" customHeight="1">
      <c r="A18" s="54" t="s">
        <v>16</v>
      </c>
      <c r="B18" s="51">
        <v>664.784</v>
      </c>
      <c r="C18" s="51">
        <f t="shared" si="0"/>
        <v>0.09325952261141925</v>
      </c>
      <c r="D18" s="51">
        <f t="shared" si="1"/>
        <v>0.7135803737893547</v>
      </c>
      <c r="E18" s="51"/>
      <c r="F18" s="51"/>
      <c r="G18" s="51">
        <v>729.143</v>
      </c>
      <c r="H18" s="51">
        <f t="shared" si="5"/>
        <v>0.09631613500636038</v>
      </c>
      <c r="I18" s="51">
        <f t="shared" si="2"/>
        <v>0.7996968906870164</v>
      </c>
      <c r="J18" s="51"/>
      <c r="K18" s="51">
        <f t="shared" si="3"/>
        <v>64.35900000000004</v>
      </c>
      <c r="L18" s="52">
        <f t="shared" si="4"/>
        <v>0.09681189679655344</v>
      </c>
      <c r="M18" s="53"/>
    </row>
    <row r="19" spans="1:13" ht="24" customHeight="1">
      <c r="A19" s="49" t="s">
        <v>17</v>
      </c>
      <c r="B19" s="44">
        <v>3373.435669</v>
      </c>
      <c r="C19" s="44">
        <f t="shared" si="0"/>
        <v>0.47324394096619915</v>
      </c>
      <c r="D19" s="44">
        <f t="shared" si="1"/>
        <v>3.62105207953164</v>
      </c>
      <c r="E19" s="44"/>
      <c r="F19" s="44"/>
      <c r="G19" s="44">
        <v>2837.347972</v>
      </c>
      <c r="H19" s="44">
        <f t="shared" si="5"/>
        <v>0.3747994430875354</v>
      </c>
      <c r="I19" s="44">
        <f t="shared" si="2"/>
        <v>3.1118975989696285</v>
      </c>
      <c r="J19" s="44"/>
      <c r="K19" s="44">
        <f t="shared" si="3"/>
        <v>-536.0876969999999</v>
      </c>
      <c r="L19" s="45">
        <f t="shared" si="4"/>
        <v>-0.1589144568329398</v>
      </c>
      <c r="M19" s="46"/>
    </row>
    <row r="20" spans="1:13" ht="23.25" customHeight="1">
      <c r="A20" s="55" t="s">
        <v>18</v>
      </c>
      <c r="B20" s="43">
        <f>B21+B22+B23+B24</f>
        <v>36980.490441</v>
      </c>
      <c r="C20" s="44">
        <f t="shared" si="0"/>
        <v>5.187824743772133</v>
      </c>
      <c r="D20" s="44">
        <f t="shared" si="1"/>
        <v>39.69492676087638</v>
      </c>
      <c r="E20" s="44"/>
      <c r="F20" s="44"/>
      <c r="G20" s="43">
        <f>G21+G22+G23+G24</f>
        <v>35450.09487</v>
      </c>
      <c r="H20" s="44">
        <f t="shared" si="5"/>
        <v>4.682779816150197</v>
      </c>
      <c r="I20" s="44">
        <f t="shared" si="2"/>
        <v>38.880343968328226</v>
      </c>
      <c r="J20" s="44"/>
      <c r="K20" s="44">
        <f t="shared" si="3"/>
        <v>-1530.395571000001</v>
      </c>
      <c r="L20" s="45">
        <f t="shared" si="4"/>
        <v>-0.041383863565618406</v>
      </c>
      <c r="M20" s="46"/>
    </row>
    <row r="21" spans="1:13" ht="20.25" customHeight="1">
      <c r="A21" s="50" t="s">
        <v>19</v>
      </c>
      <c r="B21" s="35">
        <v>24164.359</v>
      </c>
      <c r="C21" s="51">
        <f t="shared" si="0"/>
        <v>3.389907976953345</v>
      </c>
      <c r="D21" s="51">
        <f t="shared" si="1"/>
        <v>25.9380675942865</v>
      </c>
      <c r="E21" s="51"/>
      <c r="F21" s="51"/>
      <c r="G21" s="51">
        <v>22254.661</v>
      </c>
      <c r="H21" s="51">
        <f t="shared" si="5"/>
        <v>2.939729152438936</v>
      </c>
      <c r="I21" s="51">
        <f t="shared" si="2"/>
        <v>24.408083469214688</v>
      </c>
      <c r="J21" s="51"/>
      <c r="K21" s="51">
        <f t="shared" si="3"/>
        <v>-1909.6980000000003</v>
      </c>
      <c r="L21" s="52">
        <f t="shared" si="4"/>
        <v>-0.07902953270972346</v>
      </c>
      <c r="M21" s="53"/>
    </row>
    <row r="22" spans="1:13" ht="18" customHeight="1">
      <c r="A22" s="50" t="s">
        <v>20</v>
      </c>
      <c r="B22" s="35">
        <v>9990.188956</v>
      </c>
      <c r="C22" s="51">
        <f t="shared" si="0"/>
        <v>1.4014781535572953</v>
      </c>
      <c r="D22" s="51">
        <f t="shared" si="1"/>
        <v>10.723487282258242</v>
      </c>
      <c r="E22" s="51"/>
      <c r="F22" s="51"/>
      <c r="G22" s="51">
        <v>10734.151101000001</v>
      </c>
      <c r="H22" s="51">
        <f t="shared" si="5"/>
        <v>1.4179275486737004</v>
      </c>
      <c r="I22" s="51">
        <f t="shared" si="2"/>
        <v>11.772817210937106</v>
      </c>
      <c r="J22" s="51"/>
      <c r="K22" s="51">
        <f t="shared" si="3"/>
        <v>743.9621450000013</v>
      </c>
      <c r="L22" s="52">
        <f t="shared" si="4"/>
        <v>0.07446927663497149</v>
      </c>
      <c r="M22" s="53"/>
    </row>
    <row r="23" spans="1:13" s="57" customFormat="1" ht="30" customHeight="1">
      <c r="A23" s="56" t="s">
        <v>21</v>
      </c>
      <c r="B23" s="35">
        <v>1514.741049</v>
      </c>
      <c r="C23" s="51">
        <f t="shared" si="0"/>
        <v>0.21249612973486187</v>
      </c>
      <c r="D23" s="51">
        <f t="shared" si="1"/>
        <v>1.6259258404827721</v>
      </c>
      <c r="E23" s="51"/>
      <c r="F23" s="51"/>
      <c r="G23" s="51">
        <v>975.4183519999999</v>
      </c>
      <c r="H23" s="51">
        <f t="shared" si="5"/>
        <v>0.12884787439351889</v>
      </c>
      <c r="I23" s="51">
        <f t="shared" si="2"/>
        <v>1.06980252599758</v>
      </c>
      <c r="J23" s="51"/>
      <c r="K23" s="51">
        <f t="shared" si="3"/>
        <v>-539.3226970000001</v>
      </c>
      <c r="L23" s="52">
        <f t="shared" si="4"/>
        <v>-0.35604943653969734</v>
      </c>
      <c r="M23" s="53"/>
    </row>
    <row r="24" spans="1:13" ht="52.5" customHeight="1">
      <c r="A24" s="56" t="s">
        <v>22</v>
      </c>
      <c r="B24" s="35">
        <v>1311.201436</v>
      </c>
      <c r="C24" s="51">
        <f t="shared" si="0"/>
        <v>0.1839424835266303</v>
      </c>
      <c r="D24" s="51">
        <f t="shared" si="1"/>
        <v>1.4074460438488572</v>
      </c>
      <c r="E24" s="51"/>
      <c r="F24" s="51"/>
      <c r="G24" s="51">
        <v>1485.864417</v>
      </c>
      <c r="H24" s="51">
        <f t="shared" si="5"/>
        <v>0.19627524064404234</v>
      </c>
      <c r="I24" s="51">
        <f t="shared" si="2"/>
        <v>1.6296407621788542</v>
      </c>
      <c r="J24" s="51"/>
      <c r="K24" s="51">
        <f t="shared" si="3"/>
        <v>174.66298099999995</v>
      </c>
      <c r="L24" s="52">
        <f t="shared" si="4"/>
        <v>0.13320835090970706</v>
      </c>
      <c r="M24" s="53"/>
    </row>
    <row r="25" spans="1:13" s="47" customFormat="1" ht="35.25" customHeight="1">
      <c r="A25" s="55" t="s">
        <v>23</v>
      </c>
      <c r="B25" s="58">
        <v>295.743</v>
      </c>
      <c r="C25" s="44">
        <f t="shared" si="0"/>
        <v>0.04148843984763317</v>
      </c>
      <c r="D25" s="44">
        <f t="shared" si="1"/>
        <v>0.31745108258559945</v>
      </c>
      <c r="E25" s="44"/>
      <c r="F25" s="44"/>
      <c r="G25" s="44">
        <v>362.000869</v>
      </c>
      <c r="H25" s="44">
        <f t="shared" si="5"/>
        <v>0.04781850003500517</v>
      </c>
      <c r="I25" s="44">
        <f t="shared" si="2"/>
        <v>0.3970290729874633</v>
      </c>
      <c r="J25" s="44"/>
      <c r="K25" s="44">
        <f t="shared" si="3"/>
        <v>66.25786900000003</v>
      </c>
      <c r="L25" s="45">
        <f t="shared" si="4"/>
        <v>0.2240386720902947</v>
      </c>
      <c r="M25" s="46"/>
    </row>
    <row r="26" spans="1:13" s="47" customFormat="1" ht="17.25" customHeight="1">
      <c r="A26" s="59" t="s">
        <v>24</v>
      </c>
      <c r="B26" s="58">
        <v>212.27539000000002</v>
      </c>
      <c r="C26" s="44">
        <f t="shared" si="0"/>
        <v>0.02977914861602091</v>
      </c>
      <c r="D26" s="44">
        <f t="shared" si="1"/>
        <v>0.22785679580507512</v>
      </c>
      <c r="E26" s="44"/>
      <c r="F26" s="44"/>
      <c r="G26" s="44">
        <v>419.5606942</v>
      </c>
      <c r="H26" s="44">
        <f t="shared" si="5"/>
        <v>0.05542186438864459</v>
      </c>
      <c r="I26" s="44">
        <f t="shared" si="2"/>
        <v>0.4601585458630558</v>
      </c>
      <c r="J26" s="44"/>
      <c r="K26" s="44">
        <f t="shared" si="3"/>
        <v>207.28530419999998</v>
      </c>
      <c r="L26" s="45">
        <f t="shared" si="4"/>
        <v>0.9764923960332847</v>
      </c>
      <c r="M26" s="46"/>
    </row>
    <row r="27" spans="1:13" s="47" customFormat="1" ht="18" customHeight="1">
      <c r="A27" s="60" t="s">
        <v>25</v>
      </c>
      <c r="B27" s="58">
        <v>23103.300994999994</v>
      </c>
      <c r="C27" s="44">
        <f t="shared" si="0"/>
        <v>3.2410569772160986</v>
      </c>
      <c r="D27" s="44">
        <f t="shared" si="1"/>
        <v>24.79912597141337</v>
      </c>
      <c r="E27" s="44"/>
      <c r="F27" s="44"/>
      <c r="G27" s="44">
        <v>24503.434888</v>
      </c>
      <c r="H27" s="44">
        <f t="shared" si="5"/>
        <v>3.2367809096324986</v>
      </c>
      <c r="I27" s="44">
        <f t="shared" si="2"/>
        <v>26.8744549300828</v>
      </c>
      <c r="J27" s="44"/>
      <c r="K27" s="44">
        <f t="shared" si="3"/>
        <v>1400.1338930000056</v>
      </c>
      <c r="L27" s="45">
        <f t="shared" si="4"/>
        <v>0.060603196629911205</v>
      </c>
      <c r="M27" s="46"/>
    </row>
    <row r="28" spans="1:13" s="47" customFormat="1" ht="16.5" customHeight="1">
      <c r="A28" s="62" t="s">
        <v>26</v>
      </c>
      <c r="B28" s="58">
        <v>7394.06507598</v>
      </c>
      <c r="C28" s="44">
        <f t="shared" si="0"/>
        <v>1.0372797467202313</v>
      </c>
      <c r="D28" s="44">
        <f t="shared" si="1"/>
        <v>7.936803113102334</v>
      </c>
      <c r="E28" s="44"/>
      <c r="F28" s="44"/>
      <c r="G28" s="44">
        <v>7066.30573523</v>
      </c>
      <c r="H28" s="44">
        <f t="shared" si="5"/>
        <v>0.9334235632662335</v>
      </c>
      <c r="I28" s="44">
        <f t="shared" si="2"/>
        <v>7.750060996412586</v>
      </c>
      <c r="J28" s="44"/>
      <c r="K28" s="44">
        <f t="shared" si="3"/>
        <v>-327.75934074999986</v>
      </c>
      <c r="L28" s="45">
        <f t="shared" si="4"/>
        <v>-0.0443273540849326</v>
      </c>
      <c r="M28" s="46"/>
    </row>
    <row r="29" spans="1:13" s="47" customFormat="1" ht="2.25" customHeight="1" hidden="1">
      <c r="A29" s="63"/>
      <c r="B29" s="58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6"/>
    </row>
    <row r="30" spans="1:13" s="47" customFormat="1" ht="19.5" customHeight="1">
      <c r="A30" s="64" t="s">
        <v>27</v>
      </c>
      <c r="B30" s="58">
        <v>394.462059</v>
      </c>
      <c r="C30" s="44">
        <f t="shared" si="0"/>
        <v>0.055337287465789635</v>
      </c>
      <c r="D30" s="44">
        <f t="shared" si="1"/>
        <v>0.4234163028997968</v>
      </c>
      <c r="E30" s="44"/>
      <c r="F30" s="44"/>
      <c r="G30" s="44">
        <v>307.854109</v>
      </c>
      <c r="H30" s="44">
        <f t="shared" si="5"/>
        <v>0.04066598448412284</v>
      </c>
      <c r="I30" s="44">
        <f t="shared" si="2"/>
        <v>0.3376429229280427</v>
      </c>
      <c r="J30" s="44"/>
      <c r="K30" s="44">
        <f>G30-B30</f>
        <v>-86.60795000000002</v>
      </c>
      <c r="L30" s="45">
        <f>G30/B30-1</f>
        <v>-0.21955964591261234</v>
      </c>
      <c r="M30" s="46"/>
    </row>
    <row r="31" spans="1:13" s="47" customFormat="1" ht="18" customHeight="1">
      <c r="A31" s="64" t="s">
        <v>28</v>
      </c>
      <c r="B31" s="58">
        <v>0</v>
      </c>
      <c r="C31" s="44">
        <f t="shared" si="0"/>
        <v>0</v>
      </c>
      <c r="D31" s="44">
        <f t="shared" si="1"/>
        <v>0</v>
      </c>
      <c r="E31" s="44"/>
      <c r="F31" s="44"/>
      <c r="G31" s="44">
        <v>0</v>
      </c>
      <c r="H31" s="44">
        <f t="shared" si="5"/>
        <v>0</v>
      </c>
      <c r="I31" s="44">
        <f t="shared" si="2"/>
        <v>0</v>
      </c>
      <c r="J31" s="44"/>
      <c r="K31" s="44">
        <f>G31-B31</f>
        <v>0</v>
      </c>
      <c r="L31" s="45"/>
      <c r="M31" s="46"/>
    </row>
    <row r="32" spans="1:13" s="47" customFormat="1" ht="34.5" customHeight="1">
      <c r="A32" s="65" t="s">
        <v>29</v>
      </c>
      <c r="B32" s="58">
        <v>2978.746658</v>
      </c>
      <c r="C32" s="44">
        <f t="shared" si="0"/>
        <v>0.4178748154369548</v>
      </c>
      <c r="D32" s="44">
        <f t="shared" si="1"/>
        <v>3.1973921659357494</v>
      </c>
      <c r="E32" s="44"/>
      <c r="F32" s="44"/>
      <c r="G32" s="44">
        <v>440.99045333333333</v>
      </c>
      <c r="H32" s="44">
        <f t="shared" si="5"/>
        <v>0.0582526281398428</v>
      </c>
      <c r="I32" s="44">
        <f t="shared" si="2"/>
        <v>0.4836619076824772</v>
      </c>
      <c r="J32" s="44"/>
      <c r="K32" s="44">
        <f>G32-B32</f>
        <v>-2537.7562046666667</v>
      </c>
      <c r="L32" s="45">
        <f>G32/B32-1</f>
        <v>-0.8519543606875837</v>
      </c>
      <c r="M32" s="46"/>
    </row>
    <row r="33" spans="1:13" s="47" customFormat="1" ht="16.5" customHeight="1" hidden="1">
      <c r="A33" s="66"/>
      <c r="B33" s="58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6"/>
    </row>
    <row r="34" spans="1:13" ht="15" customHeight="1">
      <c r="A34" s="66" t="s">
        <v>30</v>
      </c>
      <c r="B34" s="58">
        <v>-104.346059</v>
      </c>
      <c r="C34" s="67">
        <f t="shared" si="0"/>
        <v>-0.014638233845464073</v>
      </c>
      <c r="D34" s="67">
        <f t="shared" si="1"/>
        <v>-0.11200525251008758</v>
      </c>
      <c r="E34" s="67"/>
      <c r="F34" s="67"/>
      <c r="G34" s="67">
        <v>139.137726</v>
      </c>
      <c r="H34" s="67">
        <f t="shared" si="5"/>
        <v>0.018379396088139058</v>
      </c>
      <c r="I34" s="67">
        <f t="shared" si="2"/>
        <v>0.1526010766879227</v>
      </c>
      <c r="J34" s="67"/>
      <c r="K34" s="67">
        <f>G34-B34</f>
        <v>243.48378499999998</v>
      </c>
      <c r="L34" s="45">
        <f>G34/B34-1</f>
        <v>-2.333425788510134</v>
      </c>
      <c r="M34" s="68"/>
    </row>
    <row r="35" spans="1:13" ht="48" customHeight="1">
      <c r="A35" s="69" t="s">
        <v>31</v>
      </c>
      <c r="B35" s="58">
        <v>4.141</v>
      </c>
      <c r="C35" s="43"/>
      <c r="D35" s="43"/>
      <c r="E35" s="43"/>
      <c r="F35" s="44"/>
      <c r="G35" s="58">
        <v>0</v>
      </c>
      <c r="H35" s="58">
        <f t="shared" si="5"/>
        <v>0</v>
      </c>
      <c r="I35" s="58">
        <f t="shared" si="2"/>
        <v>0</v>
      </c>
      <c r="J35" s="58"/>
      <c r="K35" s="58">
        <f>G35-B35</f>
        <v>-4.141</v>
      </c>
      <c r="L35" s="45">
        <f>G35/B35-1</f>
        <v>-1</v>
      </c>
      <c r="M35" s="70"/>
    </row>
    <row r="36" spans="1:13" ht="48" customHeight="1">
      <c r="A36" s="69" t="s">
        <v>32</v>
      </c>
      <c r="B36" s="58">
        <v>405.8</v>
      </c>
      <c r="C36" s="43"/>
      <c r="D36" s="58"/>
      <c r="E36" s="58"/>
      <c r="F36" s="58"/>
      <c r="G36" s="58">
        <v>525.454199</v>
      </c>
      <c r="H36" s="58">
        <f t="shared" si="5"/>
        <v>0.06940986551409388</v>
      </c>
      <c r="I36" s="58">
        <f t="shared" si="2"/>
        <v>0.5762985986819277</v>
      </c>
      <c r="J36" s="58"/>
      <c r="K36" s="58">
        <f>G36-B36</f>
        <v>119.654199</v>
      </c>
      <c r="L36" s="45">
        <f>G36/B36-1</f>
        <v>0.29486002710694925</v>
      </c>
      <c r="M36" s="70"/>
    </row>
    <row r="37" spans="1:13" ht="10.5" customHeight="1">
      <c r="A37" s="71"/>
      <c r="B37" s="43"/>
      <c r="C37" s="43"/>
      <c r="D37" s="43"/>
      <c r="E37" s="43"/>
      <c r="F37" s="44"/>
      <c r="G37" s="61"/>
      <c r="H37" s="44"/>
      <c r="I37" s="44"/>
      <c r="J37" s="44"/>
      <c r="K37" s="44"/>
      <c r="L37" s="70"/>
      <c r="M37" s="70"/>
    </row>
    <row r="38" spans="1:13" s="47" customFormat="1" ht="33" customHeight="1">
      <c r="A38" s="38" t="s">
        <v>33</v>
      </c>
      <c r="B38" s="72">
        <f>B39+B53+B54+B55+B56</f>
        <v>86837.72210198002</v>
      </c>
      <c r="C38" s="40">
        <f aca="true" t="shared" si="6" ref="C38:C57">B38/$B$10*100</f>
        <v>12.182068924483362</v>
      </c>
      <c r="D38" s="40">
        <f aca="true" t="shared" si="7" ref="D38:D55">B38/B$38*100</f>
        <v>100</v>
      </c>
      <c r="E38" s="40"/>
      <c r="F38" s="40"/>
      <c r="G38" s="72">
        <f>G39+G53+G54+G55+G56</f>
        <v>91959.44198714332</v>
      </c>
      <c r="H38" s="40">
        <f aca="true" t="shared" si="8" ref="H38:H55">G38/$G$10*100</f>
        <v>12.14738128123463</v>
      </c>
      <c r="I38" s="40">
        <f aca="true" t="shared" si="9" ref="I38:I55">G38/G$38*100</f>
        <v>100</v>
      </c>
      <c r="J38" s="40"/>
      <c r="K38" s="40">
        <f aca="true" t="shared" si="10" ref="K38:K51">G38-B38</f>
        <v>5121.7198851633</v>
      </c>
      <c r="L38" s="41">
        <f aca="true" t="shared" si="11" ref="L38:L51">G38/B38-1</f>
        <v>0.058980357397542926</v>
      </c>
      <c r="M38" s="41"/>
    </row>
    <row r="39" spans="1:13" s="47" customFormat="1" ht="19.5" customHeight="1">
      <c r="A39" s="73" t="s">
        <v>34</v>
      </c>
      <c r="B39" s="61">
        <f>B40+B41+B42+B43+B44+B51</f>
        <v>84620.90852398002</v>
      </c>
      <c r="C39" s="44">
        <f t="shared" si="6"/>
        <v>11.871082234065433</v>
      </c>
      <c r="D39" s="44">
        <f t="shared" si="7"/>
        <v>97.44717672879923</v>
      </c>
      <c r="E39" s="44"/>
      <c r="F39" s="44"/>
      <c r="G39" s="61">
        <f>G40+G41+G42+G43+G44+G51</f>
        <v>88282.57858162</v>
      </c>
      <c r="H39" s="44">
        <f t="shared" si="8"/>
        <v>11.661686057984415</v>
      </c>
      <c r="I39" s="44">
        <f t="shared" si="9"/>
        <v>96.00164667589286</v>
      </c>
      <c r="J39" s="44"/>
      <c r="K39" s="44">
        <f t="shared" si="10"/>
        <v>3661.6700576399744</v>
      </c>
      <c r="L39" s="45">
        <f t="shared" si="11"/>
        <v>0.043271457628020205</v>
      </c>
      <c r="M39" s="46"/>
    </row>
    <row r="40" spans="1:13" ht="19.5" customHeight="1">
      <c r="A40" s="74" t="s">
        <v>35</v>
      </c>
      <c r="B40" s="67">
        <v>21000.540442</v>
      </c>
      <c r="C40" s="67">
        <f t="shared" si="6"/>
        <v>2.946070266737352</v>
      </c>
      <c r="D40" s="67">
        <f t="shared" si="7"/>
        <v>24.18366112521641</v>
      </c>
      <c r="E40" s="67"/>
      <c r="F40" s="67"/>
      <c r="G40" s="75">
        <v>23050.244827333332</v>
      </c>
      <c r="H40" s="67">
        <f t="shared" si="8"/>
        <v>3.0448217876590697</v>
      </c>
      <c r="I40" s="67">
        <f t="shared" si="9"/>
        <v>25.065664089779865</v>
      </c>
      <c r="J40" s="67"/>
      <c r="K40" s="67">
        <f t="shared" si="10"/>
        <v>2049.7043853333307</v>
      </c>
      <c r="L40" s="76">
        <f t="shared" si="11"/>
        <v>0.09760245889834462</v>
      </c>
      <c r="M40" s="77"/>
    </row>
    <row r="41" spans="1:13" ht="17.25" customHeight="1">
      <c r="A41" s="74" t="s">
        <v>36</v>
      </c>
      <c r="B41" s="67">
        <v>14030.858509999998</v>
      </c>
      <c r="C41" s="67">
        <f t="shared" si="6"/>
        <v>1.9683253003546552</v>
      </c>
      <c r="D41" s="67">
        <f t="shared" si="7"/>
        <v>16.15756167984521</v>
      </c>
      <c r="E41" s="67"/>
      <c r="F41" s="67"/>
      <c r="G41" s="75">
        <v>14382.266525333333</v>
      </c>
      <c r="H41" s="67">
        <f t="shared" si="8"/>
        <v>1.8998253077262797</v>
      </c>
      <c r="I41" s="67">
        <f t="shared" si="9"/>
        <v>15.639793168105665</v>
      </c>
      <c r="J41" s="67"/>
      <c r="K41" s="67">
        <f t="shared" si="10"/>
        <v>351.40801533333433</v>
      </c>
      <c r="L41" s="76">
        <f t="shared" si="11"/>
        <v>0.025045368042367455</v>
      </c>
      <c r="M41" s="77"/>
    </row>
    <row r="42" spans="1:13" ht="19.5" customHeight="1">
      <c r="A42" s="74" t="s">
        <v>37</v>
      </c>
      <c r="B42" s="67">
        <v>3546.87835798</v>
      </c>
      <c r="C42" s="67">
        <f t="shared" si="6"/>
        <v>0.49757542664382626</v>
      </c>
      <c r="D42" s="67">
        <f t="shared" si="7"/>
        <v>4.084490325315807</v>
      </c>
      <c r="E42" s="67"/>
      <c r="F42" s="67"/>
      <c r="G42" s="75">
        <v>4052.59236882</v>
      </c>
      <c r="H42" s="67">
        <f t="shared" si="8"/>
        <v>0.5353271357209943</v>
      </c>
      <c r="I42" s="67">
        <f t="shared" si="9"/>
        <v>4.406934493346084</v>
      </c>
      <c r="J42" s="67"/>
      <c r="K42" s="67">
        <f t="shared" si="10"/>
        <v>505.7140108399999</v>
      </c>
      <c r="L42" s="76">
        <f t="shared" si="11"/>
        <v>0.1425800266598405</v>
      </c>
      <c r="M42" s="77"/>
    </row>
    <row r="43" spans="1:13" ht="19.5" customHeight="1">
      <c r="A43" s="74" t="s">
        <v>38</v>
      </c>
      <c r="B43" s="67">
        <v>2701.7610320000003</v>
      </c>
      <c r="C43" s="67">
        <f t="shared" si="6"/>
        <v>0.3790177622422553</v>
      </c>
      <c r="D43" s="67">
        <f t="shared" si="7"/>
        <v>3.1112757988137005</v>
      </c>
      <c r="E43" s="67"/>
      <c r="F43" s="67"/>
      <c r="G43" s="75">
        <v>2308.891225</v>
      </c>
      <c r="H43" s="67">
        <f t="shared" si="8"/>
        <v>0.3049929560348255</v>
      </c>
      <c r="I43" s="67">
        <f t="shared" si="9"/>
        <v>2.510771243395324</v>
      </c>
      <c r="J43" s="67"/>
      <c r="K43" s="67">
        <f t="shared" si="10"/>
        <v>-392.8698070000005</v>
      </c>
      <c r="L43" s="76">
        <f t="shared" si="11"/>
        <v>-0.14541249294323244</v>
      </c>
      <c r="M43" s="77"/>
    </row>
    <row r="44" spans="1:13" s="47" customFormat="1" ht="19.5" customHeight="1">
      <c r="A44" s="74" t="s">
        <v>39</v>
      </c>
      <c r="B44" s="75">
        <f>B45+B46+B47+B48+B50+B49</f>
        <v>43253.38998700001</v>
      </c>
      <c r="C44" s="67">
        <f t="shared" si="6"/>
        <v>6.067821279563231</v>
      </c>
      <c r="D44" s="67">
        <f t="shared" si="7"/>
        <v>49.809447944989074</v>
      </c>
      <c r="E44" s="67"/>
      <c r="F44" s="67"/>
      <c r="G44" s="75">
        <f>G45+G46+G47+G48+G50+G49</f>
        <v>44378.28081313333</v>
      </c>
      <c r="H44" s="67">
        <f t="shared" si="8"/>
        <v>5.862148421020186</v>
      </c>
      <c r="I44" s="67">
        <f t="shared" si="9"/>
        <v>48.25853643102551</v>
      </c>
      <c r="J44" s="67"/>
      <c r="K44" s="67">
        <f t="shared" si="10"/>
        <v>1124.89082613332</v>
      </c>
      <c r="L44" s="76">
        <f t="shared" si="11"/>
        <v>0.026006997982618518</v>
      </c>
      <c r="M44" s="78"/>
    </row>
    <row r="45" spans="1:13" ht="31.5" customHeight="1">
      <c r="A45" s="79" t="s">
        <v>40</v>
      </c>
      <c r="B45" s="51">
        <v>319.65869900000325</v>
      </c>
      <c r="C45" s="51">
        <f t="shared" si="6"/>
        <v>0.044843464444583</v>
      </c>
      <c r="D45" s="51">
        <f>B45/B$38*100</f>
        <v>0.36811041476261225</v>
      </c>
      <c r="E45" s="51"/>
      <c r="F45" s="51"/>
      <c r="G45" s="80">
        <v>519.3756099999973</v>
      </c>
      <c r="H45" s="51">
        <f t="shared" si="8"/>
        <v>0.06860691437999202</v>
      </c>
      <c r="I45" s="51">
        <f t="shared" si="9"/>
        <v>0.564787692026894</v>
      </c>
      <c r="J45" s="51"/>
      <c r="K45" s="51">
        <f t="shared" si="10"/>
        <v>199.71691099999407</v>
      </c>
      <c r="L45" s="52">
        <f t="shared" si="11"/>
        <v>0.6247817175780723</v>
      </c>
      <c r="M45" s="77"/>
    </row>
    <row r="46" spans="1:13" ht="15.75" customHeight="1">
      <c r="A46" s="81" t="s">
        <v>41</v>
      </c>
      <c r="B46" s="51">
        <v>5265.8976999999995</v>
      </c>
      <c r="C46" s="82">
        <f t="shared" si="6"/>
        <v>0.738728828645952</v>
      </c>
      <c r="D46" s="82">
        <f t="shared" si="7"/>
        <v>6.064067058110832</v>
      </c>
      <c r="E46" s="82"/>
      <c r="F46" s="82"/>
      <c r="G46" s="83">
        <v>3977.421183133333</v>
      </c>
      <c r="H46" s="82">
        <f t="shared" si="8"/>
        <v>0.5253973989352264</v>
      </c>
      <c r="I46" s="82">
        <f t="shared" si="9"/>
        <v>4.325190646208368</v>
      </c>
      <c r="J46" s="82"/>
      <c r="K46" s="82">
        <f t="shared" si="10"/>
        <v>-1288.4765168666663</v>
      </c>
      <c r="L46" s="84">
        <f t="shared" si="11"/>
        <v>-0.2446831652021395</v>
      </c>
      <c r="M46" s="77"/>
    </row>
    <row r="47" spans="1:13" ht="33" customHeight="1">
      <c r="A47" s="79" t="s">
        <v>42</v>
      </c>
      <c r="B47" s="51">
        <v>4493.691840000001</v>
      </c>
      <c r="C47" s="51">
        <f t="shared" si="6"/>
        <v>0.6303995820615874</v>
      </c>
      <c r="D47" s="51">
        <f t="shared" si="7"/>
        <v>5.174815427243386</v>
      </c>
      <c r="E47" s="44"/>
      <c r="F47" s="44"/>
      <c r="G47" s="80">
        <v>4371.701159</v>
      </c>
      <c r="H47" s="51">
        <f t="shared" si="8"/>
        <v>0.5774798071677382</v>
      </c>
      <c r="I47" s="51">
        <f t="shared" si="9"/>
        <v>4.753944852787601</v>
      </c>
      <c r="J47" s="51"/>
      <c r="K47" s="51">
        <f t="shared" si="10"/>
        <v>-121.99068100000113</v>
      </c>
      <c r="L47" s="52">
        <f t="shared" si="11"/>
        <v>-0.027147095382490938</v>
      </c>
      <c r="M47" s="77"/>
    </row>
    <row r="48" spans="1:13" ht="17.25" customHeight="1">
      <c r="A48" s="81" t="s">
        <v>43</v>
      </c>
      <c r="B48" s="51">
        <v>31006.521531000002</v>
      </c>
      <c r="C48" s="82">
        <f>B48/$B$10*100</f>
        <v>4.349763826779454</v>
      </c>
      <c r="D48" s="82">
        <f t="shared" si="7"/>
        <v>35.706281533486944</v>
      </c>
      <c r="E48" s="82"/>
      <c r="F48" s="82"/>
      <c r="G48" s="83">
        <v>33347.910697</v>
      </c>
      <c r="H48" s="82">
        <f t="shared" si="8"/>
        <v>4.405091825433833</v>
      </c>
      <c r="I48" s="82">
        <f t="shared" si="9"/>
        <v>36.263715803823935</v>
      </c>
      <c r="J48" s="82"/>
      <c r="K48" s="82">
        <f t="shared" si="10"/>
        <v>2341.389165999997</v>
      </c>
      <c r="L48" s="84">
        <f t="shared" si="11"/>
        <v>0.07551279699849922</v>
      </c>
      <c r="M48" s="77"/>
    </row>
    <row r="49" spans="1:13" ht="48" customHeight="1">
      <c r="A49" s="85" t="s">
        <v>44</v>
      </c>
      <c r="B49" s="83">
        <v>480.472</v>
      </c>
      <c r="C49" s="82">
        <f>B49/$B$10*100</f>
        <v>0.06740323074585705</v>
      </c>
      <c r="D49" s="82">
        <f>B49/B$38*100</f>
        <v>0.5532987143948178</v>
      </c>
      <c r="E49" s="82"/>
      <c r="F49" s="82"/>
      <c r="G49" s="83">
        <v>768.869702</v>
      </c>
      <c r="H49" s="82">
        <f t="shared" si="8"/>
        <v>0.10156383318516678</v>
      </c>
      <c r="I49" s="82">
        <f t="shared" si="9"/>
        <v>0.8360965284103118</v>
      </c>
      <c r="J49" s="82"/>
      <c r="K49" s="82">
        <f t="shared" si="10"/>
        <v>288.397702</v>
      </c>
      <c r="L49" s="84">
        <f t="shared" si="11"/>
        <v>0.6002383114936978</v>
      </c>
      <c r="M49" s="77"/>
    </row>
    <row r="50" spans="1:13" ht="19.5" customHeight="1">
      <c r="A50" s="86" t="s">
        <v>45</v>
      </c>
      <c r="B50" s="51">
        <v>1687.148217</v>
      </c>
      <c r="C50" s="51">
        <f t="shared" si="6"/>
        <v>0.23668234688579626</v>
      </c>
      <c r="D50" s="51">
        <f t="shared" si="7"/>
        <v>1.942874796990478</v>
      </c>
      <c r="E50" s="51"/>
      <c r="F50" s="51"/>
      <c r="G50" s="80">
        <v>1393.0024620000002</v>
      </c>
      <c r="H50" s="51">
        <f t="shared" si="8"/>
        <v>0.18400864191823058</v>
      </c>
      <c r="I50" s="51">
        <f t="shared" si="9"/>
        <v>1.5148009077683977</v>
      </c>
      <c r="J50" s="51"/>
      <c r="K50" s="51">
        <f t="shared" si="10"/>
        <v>-294.1457549999998</v>
      </c>
      <c r="L50" s="52">
        <f t="shared" si="11"/>
        <v>-0.17434494019916913</v>
      </c>
      <c r="M50" s="77"/>
    </row>
    <row r="51" spans="1:13" ht="33" customHeight="1">
      <c r="A51" s="87" t="s">
        <v>46</v>
      </c>
      <c r="B51" s="88">
        <v>87.48019500000001</v>
      </c>
      <c r="C51" s="88">
        <f>B51/$B$10*100</f>
        <v>0.012272198524112895</v>
      </c>
      <c r="D51" s="67">
        <f t="shared" si="7"/>
        <v>0.10073985461901624</v>
      </c>
      <c r="E51" s="67"/>
      <c r="F51" s="67"/>
      <c r="G51" s="75">
        <v>110.30282199999999</v>
      </c>
      <c r="H51" s="67">
        <f t="shared" si="8"/>
        <v>0.014570449823058764</v>
      </c>
      <c r="I51" s="67">
        <f t="shared" si="9"/>
        <v>0.11994725024040621</v>
      </c>
      <c r="J51" s="67"/>
      <c r="K51" s="67">
        <f t="shared" si="10"/>
        <v>22.822626999999983</v>
      </c>
      <c r="L51" s="89">
        <f t="shared" si="11"/>
        <v>0.26088907323537613</v>
      </c>
      <c r="M51" s="78"/>
    </row>
    <row r="52" spans="1:13" ht="4.5" customHeight="1" hidden="1">
      <c r="A52" s="90"/>
      <c r="B52" s="91"/>
      <c r="C52" s="82"/>
      <c r="D52" s="67"/>
      <c r="E52" s="67"/>
      <c r="F52" s="67"/>
      <c r="G52" s="83"/>
      <c r="H52" s="82"/>
      <c r="I52" s="67"/>
      <c r="J52" s="67"/>
      <c r="K52" s="67"/>
      <c r="L52" s="76"/>
      <c r="M52" s="78"/>
    </row>
    <row r="53" spans="1:13" s="47" customFormat="1" ht="19.5" customHeight="1">
      <c r="A53" s="73" t="s">
        <v>47</v>
      </c>
      <c r="B53" s="91">
        <v>2853.170794</v>
      </c>
      <c r="C53" s="67">
        <f t="shared" si="6"/>
        <v>0.4002583488430589</v>
      </c>
      <c r="D53" s="67">
        <f t="shared" si="7"/>
        <v>3.2856352342468274</v>
      </c>
      <c r="E53" s="67"/>
      <c r="F53" s="67"/>
      <c r="G53" s="75">
        <v>3676.8634055233338</v>
      </c>
      <c r="H53" s="67">
        <f t="shared" si="8"/>
        <v>0.4856952232502148</v>
      </c>
      <c r="I53" s="67">
        <f t="shared" si="9"/>
        <v>3.9983533241071525</v>
      </c>
      <c r="J53" s="67"/>
      <c r="K53" s="67">
        <f>G53-B53</f>
        <v>823.6926115233337</v>
      </c>
      <c r="L53" s="76">
        <f>G53/B53-1</f>
        <v>0.28869376248190126</v>
      </c>
      <c r="M53" s="78"/>
    </row>
    <row r="54" spans="1:13" ht="19.5" customHeight="1">
      <c r="A54" s="73" t="s">
        <v>48</v>
      </c>
      <c r="B54" s="91">
        <v>0</v>
      </c>
      <c r="C54" s="67">
        <f t="shared" si="6"/>
        <v>0</v>
      </c>
      <c r="D54" s="67">
        <f t="shared" si="7"/>
        <v>0</v>
      </c>
      <c r="E54" s="67"/>
      <c r="F54" s="67"/>
      <c r="G54" s="75">
        <v>0</v>
      </c>
      <c r="H54" s="67">
        <f t="shared" si="8"/>
        <v>0</v>
      </c>
      <c r="I54" s="67">
        <f t="shared" si="9"/>
        <v>0</v>
      </c>
      <c r="J54" s="67"/>
      <c r="K54" s="67">
        <f>G54-B54</f>
        <v>0</v>
      </c>
      <c r="L54" s="76"/>
      <c r="M54" s="78"/>
    </row>
    <row r="55" spans="1:13" s="47" customFormat="1" ht="32.25" customHeight="1">
      <c r="A55" s="92" t="s">
        <v>49</v>
      </c>
      <c r="B55" s="88">
        <v>-636.3572160000002</v>
      </c>
      <c r="C55" s="67">
        <f t="shared" si="6"/>
        <v>-0.08927165842513031</v>
      </c>
      <c r="D55" s="67">
        <f t="shared" si="7"/>
        <v>-0.7328119630460578</v>
      </c>
      <c r="E55" s="67"/>
      <c r="F55" s="67"/>
      <c r="G55" s="75">
        <v>0</v>
      </c>
      <c r="H55" s="67">
        <f t="shared" si="8"/>
        <v>0</v>
      </c>
      <c r="I55" s="67">
        <f t="shared" si="9"/>
        <v>0</v>
      </c>
      <c r="J55" s="67"/>
      <c r="K55" s="67">
        <f>G55-B55</f>
        <v>636.3572160000002</v>
      </c>
      <c r="L55" s="76">
        <f>G55/B55-1</f>
        <v>-1</v>
      </c>
      <c r="M55" s="78"/>
    </row>
    <row r="56" spans="1:13" s="47" customFormat="1" ht="7.5" customHeight="1">
      <c r="A56" s="93"/>
      <c r="B56" s="94"/>
      <c r="C56" s="44"/>
      <c r="D56" s="44"/>
      <c r="E56" s="44"/>
      <c r="F56" s="44"/>
      <c r="G56" s="61"/>
      <c r="H56" s="44"/>
      <c r="I56" s="44"/>
      <c r="J56" s="44"/>
      <c r="K56" s="67"/>
      <c r="L56" s="76"/>
      <c r="M56" s="78"/>
    </row>
    <row r="57" spans="1:13" s="30" customFormat="1" ht="21" customHeight="1" thickBot="1">
      <c r="A57" s="95" t="s">
        <v>50</v>
      </c>
      <c r="B57" s="96">
        <f>B12-B38</f>
        <v>6324.032959999982</v>
      </c>
      <c r="C57" s="97">
        <f t="shared" si="6"/>
        <v>0.8871698097855528</v>
      </c>
      <c r="D57" s="96">
        <v>0</v>
      </c>
      <c r="E57" s="96"/>
      <c r="F57" s="98"/>
      <c r="G57" s="96">
        <f>G12-G38</f>
        <v>-782.0210803799855</v>
      </c>
      <c r="H57" s="97">
        <f>G57/$G$10*100</f>
        <v>-0.10330106433950334</v>
      </c>
      <c r="I57" s="99">
        <v>0</v>
      </c>
      <c r="J57" s="98"/>
      <c r="K57" s="99">
        <f>G57-B57</f>
        <v>-7106.054040379968</v>
      </c>
      <c r="L57" s="100">
        <f>G57/B57-1</f>
        <v>-1.1236586028767295</v>
      </c>
      <c r="M57" s="101"/>
    </row>
    <row r="58" spans="1:12" ht="1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7:11" ht="19.5" customHeight="1">
      <c r="G59" s="102"/>
      <c r="H59" s="102"/>
      <c r="I59" s="102"/>
      <c r="J59" s="102"/>
      <c r="K59" s="102"/>
    </row>
    <row r="60" spans="7:11" ht="19.5" customHeight="1">
      <c r="G60" s="102"/>
      <c r="H60" s="102"/>
      <c r="I60" s="102"/>
      <c r="J60" s="102"/>
      <c r="K60" s="102"/>
    </row>
    <row r="61" spans="7:11" ht="19.5" customHeight="1">
      <c r="G61" s="102"/>
      <c r="H61" s="102"/>
      <c r="I61" s="102"/>
      <c r="J61" s="102"/>
      <c r="K61" s="102"/>
    </row>
    <row r="62" spans="7:11" ht="19.5" customHeight="1">
      <c r="G62" s="102"/>
      <c r="H62" s="102"/>
      <c r="I62" s="102"/>
      <c r="J62" s="102"/>
      <c r="K62" s="102"/>
    </row>
    <row r="63" spans="7:11" ht="19.5" customHeight="1">
      <c r="G63" s="102"/>
      <c r="H63" s="102"/>
      <c r="I63" s="102"/>
      <c r="J63" s="102"/>
      <c r="K63" s="102"/>
    </row>
    <row r="64" spans="7:11" ht="19.5" customHeight="1">
      <c r="G64" s="102"/>
      <c r="H64" s="102"/>
      <c r="I64" s="102"/>
      <c r="J64" s="102"/>
      <c r="K64" s="102"/>
    </row>
    <row r="65" spans="7:11" ht="19.5" customHeight="1">
      <c r="G65" s="102"/>
      <c r="H65" s="102"/>
      <c r="I65" s="102"/>
      <c r="J65" s="102"/>
      <c r="K65" s="102"/>
    </row>
    <row r="66" spans="7:11" ht="19.5" customHeight="1">
      <c r="G66" s="102"/>
      <c r="H66" s="102"/>
      <c r="I66" s="102"/>
      <c r="J66" s="102"/>
      <c r="K66" s="102"/>
    </row>
    <row r="67" spans="7:11" ht="19.5" customHeight="1">
      <c r="G67" s="102"/>
      <c r="H67" s="102"/>
      <c r="I67" s="102"/>
      <c r="J67" s="102"/>
      <c r="K67" s="102"/>
    </row>
    <row r="68" spans="7:11" ht="19.5" customHeight="1">
      <c r="G68" s="102"/>
      <c r="H68" s="102"/>
      <c r="I68" s="102"/>
      <c r="J68" s="102"/>
      <c r="K68" s="102"/>
    </row>
    <row r="69" spans="7:11" ht="19.5" customHeight="1">
      <c r="G69" s="102"/>
      <c r="H69" s="102"/>
      <c r="I69" s="102"/>
      <c r="J69" s="102"/>
      <c r="K69" s="102"/>
    </row>
    <row r="70" spans="7:11" ht="19.5" customHeight="1">
      <c r="G70" s="102"/>
      <c r="H70" s="102"/>
      <c r="I70" s="102"/>
      <c r="J70" s="102"/>
      <c r="K70" s="102"/>
    </row>
    <row r="71" spans="7:11" ht="19.5" customHeight="1">
      <c r="G71" s="102"/>
      <c r="H71" s="102"/>
      <c r="I71" s="102"/>
      <c r="J71" s="102"/>
      <c r="K71" s="102"/>
    </row>
    <row r="72" spans="7:11" ht="19.5" customHeight="1">
      <c r="G72" s="102"/>
      <c r="H72" s="102"/>
      <c r="I72" s="102"/>
      <c r="J72" s="102"/>
      <c r="K72" s="102"/>
    </row>
    <row r="73" spans="7:11" ht="19.5" customHeight="1">
      <c r="G73" s="102"/>
      <c r="H73" s="102"/>
      <c r="I73" s="102"/>
      <c r="J73" s="102"/>
      <c r="K73" s="102"/>
    </row>
    <row r="74" spans="7:11" ht="19.5" customHeight="1">
      <c r="G74" s="102"/>
      <c r="H74" s="102"/>
      <c r="I74" s="102"/>
      <c r="J74" s="102"/>
      <c r="K74" s="102"/>
    </row>
    <row r="75" spans="7:11" ht="19.5" customHeight="1">
      <c r="G75" s="102"/>
      <c r="H75" s="102"/>
      <c r="I75" s="102"/>
      <c r="J75" s="102"/>
      <c r="K75" s="102"/>
    </row>
    <row r="76" spans="7:11" ht="19.5" customHeight="1">
      <c r="G76" s="102"/>
      <c r="H76" s="102"/>
      <c r="I76" s="102"/>
      <c r="J76" s="102"/>
      <c r="K76" s="102"/>
    </row>
    <row r="77" spans="7:11" ht="19.5" customHeight="1">
      <c r="G77" s="102"/>
      <c r="H77" s="102"/>
      <c r="I77" s="102"/>
      <c r="J77" s="102"/>
      <c r="K77" s="102"/>
    </row>
    <row r="78" spans="7:11" ht="19.5" customHeight="1">
      <c r="G78" s="102"/>
      <c r="H78" s="102"/>
      <c r="I78" s="102"/>
      <c r="J78" s="102"/>
      <c r="K78" s="102"/>
    </row>
    <row r="79" spans="7:11" ht="19.5" customHeight="1">
      <c r="G79" s="102"/>
      <c r="H79" s="102"/>
      <c r="I79" s="102"/>
      <c r="J79" s="102"/>
      <c r="K79" s="102"/>
    </row>
    <row r="80" spans="7:11" ht="19.5" customHeight="1">
      <c r="G80" s="102"/>
      <c r="H80" s="102"/>
      <c r="I80" s="102"/>
      <c r="J80" s="102"/>
      <c r="K80" s="102"/>
    </row>
    <row r="81" spans="7:11" ht="19.5" customHeight="1">
      <c r="G81" s="102"/>
      <c r="H81" s="102"/>
      <c r="I81" s="102"/>
      <c r="J81" s="102"/>
      <c r="K81" s="102"/>
    </row>
    <row r="82" spans="7:11" ht="19.5" customHeight="1">
      <c r="G82" s="102"/>
      <c r="H82" s="102"/>
      <c r="I82" s="102"/>
      <c r="J82" s="102"/>
      <c r="K82" s="102"/>
    </row>
    <row r="83" spans="7:11" ht="19.5" customHeight="1">
      <c r="G83" s="102"/>
      <c r="H83" s="102"/>
      <c r="I83" s="102"/>
      <c r="J83" s="102"/>
      <c r="K83" s="102"/>
    </row>
    <row r="84" spans="7:11" ht="19.5" customHeight="1">
      <c r="G84" s="102"/>
      <c r="H84" s="102"/>
      <c r="I84" s="102"/>
      <c r="J84" s="102"/>
      <c r="K84" s="102"/>
    </row>
    <row r="85" spans="7:11" ht="19.5" customHeight="1">
      <c r="G85" s="102"/>
      <c r="H85" s="102"/>
      <c r="I85" s="102"/>
      <c r="J85" s="102"/>
      <c r="K85" s="102"/>
    </row>
    <row r="86" spans="7:11" ht="19.5" customHeight="1">
      <c r="G86" s="102"/>
      <c r="H86" s="102"/>
      <c r="I86" s="102"/>
      <c r="J86" s="102"/>
      <c r="K86" s="102"/>
    </row>
    <row r="87" spans="7:11" ht="19.5" customHeight="1">
      <c r="G87" s="102"/>
      <c r="H87" s="102"/>
      <c r="I87" s="102"/>
      <c r="J87" s="102"/>
      <c r="K87" s="102"/>
    </row>
    <row r="88" spans="7:11" ht="19.5" customHeight="1">
      <c r="G88" s="102"/>
      <c r="H88" s="102"/>
      <c r="I88" s="102"/>
      <c r="J88" s="102"/>
      <c r="K88" s="102"/>
    </row>
    <row r="89" spans="7:11" ht="19.5" customHeight="1">
      <c r="G89" s="102"/>
      <c r="H89" s="102"/>
      <c r="I89" s="102"/>
      <c r="J89" s="102"/>
      <c r="K89" s="102"/>
    </row>
    <row r="90" spans="7:11" ht="19.5" customHeight="1">
      <c r="G90" s="102"/>
      <c r="H90" s="102"/>
      <c r="I90" s="102"/>
      <c r="J90" s="102"/>
      <c r="K90" s="102"/>
    </row>
    <row r="91" spans="7:11" ht="19.5" customHeight="1">
      <c r="G91" s="102"/>
      <c r="H91" s="102"/>
      <c r="I91" s="102"/>
      <c r="J91" s="102"/>
      <c r="K91" s="102"/>
    </row>
    <row r="92" spans="7:11" ht="19.5" customHeight="1">
      <c r="G92" s="102"/>
      <c r="H92" s="102"/>
      <c r="I92" s="102"/>
      <c r="J92" s="102"/>
      <c r="K92" s="102"/>
    </row>
    <row r="93" spans="7:11" ht="19.5" customHeight="1">
      <c r="G93" s="102"/>
      <c r="H93" s="102"/>
      <c r="I93" s="102"/>
      <c r="J93" s="102"/>
      <c r="K93" s="102"/>
    </row>
    <row r="94" spans="7:11" ht="19.5" customHeight="1">
      <c r="G94" s="102"/>
      <c r="H94" s="102"/>
      <c r="I94" s="102"/>
      <c r="J94" s="102"/>
      <c r="K94" s="102"/>
    </row>
    <row r="95" spans="7:11" ht="19.5" customHeight="1">
      <c r="G95" s="102"/>
      <c r="H95" s="102"/>
      <c r="I95" s="102"/>
      <c r="J95" s="102"/>
      <c r="K95" s="102"/>
    </row>
    <row r="96" spans="7:11" ht="19.5" customHeight="1">
      <c r="G96" s="102"/>
      <c r="H96" s="102"/>
      <c r="I96" s="102"/>
      <c r="J96" s="102"/>
      <c r="K96" s="102"/>
    </row>
    <row r="97" spans="7:11" ht="19.5" customHeight="1">
      <c r="G97" s="102"/>
      <c r="H97" s="102"/>
      <c r="I97" s="102"/>
      <c r="J97" s="102"/>
      <c r="K97" s="102"/>
    </row>
    <row r="98" spans="7:11" ht="19.5" customHeight="1">
      <c r="G98" s="102"/>
      <c r="H98" s="102"/>
      <c r="I98" s="102"/>
      <c r="J98" s="102"/>
      <c r="K98" s="102"/>
    </row>
    <row r="99" spans="7:11" ht="19.5" customHeight="1">
      <c r="G99" s="102"/>
      <c r="H99" s="102"/>
      <c r="I99" s="102"/>
      <c r="J99" s="102"/>
      <c r="K99" s="102"/>
    </row>
    <row r="100" spans="7:11" ht="19.5" customHeight="1">
      <c r="G100" s="102"/>
      <c r="H100" s="102"/>
      <c r="I100" s="102"/>
      <c r="J100" s="102"/>
      <c r="K100" s="102"/>
    </row>
    <row r="101" spans="7:11" ht="19.5" customHeight="1">
      <c r="G101" s="102"/>
      <c r="H101" s="102"/>
      <c r="I101" s="102"/>
      <c r="J101" s="102"/>
      <c r="K101" s="102"/>
    </row>
    <row r="102" spans="7:11" ht="19.5" customHeight="1">
      <c r="G102" s="102"/>
      <c r="H102" s="102"/>
      <c r="I102" s="102"/>
      <c r="J102" s="102"/>
      <c r="K102" s="102"/>
    </row>
    <row r="103" spans="7:11" ht="19.5" customHeight="1">
      <c r="G103" s="102"/>
      <c r="H103" s="102"/>
      <c r="I103" s="102"/>
      <c r="J103" s="102"/>
      <c r="K103" s="102"/>
    </row>
    <row r="104" spans="7:11" ht="19.5" customHeight="1">
      <c r="G104" s="102"/>
      <c r="H104" s="102"/>
      <c r="I104" s="102"/>
      <c r="J104" s="102"/>
      <c r="K104" s="102"/>
    </row>
    <row r="105" spans="7:11" ht="19.5" customHeight="1">
      <c r="G105" s="102"/>
      <c r="H105" s="102"/>
      <c r="I105" s="102"/>
      <c r="J105" s="102"/>
      <c r="K105" s="102"/>
    </row>
    <row r="106" spans="7:11" ht="19.5" customHeight="1">
      <c r="G106" s="102"/>
      <c r="H106" s="102"/>
      <c r="I106" s="102"/>
      <c r="J106" s="102"/>
      <c r="K106" s="102"/>
    </row>
    <row r="107" spans="7:11" ht="19.5" customHeight="1">
      <c r="G107" s="102"/>
      <c r="H107" s="102"/>
      <c r="I107" s="102"/>
      <c r="J107" s="102"/>
      <c r="K107" s="102"/>
    </row>
    <row r="108" spans="7:11" ht="19.5" customHeight="1">
      <c r="G108" s="102"/>
      <c r="H108" s="102"/>
      <c r="I108" s="102"/>
      <c r="J108" s="102"/>
      <c r="K108" s="102"/>
    </row>
    <row r="109" spans="7:11" ht="19.5" customHeight="1">
      <c r="G109" s="102"/>
      <c r="H109" s="102"/>
      <c r="I109" s="102"/>
      <c r="J109" s="102"/>
      <c r="K109" s="102"/>
    </row>
    <row r="110" spans="7:11" ht="19.5" customHeight="1">
      <c r="G110" s="102"/>
      <c r="H110" s="102"/>
      <c r="I110" s="102"/>
      <c r="J110" s="102"/>
      <c r="K110" s="102"/>
    </row>
    <row r="111" spans="7:11" ht="19.5" customHeight="1">
      <c r="G111" s="102"/>
      <c r="H111" s="102"/>
      <c r="I111" s="102"/>
      <c r="J111" s="102"/>
      <c r="K111" s="102"/>
    </row>
    <row r="112" spans="7:11" ht="19.5" customHeight="1">
      <c r="G112" s="102"/>
      <c r="H112" s="102"/>
      <c r="I112" s="102"/>
      <c r="J112" s="102"/>
      <c r="K112" s="102"/>
    </row>
    <row r="113" spans="7:11" ht="19.5" customHeight="1">
      <c r="G113" s="102"/>
      <c r="H113" s="102"/>
      <c r="I113" s="102"/>
      <c r="J113" s="102"/>
      <c r="K113" s="102"/>
    </row>
    <row r="114" spans="7:11" ht="19.5" customHeight="1">
      <c r="G114" s="102"/>
      <c r="H114" s="102"/>
      <c r="I114" s="102"/>
      <c r="J114" s="102"/>
      <c r="K114" s="102"/>
    </row>
    <row r="115" spans="7:11" ht="19.5" customHeight="1">
      <c r="G115" s="102"/>
      <c r="H115" s="102"/>
      <c r="I115" s="102"/>
      <c r="J115" s="102"/>
      <c r="K115" s="102"/>
    </row>
    <row r="116" spans="7:11" ht="19.5" customHeight="1">
      <c r="G116" s="102"/>
      <c r="H116" s="102"/>
      <c r="I116" s="102"/>
      <c r="J116" s="102"/>
      <c r="K116" s="102"/>
    </row>
    <row r="117" spans="7:11" ht="19.5" customHeight="1">
      <c r="G117" s="102"/>
      <c r="H117" s="102"/>
      <c r="I117" s="102"/>
      <c r="J117" s="102"/>
      <c r="K117" s="102"/>
    </row>
    <row r="118" spans="7:11" ht="19.5" customHeight="1">
      <c r="G118" s="102"/>
      <c r="H118" s="102"/>
      <c r="I118" s="102"/>
      <c r="J118" s="102"/>
      <c r="K118" s="102"/>
    </row>
    <row r="119" spans="7:11" ht="19.5" customHeight="1">
      <c r="G119" s="102"/>
      <c r="H119" s="102"/>
      <c r="I119" s="102"/>
      <c r="J119" s="102"/>
      <c r="K119" s="102"/>
    </row>
    <row r="120" spans="7:11" ht="19.5" customHeight="1">
      <c r="G120" s="102"/>
      <c r="H120" s="102"/>
      <c r="I120" s="102"/>
      <c r="J120" s="102"/>
      <c r="K120" s="102"/>
    </row>
    <row r="121" spans="7:11" ht="19.5" customHeight="1">
      <c r="G121" s="102"/>
      <c r="H121" s="102"/>
      <c r="I121" s="102"/>
      <c r="J121" s="102"/>
      <c r="K121" s="102"/>
    </row>
    <row r="122" spans="7:11" ht="19.5" customHeight="1">
      <c r="G122" s="102"/>
      <c r="H122" s="102"/>
      <c r="I122" s="102"/>
      <c r="J122" s="102"/>
      <c r="K122" s="102"/>
    </row>
    <row r="123" spans="7:11" ht="19.5" customHeight="1">
      <c r="G123" s="102"/>
      <c r="H123" s="102"/>
      <c r="I123" s="102"/>
      <c r="J123" s="102"/>
      <c r="K123" s="102"/>
    </row>
    <row r="124" spans="7:11" ht="19.5" customHeight="1">
      <c r="G124" s="102"/>
      <c r="H124" s="102"/>
      <c r="I124" s="102"/>
      <c r="J124" s="102"/>
      <c r="K124" s="102"/>
    </row>
    <row r="125" spans="7:11" ht="19.5" customHeight="1">
      <c r="G125" s="102"/>
      <c r="H125" s="102"/>
      <c r="I125" s="102"/>
      <c r="J125" s="102"/>
      <c r="K125" s="102"/>
    </row>
    <row r="126" spans="7:11" ht="19.5" customHeight="1">
      <c r="G126" s="102"/>
      <c r="H126" s="102"/>
      <c r="I126" s="102"/>
      <c r="J126" s="102"/>
      <c r="K126" s="102"/>
    </row>
    <row r="127" spans="7:11" ht="19.5" customHeight="1">
      <c r="G127" s="102"/>
      <c r="H127" s="102"/>
      <c r="I127" s="102"/>
      <c r="J127" s="102"/>
      <c r="K127" s="102"/>
    </row>
    <row r="128" spans="7:11" ht="19.5" customHeight="1">
      <c r="G128" s="102"/>
      <c r="H128" s="102"/>
      <c r="I128" s="102"/>
      <c r="J128" s="102"/>
      <c r="K128" s="102"/>
    </row>
    <row r="129" spans="7:11" ht="19.5" customHeight="1">
      <c r="G129" s="102"/>
      <c r="H129" s="102"/>
      <c r="I129" s="102"/>
      <c r="J129" s="102"/>
      <c r="K129" s="102"/>
    </row>
    <row r="130" spans="7:11" ht="19.5" customHeight="1">
      <c r="G130" s="102"/>
      <c r="H130" s="102"/>
      <c r="I130" s="102"/>
      <c r="J130" s="102"/>
      <c r="K130" s="102"/>
    </row>
    <row r="131" spans="7:11" ht="19.5" customHeight="1">
      <c r="G131" s="102"/>
      <c r="H131" s="102"/>
      <c r="I131" s="102"/>
      <c r="J131" s="102"/>
      <c r="K131" s="102"/>
    </row>
    <row r="132" spans="7:11" ht="19.5" customHeight="1">
      <c r="G132" s="102"/>
      <c r="H132" s="102"/>
      <c r="I132" s="102"/>
      <c r="J132" s="102"/>
      <c r="K132" s="102"/>
    </row>
    <row r="133" spans="7:11" ht="19.5" customHeight="1">
      <c r="G133" s="102"/>
      <c r="H133" s="102"/>
      <c r="I133" s="102"/>
      <c r="J133" s="102"/>
      <c r="K133" s="102"/>
    </row>
    <row r="134" spans="7:11" ht="19.5" customHeight="1">
      <c r="G134" s="102"/>
      <c r="H134" s="102"/>
      <c r="I134" s="102"/>
      <c r="J134" s="102"/>
      <c r="K134" s="102"/>
    </row>
    <row r="135" spans="7:11" ht="19.5" customHeight="1">
      <c r="G135" s="102"/>
      <c r="H135" s="102"/>
      <c r="I135" s="102"/>
      <c r="J135" s="102"/>
      <c r="K135" s="102"/>
    </row>
    <row r="136" spans="7:11" ht="19.5" customHeight="1">
      <c r="G136" s="102"/>
      <c r="H136" s="102"/>
      <c r="I136" s="102"/>
      <c r="J136" s="102"/>
      <c r="K136" s="102"/>
    </row>
    <row r="137" spans="7:11" ht="19.5" customHeight="1">
      <c r="G137" s="102"/>
      <c r="H137" s="102"/>
      <c r="I137" s="102"/>
      <c r="J137" s="102"/>
      <c r="K137" s="102"/>
    </row>
    <row r="138" spans="7:11" ht="19.5" customHeight="1">
      <c r="G138" s="102"/>
      <c r="H138" s="102"/>
      <c r="I138" s="102"/>
      <c r="J138" s="102"/>
      <c r="K138" s="102"/>
    </row>
    <row r="139" spans="7:11" ht="19.5" customHeight="1">
      <c r="G139" s="102"/>
      <c r="H139" s="102"/>
      <c r="I139" s="102"/>
      <c r="J139" s="102"/>
      <c r="K139" s="102"/>
    </row>
    <row r="140" spans="7:11" ht="19.5" customHeight="1">
      <c r="G140" s="102"/>
      <c r="H140" s="102"/>
      <c r="I140" s="102"/>
      <c r="J140" s="102"/>
      <c r="K140" s="102"/>
    </row>
    <row r="141" spans="7:11" ht="19.5" customHeight="1">
      <c r="G141" s="102"/>
      <c r="H141" s="102"/>
      <c r="I141" s="102"/>
      <c r="J141" s="102"/>
      <c r="K141" s="102"/>
    </row>
  </sheetData>
  <sheetProtection/>
  <mergeCells count="5">
    <mergeCell ref="A3:M4"/>
    <mergeCell ref="B7:D7"/>
    <mergeCell ref="G7:I7"/>
    <mergeCell ref="K7:L7"/>
    <mergeCell ref="A58:L58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2016-06-27T05:59:07Z</cp:lastPrinted>
  <dcterms:created xsi:type="dcterms:W3CDTF">2016-06-27T05:55:02Z</dcterms:created>
  <dcterms:modified xsi:type="dcterms:W3CDTF">2016-06-27T07:45:46Z</dcterms:modified>
  <cp:category/>
  <cp:version/>
  <cp:contentType/>
  <cp:contentStatus/>
</cp:coreProperties>
</file>