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1909\retea on 10.236.1.89\Executii\execuții 2017\07 iulie 2017\SITE Iulie 2017\"/>
    </mc:Choice>
  </mc:AlternateContent>
  <bookViews>
    <workbookView xWindow="0" yWindow="0" windowWidth="28800" windowHeight="13728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[0]!WEO [13]LINK!$A$1:$A$42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[7]EU2DBase!#REF!</definedName>
    <definedName name="___WEO1">#REF!</definedName>
    <definedName name="___WEO2">#REF!</definedName>
    <definedName name="__0absorc">[8]Programa!#REF!</definedName>
    <definedName name="__0c">[8]Programa!#REF!</definedName>
    <definedName name="__123Graph_ADEFINITION">[9]NBM!#REF!</definedName>
    <definedName name="__123Graph_ADEFINITION2">[9]NBM!#REF!</definedName>
    <definedName name="__123Graph_BDEFINITION">[9]NBM!#REF!</definedName>
    <definedName name="__123Graph_BDEFINITION2">[9]NBM!#REF!</definedName>
    <definedName name="__123Graph_BFITB2">[10]FITB_all!#REF!</definedName>
    <definedName name="__123Graph_BFITB3">[10]FITB_all!#REF!</definedName>
    <definedName name="__123Graph_BGDP">'[11]Quarterly Program'!#REF!</definedName>
    <definedName name="__123Graph_BMONEY">'[11]Quarterly Program'!#REF!</definedName>
    <definedName name="__123Graph_BTBILL2">[10]FITB_all!#REF!</definedName>
    <definedName name="__123Graph_CDEFINITION2">[12]NBM!#REF!</definedName>
    <definedName name="__123Graph_DDEFINITION2">[12]NBM!#REF!</definedName>
    <definedName name="__a47">WEO [13]LINK!$A$1:$A$42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[7]EU2DBase!$C$1:$F$196</definedName>
    <definedName name="__UKR2">[7]EU2DBase!$G$1:$U$196</definedName>
    <definedName name="__UKR3">[7]EU2DBase!#REF!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[0]!WEO [13]LINK!$A$1:$A$42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[7]EU2DBase!$C$1:$F$196</definedName>
    <definedName name="_UKR2">[7]EU2DBase!$G$1:$U$196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WEO [13]LINK!$A$1:$A$42</definedName>
    <definedName name="a_11">WEO [13]LINK!$A$1:$A$42</definedName>
    <definedName name="a_14">#REF!</definedName>
    <definedName name="a_15">WEO [13]LINK!$A$1:$A$42</definedName>
    <definedName name="a_17">WEO [13]LINK!$A$1:$A$42</definedName>
    <definedName name="a_2">#REF!</definedName>
    <definedName name="a_20">WEO [13]LINK!$A$1:$A$42</definedName>
    <definedName name="a_22">WEO [13]LINK!$A$1:$A$42</definedName>
    <definedName name="a_24">WEO [13]LINK!$A$1:$A$42</definedName>
    <definedName name="a_25">#REF!</definedName>
    <definedName name="a_28">WEO [13]LINK!$A$1:$A$42</definedName>
    <definedName name="a_37">WEO [13]LINK!$A$1:$A$42</definedName>
    <definedName name="a_38">WEO [13]LINK!$A$1:$A$42</definedName>
    <definedName name="a_46">WEO [13]LINK!$A$1:$A$42</definedName>
    <definedName name="a_47">WEO [13]LINK!$A$1:$A$42</definedName>
    <definedName name="a_49">WEO [13]LINK!$A$1:$A$42</definedName>
    <definedName name="a_54">WEO [13]LINK!$A$1:$A$42</definedName>
    <definedName name="a_55">WEO [13]LINK!$A$1:$A$42</definedName>
    <definedName name="a_56">WEO [13]LINK!$A$1:$A$42</definedName>
    <definedName name="a_57">WEO [13]LINK!$A$1:$A$42</definedName>
    <definedName name="a_61">WEO [13]LINK!$A$1:$A$42</definedName>
    <definedName name="a_64">WEO [13]LINK!$A$1:$A$42</definedName>
    <definedName name="a_65">WEO [13]LINK!$A$1:$A$42</definedName>
    <definedName name="a_66">WEO [13]LINK!$A$1:$A$42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WEO [13]LINK!$A$1:$A$42</definedName>
    <definedName name="CHART2_11">#REF!</definedName>
    <definedName name="chart2_15">WEO [13]LINK!$A$1:$A$42</definedName>
    <definedName name="chart2_17">WEO [13]LINK!$A$1:$A$42</definedName>
    <definedName name="chart2_20">WEO [13]LINK!$A$1:$A$42</definedName>
    <definedName name="chart2_22">WEO [13]LINK!$A$1:$A$42</definedName>
    <definedName name="chart2_24">WEO [13]LINK!$A$1:$A$42</definedName>
    <definedName name="chart2_28">WEO [13]LINK!$A$1:$A$42</definedName>
    <definedName name="chart2_37">WEO [13]LINK!$A$1:$A$42</definedName>
    <definedName name="chart2_38">WEO [13]LINK!$A$1:$A$42</definedName>
    <definedName name="chart2_46">WEO [13]LINK!$A$1:$A$42</definedName>
    <definedName name="chart2_47">WEO [13]LINK!$A$1:$A$42</definedName>
    <definedName name="chart2_49">WEO [13]LINK!$A$1:$A$42</definedName>
    <definedName name="chart2_54">WEO [13]LINK!$A$1:$A$42</definedName>
    <definedName name="chart2_55">WEO [13]LINK!$A$1:$A$42</definedName>
    <definedName name="chart2_56">WEO [13]LINK!$A$1:$A$42</definedName>
    <definedName name="chart2_57">WEO [13]LINK!$A$1:$A$42</definedName>
    <definedName name="chart2_61">WEO [13]LINK!$A$1:$A$42</definedName>
    <definedName name="chart2_64">WEO [13]LINK!$A$1:$A$42</definedName>
    <definedName name="chart2_65">WEO [13]LINK!$A$1:$A$42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WEO [13]LINK!$A$1:$A$42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2'!$A$2:$L$57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WEO [13]LINK!$A$1:$A$42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WEO [13]LINK!$A$1:$A$42</definedName>
    <definedName name="xxWRS_1_15">WEO [13]LINK!$A$1:$A$42</definedName>
    <definedName name="xxWRS_1_17">WEO [13]LINK!$A$1:$A$42</definedName>
    <definedName name="xxWRS_1_2">#REF!</definedName>
    <definedName name="xxWRS_1_20">WEO [13]LINK!$A$1:$A$42</definedName>
    <definedName name="xxWRS_1_22">WEO [13]LINK!$A$1:$A$42</definedName>
    <definedName name="xxWRS_1_24">WEO [13]LINK!$A$1:$A$42</definedName>
    <definedName name="xxWRS_1_28">WEO [13]LINK!$A$1:$A$42</definedName>
    <definedName name="xxWRS_1_37">WEO [13]LINK!$A$1:$A$42</definedName>
    <definedName name="xxWRS_1_38">WEO [13]LINK!$A$1:$A$42</definedName>
    <definedName name="xxWRS_1_46">WEO [13]LINK!$A$1:$A$42</definedName>
    <definedName name="xxWRS_1_47">WEO [13]LINK!$A$1:$A$42</definedName>
    <definedName name="xxWRS_1_49">WEO [13]LINK!$A$1:$A$42</definedName>
    <definedName name="xxWRS_1_54">WEO [13]LINK!$A$1:$A$42</definedName>
    <definedName name="xxWRS_1_55">WEO [13]LINK!$A$1:$A$42</definedName>
    <definedName name="xxWRS_1_56">WEO [13]LINK!$A$1:$A$42</definedName>
    <definedName name="xxWRS_1_57">WEO [13]LINK!$A$1:$A$42</definedName>
    <definedName name="xxWRS_1_61">WEO [13]LINK!$A$1:$A$42</definedName>
    <definedName name="xxWRS_1_63">WEO [13]LINK!$A$1:$A$42</definedName>
    <definedName name="xxWRS_1_64">WEO [13]LINK!$A$1:$A$42</definedName>
    <definedName name="xxWRS_1_65">WEO [13]LINK!$A$1:$A$42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H51" i="1"/>
  <c r="K51" i="1"/>
  <c r="L51" i="1"/>
  <c r="C17" i="1" l="1"/>
  <c r="H17" i="1"/>
  <c r="K17" i="1"/>
  <c r="C18" i="1"/>
  <c r="L18" i="1"/>
  <c r="C19" i="1"/>
  <c r="C21" i="1"/>
  <c r="H21" i="1"/>
  <c r="C22" i="1"/>
  <c r="C23" i="1"/>
  <c r="H23" i="1"/>
  <c r="K23" i="1"/>
  <c r="L23" i="1"/>
  <c r="C24" i="1"/>
  <c r="C25" i="1"/>
  <c r="H25" i="1"/>
  <c r="C26" i="1"/>
  <c r="L26" i="1"/>
  <c r="H27" i="1"/>
  <c r="C28" i="1"/>
  <c r="H28" i="1"/>
  <c r="C30" i="1"/>
  <c r="H30" i="1"/>
  <c r="C31" i="1"/>
  <c r="H31" i="1"/>
  <c r="C32" i="1"/>
  <c r="L32" i="1"/>
  <c r="H34" i="1"/>
  <c r="C35" i="1"/>
  <c r="C36" i="1"/>
  <c r="C40" i="1"/>
  <c r="L40" i="1"/>
  <c r="C41" i="1"/>
  <c r="H41" i="1"/>
  <c r="L41" i="1"/>
  <c r="C42" i="1"/>
  <c r="L43" i="1"/>
  <c r="K45" i="1"/>
  <c r="C46" i="1"/>
  <c r="H46" i="1"/>
  <c r="C47" i="1"/>
  <c r="H47" i="1"/>
  <c r="H48" i="1"/>
  <c r="B44" i="1"/>
  <c r="H49" i="1"/>
  <c r="K49" i="1"/>
  <c r="C50" i="1"/>
  <c r="K50" i="1"/>
  <c r="L50" i="1"/>
  <c r="C52" i="1"/>
  <c r="H52" i="1"/>
  <c r="K52" i="1"/>
  <c r="C53" i="1"/>
  <c r="K53" i="1"/>
  <c r="H54" i="1"/>
  <c r="K55" i="1"/>
  <c r="H19" i="1" l="1"/>
  <c r="L19" i="1"/>
  <c r="K16" i="1"/>
  <c r="L16" i="1"/>
  <c r="K25" i="1"/>
  <c r="K24" i="1"/>
  <c r="L24" i="1"/>
  <c r="K41" i="1"/>
  <c r="L36" i="1"/>
  <c r="K35" i="1"/>
  <c r="L35" i="1"/>
  <c r="K36" i="1"/>
  <c r="K21" i="1"/>
  <c r="K19" i="1"/>
  <c r="C44" i="1"/>
  <c r="C27" i="1"/>
  <c r="L27" i="1"/>
  <c r="K27" i="1"/>
  <c r="L48" i="1"/>
  <c r="C48" i="1"/>
  <c r="K48" i="1"/>
  <c r="C45" i="1"/>
  <c r="L45" i="1"/>
  <c r="H42" i="1"/>
  <c r="K42" i="1"/>
  <c r="L42" i="1"/>
  <c r="C49" i="1"/>
  <c r="C34" i="1"/>
  <c r="L34" i="1"/>
  <c r="H22" i="1"/>
  <c r="G20" i="1"/>
  <c r="K22" i="1"/>
  <c r="L49" i="1"/>
  <c r="K34" i="1"/>
  <c r="L22" i="1"/>
  <c r="H53" i="1"/>
  <c r="K47" i="1"/>
  <c r="L47" i="1"/>
  <c r="C43" i="1"/>
  <c r="B39" i="1"/>
  <c r="K31" i="1"/>
  <c r="K28" i="1"/>
  <c r="L28" i="1"/>
  <c r="H26" i="1"/>
  <c r="K26" i="1"/>
  <c r="H18" i="1"/>
  <c r="K18" i="1"/>
  <c r="C54" i="1"/>
  <c r="K54" i="1"/>
  <c r="L52" i="1"/>
  <c r="K46" i="1"/>
  <c r="L46" i="1"/>
  <c r="K43" i="1"/>
  <c r="H43" i="1"/>
  <c r="H40" i="1"/>
  <c r="K40" i="1"/>
  <c r="H32" i="1"/>
  <c r="K32" i="1"/>
  <c r="K30" i="1"/>
  <c r="L30" i="1"/>
  <c r="H50" i="1"/>
  <c r="G44" i="1"/>
  <c r="H45" i="1"/>
  <c r="H35" i="1"/>
  <c r="H24" i="1"/>
  <c r="H16" i="1"/>
  <c r="H36" i="1"/>
  <c r="L25" i="1"/>
  <c r="L21" i="1"/>
  <c r="B20" i="1"/>
  <c r="L17" i="1"/>
  <c r="B15" i="1"/>
  <c r="C16" i="1"/>
  <c r="G15" i="1"/>
  <c r="C15" i="1" l="1"/>
  <c r="B14" i="1"/>
  <c r="L44" i="1"/>
  <c r="H44" i="1"/>
  <c r="K44" i="1"/>
  <c r="B38" i="1"/>
  <c r="C39" i="1"/>
  <c r="C20" i="1"/>
  <c r="G14" i="1"/>
  <c r="H15" i="1"/>
  <c r="K15" i="1"/>
  <c r="L15" i="1"/>
  <c r="K20" i="1"/>
  <c r="H20" i="1"/>
  <c r="L20" i="1"/>
  <c r="G39" i="1"/>
  <c r="D51" i="1" l="1"/>
  <c r="H39" i="1"/>
  <c r="K39" i="1"/>
  <c r="G38" i="1"/>
  <c r="L39" i="1"/>
  <c r="D40" i="1"/>
  <c r="D42" i="1"/>
  <c r="C38" i="1"/>
  <c r="D38" i="1"/>
  <c r="D41" i="1"/>
  <c r="D46" i="1"/>
  <c r="D47" i="1"/>
  <c r="D53" i="1"/>
  <c r="D44" i="1"/>
  <c r="D48" i="1"/>
  <c r="D52" i="1"/>
  <c r="D43" i="1"/>
  <c r="D50" i="1"/>
  <c r="D54" i="1"/>
  <c r="D45" i="1"/>
  <c r="D49" i="1"/>
  <c r="G13" i="1"/>
  <c r="H14" i="1"/>
  <c r="K14" i="1"/>
  <c r="L14" i="1"/>
  <c r="D39" i="1"/>
  <c r="C14" i="1"/>
  <c r="B13" i="1"/>
  <c r="I51" i="1" l="1"/>
  <c r="L13" i="1"/>
  <c r="H13" i="1"/>
  <c r="G12" i="1"/>
  <c r="K13" i="1"/>
  <c r="H38" i="1"/>
  <c r="L38" i="1"/>
  <c r="I48" i="1"/>
  <c r="I50" i="1"/>
  <c r="I54" i="1"/>
  <c r="K38" i="1"/>
  <c r="I52" i="1"/>
  <c r="I45" i="1"/>
  <c r="I38" i="1"/>
  <c r="I42" i="1"/>
  <c r="I40" i="1"/>
  <c r="I41" i="1"/>
  <c r="I53" i="1"/>
  <c r="I47" i="1"/>
  <c r="I43" i="1"/>
  <c r="I46" i="1"/>
  <c r="I49" i="1"/>
  <c r="I44" i="1"/>
  <c r="B12" i="1"/>
  <c r="D13" i="1" s="1"/>
  <c r="C13" i="1"/>
  <c r="I39" i="1"/>
  <c r="I12" i="1" l="1"/>
  <c r="L12" i="1"/>
  <c r="K12" i="1"/>
  <c r="I35" i="1"/>
  <c r="G56" i="1"/>
  <c r="I17" i="1"/>
  <c r="I24" i="1"/>
  <c r="I25" i="1"/>
  <c r="I27" i="1"/>
  <c r="I16" i="1"/>
  <c r="I21" i="1"/>
  <c r="H12" i="1"/>
  <c r="I34" i="1"/>
  <c r="I36" i="1"/>
  <c r="I32" i="1"/>
  <c r="I30" i="1"/>
  <c r="I23" i="1"/>
  <c r="I19" i="1"/>
  <c r="I22" i="1"/>
  <c r="I31" i="1"/>
  <c r="I18" i="1"/>
  <c r="I28" i="1"/>
  <c r="I26" i="1"/>
  <c r="I20" i="1"/>
  <c r="I15" i="1"/>
  <c r="I14" i="1"/>
  <c r="I13" i="1"/>
  <c r="C12" i="1"/>
  <c r="D19" i="1"/>
  <c r="D23" i="1"/>
  <c r="D12" i="1"/>
  <c r="D32" i="1"/>
  <c r="D18" i="1"/>
  <c r="D30" i="1"/>
  <c r="D26" i="1"/>
  <c r="D35" i="1"/>
  <c r="D22" i="1"/>
  <c r="D28" i="1"/>
  <c r="B56" i="1"/>
  <c r="C56" i="1" s="1"/>
  <c r="D27" i="1"/>
  <c r="D21" i="1"/>
  <c r="D17" i="1"/>
  <c r="D34" i="1"/>
  <c r="D36" i="1"/>
  <c r="D16" i="1"/>
  <c r="D31" i="1"/>
  <c r="D24" i="1"/>
  <c r="D25" i="1"/>
  <c r="D15" i="1"/>
  <c r="D20" i="1"/>
  <c r="D14" i="1"/>
  <c r="H56" i="1" l="1"/>
  <c r="K56" i="1"/>
</calcChain>
</file>

<file path=xl/sharedStrings.xml><?xml version="1.0" encoding="utf-8"?>
<sst xmlns="http://schemas.openxmlformats.org/spreadsheetml/2006/main" count="56" uniqueCount="51">
  <si>
    <t>EXCEDENT(+) / DEFICIT(-)</t>
  </si>
  <si>
    <t>Plati efectuate in anii precedenti si recuperate in anul curent</t>
  </si>
  <si>
    <t>Operatiuni financiare</t>
  </si>
  <si>
    <t>Cheltuieli de capital</t>
  </si>
  <si>
    <t>Cheltuieli aferente programelor cu                      finantare rambursabila</t>
  </si>
  <si>
    <t>Alte cheltuieli</t>
  </si>
  <si>
    <t>Proiecte cu finantare din fonduri externe nerambursabile aferente cadrului 
financiar 2014-2020</t>
  </si>
  <si>
    <t>Asistenta sociala</t>
  </si>
  <si>
    <t>Proiecte cu finantare din fonduri                        externe nerambursabile</t>
  </si>
  <si>
    <t xml:space="preserve">Alte transferuri </t>
  </si>
  <si>
    <t xml:space="preserve">Transferuri intre unitati ale administratiei publice </t>
  </si>
  <si>
    <t xml:space="preserve">Transferuri - Total </t>
  </si>
  <si>
    <t>Subventii</t>
  </si>
  <si>
    <t>Dobanzi</t>
  </si>
  <si>
    <t>Bunuri si servicii</t>
  </si>
  <si>
    <t>Cheltuieli de personal</t>
  </si>
  <si>
    <t>Cheltuieli curente</t>
  </si>
  <si>
    <t>CHELTUIELI TOTALE</t>
  </si>
  <si>
    <t>Sume primite de la UE/alti donatori in contul platilor efectuate si prefinantari aferente cadrului financiar 2014-2020</t>
  </si>
  <si>
    <t>Alte sume primite de la UE pentru programele operationale finantate in cadrul obiectivului convergenta</t>
  </si>
  <si>
    <t>Sume incasate in contul unic (bugetul de stat)</t>
  </si>
  <si>
    <t>Sume primite de la UE in contul platilor efectuate si prefinantare</t>
  </si>
  <si>
    <t>Donatii</t>
  </si>
  <si>
    <t>Venituri din capital</t>
  </si>
  <si>
    <t>Venituri nefiscale</t>
  </si>
  <si>
    <t xml:space="preserve">Contributii de asigurari </t>
  </si>
  <si>
    <t>Alte impozite si taxe fiscale</t>
  </si>
  <si>
    <t>Impozitul pe comertul exterior si tranzactiile internationale (taxe vamale)</t>
  </si>
  <si>
    <t xml:space="preserve">Taxa pe utilizarea bunurilor, autorizarea utilizarii bunurilor sau pe  desfasurarea de activitati </t>
  </si>
  <si>
    <t>Alte impozite si taxe pe bunuri si servicii</t>
  </si>
  <si>
    <t>Accize</t>
  </si>
  <si>
    <t>TVA</t>
  </si>
  <si>
    <t>Impozite si taxe pe bunuri si servicii</t>
  </si>
  <si>
    <t>Impozite si taxe pe proprietate</t>
  </si>
  <si>
    <t>Alte impozite pe venit, profit si castiguri din capital</t>
  </si>
  <si>
    <t>Impozitul pe salarii si venit</t>
  </si>
  <si>
    <t>Impozitul pe profit</t>
  </si>
  <si>
    <t>Impozitul pe profit, salarii, venit si castiguri din capital</t>
  </si>
  <si>
    <t xml:space="preserve">Venituri fiscale    </t>
  </si>
  <si>
    <t xml:space="preserve">Venituri curente </t>
  </si>
  <si>
    <t xml:space="preserve">VENITURI TOTALE    </t>
  </si>
  <si>
    <t>PIB</t>
  </si>
  <si>
    <t xml:space="preserve">(%)         </t>
  </si>
  <si>
    <t>mil.lei</t>
  </si>
  <si>
    <t>% din total</t>
  </si>
  <si>
    <t>% din PIB</t>
  </si>
  <si>
    <t xml:space="preserve"> Diferenţe    2017
   faţă de      2016</t>
  </si>
  <si>
    <t>Realizări 1.01.-31.07.2017</t>
  </si>
  <si>
    <t xml:space="preserve"> Realizări 1.01.-31.07.2016</t>
  </si>
  <si>
    <t xml:space="preserve">    </t>
  </si>
  <si>
    <t xml:space="preserve"> EXECUŢIA BUGETULUI GENERAL CONSOLIDAT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</si>
</sst>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7" formatCode="#,##0.000000000"/>
  </numFmts>
  <fonts count="14" x14ac:knownFonts="1">
    <font>
      <sz val="10"/>
      <name val="Arial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right" vertical="center"/>
      <protection locked="0"/>
    </xf>
    <xf numFmtId="164" fontId="2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4" fontId="2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>
      <alignment horizontal="left" vertical="center"/>
    </xf>
    <xf numFmtId="165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left" wrapText="1" inden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>
      <alignment horizontal="left" wrapText="1" indent="1"/>
    </xf>
    <xf numFmtId="164" fontId="1" fillId="2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/>
    <xf numFmtId="164" fontId="5" fillId="2" borderId="0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horizontal="left" indent="1"/>
    </xf>
    <xf numFmtId="164" fontId="1" fillId="2" borderId="0" xfId="0" applyNumberFormat="1" applyFont="1" applyFill="1" applyBorder="1" applyAlignment="1" applyProtection="1">
      <alignment horizontal="left" indent="4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left" wrapText="1" indent="2"/>
    </xf>
    <xf numFmtId="165" fontId="7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 applyProtection="1">
      <alignment horizontal="left" vertical="center" indent="4"/>
    </xf>
    <xf numFmtId="165" fontId="7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wrapText="1" indent="4"/>
    </xf>
    <xf numFmtId="164" fontId="2" fillId="2" borderId="0" xfId="0" applyNumberFormat="1" applyFont="1" applyFill="1" applyBorder="1" applyAlignment="1" applyProtection="1">
      <alignment horizontal="left" indent="2"/>
    </xf>
    <xf numFmtId="165" fontId="4" fillId="2" borderId="0" xfId="0" applyNumberFormat="1" applyFont="1" applyFill="1" applyBorder="1" applyAlignment="1" applyProtection="1">
      <alignment horizontal="right" vertical="center"/>
      <protection locked="0"/>
    </xf>
    <xf numFmtId="165" fontId="4" fillId="3" borderId="0" xfId="0" applyNumberFormat="1" applyFont="1" applyFill="1" applyBorder="1" applyAlignment="1" applyProtection="1">
      <alignment horizontal="right" vertical="center"/>
      <protection locked="0"/>
    </xf>
    <xf numFmtId="164" fontId="2" fillId="3" borderId="0" xfId="0" applyNumberFormat="1" applyFont="1" applyFill="1" applyBorder="1" applyAlignment="1" applyProtection="1">
      <alignment vertical="center"/>
    </xf>
    <xf numFmtId="164" fontId="2" fillId="3" borderId="0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 applyProtection="1">
      <alignment horizontal="left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1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horizontal="left" wrapText="1"/>
      <protection locked="0"/>
    </xf>
    <xf numFmtId="164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0" xfId="0" applyNumberFormat="1" applyFont="1" applyFill="1" applyBorder="1" applyAlignment="1" applyProtection="1">
      <alignment horizontal="left" wrapText="1"/>
      <protection locked="0"/>
    </xf>
    <xf numFmtId="164" fontId="2" fillId="0" borderId="0" xfId="0" applyNumberFormat="1" applyFont="1" applyFill="1" applyBorder="1" applyAlignment="1" applyProtection="1">
      <alignment horizontal="left" indent="1"/>
      <protection locked="0"/>
    </xf>
    <xf numFmtId="164" fontId="2" fillId="2" borderId="0" xfId="0" applyNumberFormat="1" applyFont="1" applyFill="1" applyBorder="1" applyAlignment="1" applyProtection="1">
      <alignment horizontal="left" vertical="center" indent="2"/>
    </xf>
    <xf numFmtId="164" fontId="2" fillId="2" borderId="0" xfId="0" applyNumberFormat="1" applyFont="1" applyFill="1" applyBorder="1" applyAlignment="1">
      <alignment horizontal="left" vertical="center" indent="2"/>
    </xf>
    <xf numFmtId="164" fontId="2" fillId="2" borderId="0" xfId="0" applyNumberFormat="1" applyFont="1" applyFill="1" applyBorder="1" applyAlignment="1" applyProtection="1">
      <alignment horizontal="left" vertical="center" indent="4"/>
    </xf>
    <xf numFmtId="164" fontId="2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2" fillId="2" borderId="0" xfId="0" applyNumberFormat="1" applyFont="1" applyFill="1" applyBorder="1" applyAlignment="1" applyProtection="1">
      <alignment horizontal="left" indent="2"/>
      <protection locked="0"/>
    </xf>
    <xf numFmtId="164" fontId="2" fillId="2" borderId="0" xfId="0" applyNumberFormat="1" applyFont="1" applyFill="1" applyBorder="1" applyAlignment="1" applyProtection="1">
      <alignment horizontal="left" indent="1"/>
      <protection locked="0"/>
    </xf>
    <xf numFmtId="164" fontId="2" fillId="3" borderId="0" xfId="0" applyNumberFormat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1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2" xfId="1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right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164" fontId="9" fillId="2" borderId="3" xfId="0" applyNumberFormat="1" applyFont="1" applyFill="1" applyBorder="1" applyAlignment="1" applyProtection="1">
      <alignment horizontal="center" wrapText="1"/>
      <protection locked="0"/>
    </xf>
    <xf numFmtId="0" fontId="9" fillId="0" borderId="3" xfId="1" applyFont="1" applyFill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64" fontId="2" fillId="2" borderId="4" xfId="0" quotePrefix="1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quotePrefix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Border="1" applyAlignment="1" applyProtection="1">
      <protection locked="0"/>
    </xf>
    <xf numFmtId="164" fontId="12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1" applyNumberFormat="1" applyFont="1" applyFill="1" applyBorder="1" applyAlignment="1">
      <alignment horizontal="right"/>
    </xf>
    <xf numFmtId="164" fontId="13" fillId="2" borderId="0" xfId="0" applyNumberFormat="1" applyFont="1" applyFill="1" applyAlignment="1" applyProtection="1">
      <alignment horizontal="center"/>
      <protection locked="0"/>
    </xf>
    <xf numFmtId="0" fontId="3" fillId="3" borderId="0" xfId="0" quotePrefix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quotePrefix="1" applyFont="1" applyFill="1" applyBorder="1" applyAlignment="1">
      <alignment horizontal="center" vertical="center" wrapText="1"/>
    </xf>
    <xf numFmtId="0" fontId="10" fillId="0" borderId="4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quotePrefix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</sheetNames>
    <sheetDataSet>
      <sheetData sheetId="0" refreshError="1">
        <row r="664">
          <cell r="E664">
            <v>1892806.4999999984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77"/>
  <sheetViews>
    <sheetView showZeros="0" tabSelected="1" view="pageBreakPreview" topLeftCell="A37" zoomScale="75" zoomScaleNormal="75" zoomScaleSheetLayoutView="75" workbookViewId="0">
      <selection activeCell="P58" sqref="P57:P58"/>
    </sheetView>
  </sheetViews>
  <sheetFormatPr defaultColWidth="8.88671875" defaultRowHeight="20.100000000000001" customHeight="1" x14ac:dyDescent="0.3"/>
  <cols>
    <col min="1" max="1" width="54.88671875" style="3" customWidth="1"/>
    <col min="2" max="2" width="13" style="3" customWidth="1"/>
    <col min="3" max="3" width="8.33203125" style="3" customWidth="1"/>
    <col min="4" max="4" width="11.44140625" style="3" customWidth="1"/>
    <col min="5" max="5" width="2.5546875" style="3" customWidth="1"/>
    <col min="6" max="6" width="1.44140625" style="3" customWidth="1"/>
    <col min="7" max="7" width="11.44140625" style="2" customWidth="1"/>
    <col min="8" max="8" width="11.109375" style="2" customWidth="1"/>
    <col min="9" max="9" width="8.33203125" style="2" customWidth="1"/>
    <col min="10" max="10" width="2.33203125" style="2" customWidth="1"/>
    <col min="11" max="11" width="14.109375" style="2" customWidth="1"/>
    <col min="12" max="12" width="11.5546875" style="1" customWidth="1"/>
    <col min="13" max="16384" width="8.88671875" style="1"/>
  </cols>
  <sheetData>
    <row r="1" spans="1:12" ht="27" customHeight="1" x14ac:dyDescent="0.3">
      <c r="F1" s="94"/>
      <c r="G1" s="93"/>
    </row>
    <row r="2" spans="1:12" ht="18" customHeight="1" x14ac:dyDescent="0.3">
      <c r="F2" s="94"/>
      <c r="G2" s="93"/>
    </row>
    <row r="3" spans="1:12" ht="6.75" customHeight="1" x14ac:dyDescent="0.25">
      <c r="A3" s="95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4.2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ht="19.5" customHeight="1" thickBot="1" x14ac:dyDescent="0.35">
      <c r="A5" s="92"/>
      <c r="B5" s="91"/>
      <c r="C5" s="91"/>
      <c r="D5" s="91"/>
      <c r="E5" s="91"/>
      <c r="F5" s="91"/>
      <c r="G5" s="91"/>
      <c r="H5" s="91"/>
      <c r="I5" s="90"/>
      <c r="J5" s="90"/>
      <c r="K5" s="90"/>
    </row>
    <row r="6" spans="1:12" ht="11.25" hidden="1" customHeight="1" thickBot="1" x14ac:dyDescent="0.35">
      <c r="A6" s="1" t="s">
        <v>49</v>
      </c>
      <c r="B6" s="1"/>
      <c r="C6" s="1"/>
      <c r="D6" s="1"/>
      <c r="E6" s="89"/>
      <c r="F6" s="89"/>
      <c r="G6" s="88"/>
      <c r="H6" s="86"/>
      <c r="I6" s="86"/>
      <c r="J6" s="87"/>
      <c r="K6" s="86"/>
    </row>
    <row r="7" spans="1:12" ht="47.25" customHeight="1" x14ac:dyDescent="0.25">
      <c r="A7" s="85"/>
      <c r="B7" s="98" t="s">
        <v>48</v>
      </c>
      <c r="C7" s="99"/>
      <c r="D7" s="99"/>
      <c r="E7" s="84"/>
      <c r="F7" s="83"/>
      <c r="G7" s="100" t="s">
        <v>47</v>
      </c>
      <c r="H7" s="101"/>
      <c r="I7" s="101"/>
      <c r="J7" s="82"/>
      <c r="K7" s="97" t="s">
        <v>46</v>
      </c>
      <c r="L7" s="98"/>
    </row>
    <row r="8" spans="1:12" s="75" customFormat="1" ht="33" customHeight="1" x14ac:dyDescent="0.3">
      <c r="A8" s="81"/>
      <c r="B8" s="80" t="s">
        <v>43</v>
      </c>
      <c r="C8" s="79" t="s">
        <v>45</v>
      </c>
      <c r="D8" s="79" t="s">
        <v>44</v>
      </c>
      <c r="E8" s="78"/>
      <c r="F8" s="78"/>
      <c r="G8" s="80" t="s">
        <v>43</v>
      </c>
      <c r="H8" s="79" t="s">
        <v>45</v>
      </c>
      <c r="I8" s="79" t="s">
        <v>44</v>
      </c>
      <c r="J8" s="78"/>
      <c r="K8" s="77" t="s">
        <v>43</v>
      </c>
      <c r="L8" s="76" t="s">
        <v>42</v>
      </c>
    </row>
    <row r="9" spans="1:12" s="7" customFormat="1" ht="18.75" customHeight="1" x14ac:dyDescent="0.3">
      <c r="A9" s="74"/>
      <c r="B9" s="74"/>
      <c r="C9" s="74"/>
      <c r="D9" s="74"/>
      <c r="E9" s="74"/>
      <c r="F9" s="74"/>
      <c r="G9" s="73"/>
      <c r="H9" s="73"/>
      <c r="I9" s="73"/>
      <c r="J9" s="73"/>
      <c r="K9" s="73"/>
      <c r="L9" s="72"/>
    </row>
    <row r="10" spans="1:12" s="7" customFormat="1" ht="18" customHeight="1" x14ac:dyDescent="0.3">
      <c r="A10" s="71" t="s">
        <v>41</v>
      </c>
      <c r="B10" s="70">
        <v>761473.6</v>
      </c>
      <c r="C10" s="70"/>
      <c r="D10" s="70"/>
      <c r="E10" s="70"/>
      <c r="F10" s="70"/>
      <c r="G10" s="70">
        <v>816500</v>
      </c>
      <c r="H10" s="70"/>
      <c r="I10" s="70"/>
      <c r="J10" s="70"/>
      <c r="K10" s="70"/>
      <c r="L10" s="69"/>
    </row>
    <row r="11" spans="1:12" s="7" customFormat="1" ht="8.25" customHeight="1" x14ac:dyDescent="0.3">
      <c r="B11" s="68"/>
      <c r="G11" s="43"/>
      <c r="H11" s="43"/>
      <c r="I11" s="43"/>
      <c r="J11" s="43"/>
      <c r="K11" s="43"/>
      <c r="L11" s="67"/>
    </row>
    <row r="12" spans="1:12" s="43" customFormat="1" ht="35.25" customHeight="1" x14ac:dyDescent="0.25">
      <c r="A12" s="42" t="s">
        <v>40</v>
      </c>
      <c r="B12" s="66">
        <f>B13+B30+B31+B33+B34++B37+B32+B35+B36</f>
        <v>129617.95096879665</v>
      </c>
      <c r="C12" s="40">
        <f t="shared" ref="C12:C32" si="0">B12/$B$10*100</f>
        <v>17.021988808121076</v>
      </c>
      <c r="D12" s="40">
        <f t="shared" ref="D12:D32" si="1">B12/B$12*100</f>
        <v>100</v>
      </c>
      <c r="E12" s="40"/>
      <c r="F12" s="40"/>
      <c r="G12" s="66">
        <f>G13+G30+G31+G33+G34+G37+G32+G35+G36</f>
        <v>141222.98753024999</v>
      </c>
      <c r="H12" s="40">
        <f t="shared" ref="H12:H32" si="2">G12/$G$10*100</f>
        <v>17.296140542590326</v>
      </c>
      <c r="I12" s="40">
        <f t="shared" ref="I12:I32" si="3">G12/G$12*100</f>
        <v>100</v>
      </c>
      <c r="J12" s="40"/>
      <c r="K12" s="40">
        <f t="shared" ref="K12:K32" si="4">G12-B12</f>
        <v>11605.036561453337</v>
      </c>
      <c r="L12" s="39">
        <f t="shared" ref="L12:L28" si="5">G12/B12-1</f>
        <v>8.9532633980975884E-2</v>
      </c>
    </row>
    <row r="13" spans="1:12" s="6" customFormat="1" ht="24.9" customHeight="1" x14ac:dyDescent="0.3">
      <c r="A13" s="65" t="s">
        <v>39</v>
      </c>
      <c r="B13" s="45">
        <f>B14+B27+B28</f>
        <v>127630.11251912999</v>
      </c>
      <c r="C13" s="16">
        <f t="shared" si="0"/>
        <v>16.760937282544003</v>
      </c>
      <c r="D13" s="16">
        <f t="shared" si="1"/>
        <v>98.466386457424264</v>
      </c>
      <c r="E13" s="16"/>
      <c r="F13" s="16"/>
      <c r="G13" s="45">
        <f>G14+G27+G28</f>
        <v>134446.73780224999</v>
      </c>
      <c r="H13" s="16">
        <f t="shared" si="2"/>
        <v>16.466226307685243</v>
      </c>
      <c r="I13" s="16">
        <f t="shared" si="3"/>
        <v>95.201737446215319</v>
      </c>
      <c r="J13" s="16"/>
      <c r="K13" s="16">
        <f t="shared" si="4"/>
        <v>6816.6252831199963</v>
      </c>
      <c r="L13" s="38">
        <f t="shared" si="5"/>
        <v>5.3409224113144083E-2</v>
      </c>
    </row>
    <row r="14" spans="1:12" s="6" customFormat="1" ht="25.5" customHeight="1" x14ac:dyDescent="0.3">
      <c r="A14" s="64" t="s">
        <v>38</v>
      </c>
      <c r="B14" s="45">
        <f>B15+B19+B20+B25+B26</f>
        <v>81031.272570000001</v>
      </c>
      <c r="C14" s="16">
        <f t="shared" si="0"/>
        <v>10.641376479762398</v>
      </c>
      <c r="D14" s="16">
        <f t="shared" si="1"/>
        <v>62.515471016438859</v>
      </c>
      <c r="E14" s="16"/>
      <c r="F14" s="16"/>
      <c r="G14" s="45">
        <f>G15+G19+G20+G25+G26</f>
        <v>80410.957145999986</v>
      </c>
      <c r="H14" s="16">
        <f t="shared" si="2"/>
        <v>9.8482494973668082</v>
      </c>
      <c r="I14" s="16">
        <f t="shared" si="3"/>
        <v>56.939000195542491</v>
      </c>
      <c r="J14" s="16"/>
      <c r="K14" s="16">
        <f t="shared" si="4"/>
        <v>-620.3154240000149</v>
      </c>
      <c r="L14" s="38">
        <f t="shared" si="5"/>
        <v>-7.6552595599945761E-3</v>
      </c>
    </row>
    <row r="15" spans="1:12" s="6" customFormat="1" ht="40.5" customHeight="1" x14ac:dyDescent="0.3">
      <c r="A15" s="62" t="s">
        <v>37</v>
      </c>
      <c r="B15" s="45">
        <f>B16+B17+B18</f>
        <v>27200.057976</v>
      </c>
      <c r="C15" s="16">
        <f t="shared" si="0"/>
        <v>3.5720290205727423</v>
      </c>
      <c r="D15" s="16">
        <f t="shared" si="1"/>
        <v>20.984792440167457</v>
      </c>
      <c r="E15" s="16"/>
      <c r="F15" s="16"/>
      <c r="G15" s="45">
        <f>G16+G17+G18</f>
        <v>28580.495145999997</v>
      </c>
      <c r="H15" s="16">
        <f t="shared" si="2"/>
        <v>3.5003668274341697</v>
      </c>
      <c r="I15" s="16">
        <f t="shared" si="3"/>
        <v>20.237849124865772</v>
      </c>
      <c r="J15" s="16"/>
      <c r="K15" s="16">
        <f t="shared" si="4"/>
        <v>1380.4371699999974</v>
      </c>
      <c r="L15" s="38">
        <f t="shared" si="5"/>
        <v>5.0751258369303054E-2</v>
      </c>
    </row>
    <row r="16" spans="1:12" ht="25.5" customHeight="1" x14ac:dyDescent="0.25">
      <c r="A16" s="61" t="s">
        <v>36</v>
      </c>
      <c r="B16" s="31">
        <v>10502.123</v>
      </c>
      <c r="C16" s="31">
        <f t="shared" si="0"/>
        <v>1.3791841240457976</v>
      </c>
      <c r="D16" s="31">
        <f t="shared" si="1"/>
        <v>8.1023677056337746</v>
      </c>
      <c r="E16" s="31"/>
      <c r="F16" s="31"/>
      <c r="G16" s="31">
        <v>10044.460999999999</v>
      </c>
      <c r="H16" s="31">
        <f t="shared" si="2"/>
        <v>1.2301850581751377</v>
      </c>
      <c r="I16" s="31">
        <f t="shared" si="3"/>
        <v>7.1124830140337272</v>
      </c>
      <c r="J16" s="31"/>
      <c r="K16" s="31">
        <f t="shared" si="4"/>
        <v>-457.66200000000026</v>
      </c>
      <c r="L16" s="30">
        <f t="shared" si="5"/>
        <v>-4.3578046076969468E-2</v>
      </c>
    </row>
    <row r="17" spans="1:12" ht="18" customHeight="1" x14ac:dyDescent="0.25">
      <c r="A17" s="61" t="s">
        <v>35</v>
      </c>
      <c r="B17" s="31">
        <v>15660.003976</v>
      </c>
      <c r="C17" s="31">
        <f t="shared" si="0"/>
        <v>2.0565393174497451</v>
      </c>
      <c r="D17" s="31">
        <f t="shared" si="1"/>
        <v>12.081662963311219</v>
      </c>
      <c r="E17" s="31"/>
      <c r="F17" s="31"/>
      <c r="G17" s="31">
        <v>17354.500145999998</v>
      </c>
      <c r="H17" s="31">
        <f t="shared" si="2"/>
        <v>2.1254746045315369</v>
      </c>
      <c r="I17" s="31">
        <f t="shared" si="3"/>
        <v>12.288721864266369</v>
      </c>
      <c r="J17" s="31"/>
      <c r="K17" s="31">
        <f t="shared" si="4"/>
        <v>1694.4961699999985</v>
      </c>
      <c r="L17" s="30">
        <f t="shared" si="5"/>
        <v>0.10820534736753107</v>
      </c>
    </row>
    <row r="18" spans="1:12" ht="37.200000000000003" customHeight="1" x14ac:dyDescent="0.25">
      <c r="A18" s="63" t="s">
        <v>34</v>
      </c>
      <c r="B18" s="31">
        <v>1037.9309999999998</v>
      </c>
      <c r="C18" s="31">
        <f t="shared" si="0"/>
        <v>0.13630557907719978</v>
      </c>
      <c r="D18" s="31">
        <f t="shared" si="1"/>
        <v>0.80076177122246317</v>
      </c>
      <c r="E18" s="31"/>
      <c r="F18" s="31"/>
      <c r="G18" s="31">
        <v>1181.5340000000001</v>
      </c>
      <c r="H18" s="31">
        <f t="shared" si="2"/>
        <v>0.14470716472749542</v>
      </c>
      <c r="I18" s="31">
        <f t="shared" si="3"/>
        <v>0.83664424656567704</v>
      </c>
      <c r="J18" s="31"/>
      <c r="K18" s="31">
        <f t="shared" si="4"/>
        <v>143.60300000000029</v>
      </c>
      <c r="L18" s="30">
        <f t="shared" si="5"/>
        <v>0.13835505443040086</v>
      </c>
    </row>
    <row r="19" spans="1:12" ht="24" customHeight="1" x14ac:dyDescent="0.3">
      <c r="A19" s="62" t="s">
        <v>33</v>
      </c>
      <c r="B19" s="16">
        <v>3998.6590000000001</v>
      </c>
      <c r="C19" s="16">
        <f t="shared" si="0"/>
        <v>0.52512115981433893</v>
      </c>
      <c r="D19" s="16">
        <f t="shared" si="1"/>
        <v>3.08495773163596</v>
      </c>
      <c r="E19" s="16"/>
      <c r="F19" s="16"/>
      <c r="G19" s="16">
        <v>3740.2049999999999</v>
      </c>
      <c r="H19" s="16">
        <f t="shared" si="2"/>
        <v>0.45807777097366814</v>
      </c>
      <c r="I19" s="16">
        <f t="shared" si="3"/>
        <v>2.6484392275010098</v>
      </c>
      <c r="J19" s="16"/>
      <c r="K19" s="16">
        <f t="shared" si="4"/>
        <v>-258.45400000000018</v>
      </c>
      <c r="L19" s="38">
        <f t="shared" si="5"/>
        <v>-6.4635168940387344E-2</v>
      </c>
    </row>
    <row r="20" spans="1:12" ht="23.25" customHeight="1" x14ac:dyDescent="0.25">
      <c r="A20" s="57" t="s">
        <v>32</v>
      </c>
      <c r="B20" s="45">
        <f>B21+B22+B23+B24</f>
        <v>48786.852593999996</v>
      </c>
      <c r="C20" s="16">
        <f t="shared" si="0"/>
        <v>6.4069000677108177</v>
      </c>
      <c r="D20" s="16">
        <f t="shared" si="1"/>
        <v>37.638962990353562</v>
      </c>
      <c r="E20" s="16"/>
      <c r="F20" s="16"/>
      <c r="G20" s="45">
        <f>G21+G22+G23+G24</f>
        <v>46935.002</v>
      </c>
      <c r="H20" s="16">
        <f t="shared" si="2"/>
        <v>5.7483162278015918</v>
      </c>
      <c r="I20" s="16">
        <f t="shared" si="3"/>
        <v>33.234675756980792</v>
      </c>
      <c r="J20" s="16"/>
      <c r="K20" s="16">
        <f t="shared" si="4"/>
        <v>-1851.8505939999959</v>
      </c>
      <c r="L20" s="38">
        <f t="shared" si="5"/>
        <v>-3.795798448838128E-2</v>
      </c>
    </row>
    <row r="21" spans="1:12" ht="20.25" customHeight="1" x14ac:dyDescent="0.25">
      <c r="A21" s="61" t="s">
        <v>31</v>
      </c>
      <c r="B21" s="58">
        <v>30485.66</v>
      </c>
      <c r="C21" s="31">
        <f t="shared" si="0"/>
        <v>4.0035084604377618</v>
      </c>
      <c r="D21" s="31">
        <f t="shared" si="1"/>
        <v>23.519628085571966</v>
      </c>
      <c r="E21" s="31"/>
      <c r="F21" s="31"/>
      <c r="G21" s="31">
        <v>29070.682000000001</v>
      </c>
      <c r="H21" s="31">
        <f t="shared" si="2"/>
        <v>3.5604019595835887</v>
      </c>
      <c r="I21" s="31">
        <f t="shared" si="3"/>
        <v>20.58495044496425</v>
      </c>
      <c r="J21" s="31"/>
      <c r="K21" s="31">
        <f t="shared" si="4"/>
        <v>-1414.9779999999992</v>
      </c>
      <c r="L21" s="30">
        <f t="shared" si="5"/>
        <v>-4.6414543755982307E-2</v>
      </c>
    </row>
    <row r="22" spans="1:12" ht="18" customHeight="1" x14ac:dyDescent="0.25">
      <c r="A22" s="61" t="s">
        <v>30</v>
      </c>
      <c r="B22" s="58">
        <v>15175.791248</v>
      </c>
      <c r="C22" s="31">
        <f t="shared" si="0"/>
        <v>1.9929504119381158</v>
      </c>
      <c r="D22" s="31">
        <f t="shared" si="1"/>
        <v>11.708093774490631</v>
      </c>
      <c r="E22" s="31"/>
      <c r="F22" s="31"/>
      <c r="G22" s="31">
        <v>14300.653</v>
      </c>
      <c r="H22" s="31">
        <f t="shared" si="2"/>
        <v>1.7514578077158605</v>
      </c>
      <c r="I22" s="31">
        <f t="shared" si="3"/>
        <v>10.126292645477989</v>
      </c>
      <c r="J22" s="31"/>
      <c r="K22" s="31">
        <f t="shared" si="4"/>
        <v>-875.13824799999929</v>
      </c>
      <c r="L22" s="30">
        <f t="shared" si="5"/>
        <v>-5.7666729444195042E-2</v>
      </c>
    </row>
    <row r="23" spans="1:12" s="60" customFormat="1" ht="30" customHeight="1" x14ac:dyDescent="0.25">
      <c r="A23" s="59" t="s">
        <v>29</v>
      </c>
      <c r="B23" s="58">
        <v>1090.455346</v>
      </c>
      <c r="C23" s="31">
        <f t="shared" si="0"/>
        <v>0.14320330291161767</v>
      </c>
      <c r="D23" s="31">
        <f t="shared" si="1"/>
        <v>0.84128420319073605</v>
      </c>
      <c r="E23" s="31"/>
      <c r="F23" s="31"/>
      <c r="G23" s="31">
        <v>1766.6869999999999</v>
      </c>
      <c r="H23" s="31">
        <f t="shared" si="2"/>
        <v>0.21637317819963256</v>
      </c>
      <c r="I23" s="31">
        <f t="shared" si="3"/>
        <v>1.2509910963479478</v>
      </c>
      <c r="J23" s="31"/>
      <c r="K23" s="31">
        <f t="shared" si="4"/>
        <v>676.23165399999993</v>
      </c>
      <c r="L23" s="30">
        <f t="shared" si="5"/>
        <v>0.62013695148595294</v>
      </c>
    </row>
    <row r="24" spans="1:12" ht="52.95" customHeight="1" x14ac:dyDescent="0.25">
      <c r="A24" s="59" t="s">
        <v>28</v>
      </c>
      <c r="B24" s="58">
        <v>2034.9459999999999</v>
      </c>
      <c r="C24" s="31">
        <f t="shared" si="0"/>
        <v>0.26723789242332235</v>
      </c>
      <c r="D24" s="31">
        <f t="shared" si="1"/>
        <v>1.5699569271002281</v>
      </c>
      <c r="E24" s="31"/>
      <c r="F24" s="31"/>
      <c r="G24" s="31">
        <v>1796.98</v>
      </c>
      <c r="H24" s="31">
        <f t="shared" si="2"/>
        <v>0.2200832823025107</v>
      </c>
      <c r="I24" s="31">
        <f t="shared" si="3"/>
        <v>1.2724415701906084</v>
      </c>
      <c r="J24" s="31"/>
      <c r="K24" s="31">
        <f t="shared" si="4"/>
        <v>-237.96599999999989</v>
      </c>
      <c r="L24" s="30">
        <f t="shared" si="5"/>
        <v>-0.11693971240514489</v>
      </c>
    </row>
    <row r="25" spans="1:12" s="6" customFormat="1" ht="35.25" customHeight="1" x14ac:dyDescent="0.3">
      <c r="A25" s="57" t="s">
        <v>27</v>
      </c>
      <c r="B25" s="47">
        <v>531.69799999999998</v>
      </c>
      <c r="C25" s="16">
        <f t="shared" si="0"/>
        <v>6.9824876397553373E-2</v>
      </c>
      <c r="D25" s="16">
        <f t="shared" si="1"/>
        <v>0.41020398488477683</v>
      </c>
      <c r="E25" s="16"/>
      <c r="F25" s="16"/>
      <c r="G25" s="16">
        <v>552.048</v>
      </c>
      <c r="H25" s="16">
        <f t="shared" si="2"/>
        <v>6.7611512553582359E-2</v>
      </c>
      <c r="I25" s="16">
        <f t="shared" si="3"/>
        <v>0.3909051986892369</v>
      </c>
      <c r="J25" s="16"/>
      <c r="K25" s="16">
        <f t="shared" si="4"/>
        <v>20.350000000000023</v>
      </c>
      <c r="L25" s="38">
        <f t="shared" si="5"/>
        <v>3.8273606445764274E-2</v>
      </c>
    </row>
    <row r="26" spans="1:12" s="6" customFormat="1" ht="17.25" customHeight="1" x14ac:dyDescent="0.3">
      <c r="A26" s="56" t="s">
        <v>26</v>
      </c>
      <c r="B26" s="47">
        <v>514.005</v>
      </c>
      <c r="C26" s="16">
        <f t="shared" si="0"/>
        <v>6.7501355266945562E-2</v>
      </c>
      <c r="D26" s="16">
        <f t="shared" si="1"/>
        <v>0.39655386939710074</v>
      </c>
      <c r="E26" s="16"/>
      <c r="F26" s="16"/>
      <c r="G26" s="16">
        <v>603.20699999999999</v>
      </c>
      <c r="H26" s="16">
        <f t="shared" si="2"/>
        <v>7.3877158603796692E-2</v>
      </c>
      <c r="I26" s="16">
        <f t="shared" si="3"/>
        <v>0.42713088750568523</v>
      </c>
      <c r="J26" s="16"/>
      <c r="K26" s="16">
        <f t="shared" si="4"/>
        <v>89.201999999999998</v>
      </c>
      <c r="L26" s="38">
        <f t="shared" si="5"/>
        <v>0.17354305891966026</v>
      </c>
    </row>
    <row r="27" spans="1:12" s="6" customFormat="1" ht="18" customHeight="1" x14ac:dyDescent="0.3">
      <c r="A27" s="55" t="s">
        <v>25</v>
      </c>
      <c r="B27" s="47">
        <v>34699.431703999995</v>
      </c>
      <c r="C27" s="16">
        <f t="shared" si="0"/>
        <v>4.5568791490604523</v>
      </c>
      <c r="D27" s="16">
        <f t="shared" si="1"/>
        <v>26.770544854819761</v>
      </c>
      <c r="E27" s="16"/>
      <c r="F27" s="16"/>
      <c r="G27" s="16">
        <v>40382.028660000004</v>
      </c>
      <c r="H27" s="16">
        <f t="shared" si="2"/>
        <v>4.9457475394978569</v>
      </c>
      <c r="I27" s="16">
        <f t="shared" si="3"/>
        <v>28.594515217538625</v>
      </c>
      <c r="J27" s="16"/>
      <c r="K27" s="16">
        <f t="shared" si="4"/>
        <v>5682.5969560000085</v>
      </c>
      <c r="L27" s="38">
        <f t="shared" si="5"/>
        <v>0.16376628310442753</v>
      </c>
    </row>
    <row r="28" spans="1:12" s="6" customFormat="1" ht="18.600000000000001" customHeight="1" x14ac:dyDescent="0.3">
      <c r="A28" s="54" t="s">
        <v>24</v>
      </c>
      <c r="B28" s="47">
        <v>11899.40824513</v>
      </c>
      <c r="C28" s="16">
        <f t="shared" si="0"/>
        <v>1.5626816537211534</v>
      </c>
      <c r="D28" s="16">
        <f t="shared" si="1"/>
        <v>9.1803705861656333</v>
      </c>
      <c r="E28" s="16"/>
      <c r="F28" s="16"/>
      <c r="G28" s="16">
        <v>13653.751996250003</v>
      </c>
      <c r="H28" s="16">
        <f t="shared" si="2"/>
        <v>1.6722292708205762</v>
      </c>
      <c r="I28" s="16">
        <f t="shared" si="3"/>
        <v>9.6682220331342066</v>
      </c>
      <c r="J28" s="16"/>
      <c r="K28" s="16">
        <f t="shared" si="4"/>
        <v>1754.3437511200027</v>
      </c>
      <c r="L28" s="38">
        <f t="shared" si="5"/>
        <v>0.14743117598625055</v>
      </c>
    </row>
    <row r="29" spans="1:12" s="6" customFormat="1" ht="19.2" hidden="1" customHeight="1" x14ac:dyDescent="0.3">
      <c r="A29" s="53"/>
      <c r="B29" s="47"/>
      <c r="C29" s="16"/>
      <c r="D29" s="16"/>
      <c r="E29" s="16"/>
      <c r="F29" s="16"/>
      <c r="G29" s="16"/>
      <c r="H29" s="16"/>
      <c r="I29" s="16"/>
      <c r="J29" s="16"/>
      <c r="K29" s="16"/>
      <c r="L29" s="38"/>
    </row>
    <row r="30" spans="1:12" s="6" customFormat="1" ht="19.5" customHeight="1" x14ac:dyDescent="0.3">
      <c r="A30" s="52" t="s">
        <v>23</v>
      </c>
      <c r="B30" s="47">
        <v>387.300209</v>
      </c>
      <c r="C30" s="16">
        <f t="shared" si="0"/>
        <v>5.086193520037989E-2</v>
      </c>
      <c r="D30" s="16">
        <f t="shared" si="1"/>
        <v>0.29880136671288382</v>
      </c>
      <c r="E30" s="16"/>
      <c r="F30" s="16"/>
      <c r="G30" s="16">
        <v>445.99399999999997</v>
      </c>
      <c r="H30" s="16">
        <f t="shared" si="2"/>
        <v>5.4622657685241882E-2</v>
      </c>
      <c r="I30" s="16">
        <f t="shared" si="3"/>
        <v>0.31580835938941454</v>
      </c>
      <c r="J30" s="16"/>
      <c r="K30" s="16">
        <f t="shared" si="4"/>
        <v>58.693790999999976</v>
      </c>
      <c r="L30" s="38">
        <f>G30/B30-1</f>
        <v>0.15154598328657243</v>
      </c>
    </row>
    <row r="31" spans="1:12" s="6" customFormat="1" ht="18" customHeight="1" x14ac:dyDescent="0.3">
      <c r="A31" s="52" t="s">
        <v>22</v>
      </c>
      <c r="B31" s="47">
        <v>0</v>
      </c>
      <c r="C31" s="16">
        <f t="shared" si="0"/>
        <v>0</v>
      </c>
      <c r="D31" s="16">
        <f t="shared" si="1"/>
        <v>0</v>
      </c>
      <c r="E31" s="16"/>
      <c r="F31" s="16"/>
      <c r="G31" s="16">
        <v>0</v>
      </c>
      <c r="H31" s="16">
        <f t="shared" si="2"/>
        <v>0</v>
      </c>
      <c r="I31" s="16">
        <f t="shared" si="3"/>
        <v>0</v>
      </c>
      <c r="J31" s="16"/>
      <c r="K31" s="16">
        <f t="shared" si="4"/>
        <v>0</v>
      </c>
      <c r="L31" s="38"/>
    </row>
    <row r="32" spans="1:12" s="6" customFormat="1" ht="34.950000000000003" customHeight="1" x14ac:dyDescent="0.3">
      <c r="A32" s="51" t="s">
        <v>21</v>
      </c>
      <c r="B32" s="47">
        <v>534.11790066666663</v>
      </c>
      <c r="C32" s="16">
        <f t="shared" si="0"/>
        <v>7.0142668198433483E-2</v>
      </c>
      <c r="D32" s="16">
        <f t="shared" si="1"/>
        <v>0.41207093359718866</v>
      </c>
      <c r="E32" s="16"/>
      <c r="F32" s="16"/>
      <c r="G32" s="16">
        <v>124.82599999999999</v>
      </c>
      <c r="H32" s="16">
        <f t="shared" si="2"/>
        <v>1.5287936313533373E-2</v>
      </c>
      <c r="I32" s="16">
        <f t="shared" si="3"/>
        <v>8.8389292836098823E-2</v>
      </c>
      <c r="J32" s="16"/>
      <c r="K32" s="16">
        <f t="shared" si="4"/>
        <v>-409.29190066666661</v>
      </c>
      <c r="L32" s="38">
        <f>G32/B32-1</f>
        <v>-0.76629504488766109</v>
      </c>
    </row>
    <row r="33" spans="1:12" s="6" customFormat="1" ht="16.95" customHeight="1" x14ac:dyDescent="0.3">
      <c r="A33" s="15" t="s">
        <v>2</v>
      </c>
      <c r="B33" s="47"/>
      <c r="C33" s="16"/>
      <c r="D33" s="16"/>
      <c r="E33" s="16"/>
      <c r="F33" s="16"/>
      <c r="G33" s="16"/>
      <c r="H33" s="16"/>
      <c r="I33" s="16"/>
      <c r="J33" s="16"/>
      <c r="K33" s="16"/>
      <c r="L33" s="38"/>
    </row>
    <row r="34" spans="1:12" ht="15.6" customHeight="1" x14ac:dyDescent="0.3">
      <c r="A34" s="50" t="s">
        <v>20</v>
      </c>
      <c r="B34" s="47">
        <v>195.57900000000001</v>
      </c>
      <c r="C34" s="15">
        <f>B34/$B$10*100</f>
        <v>2.5684278483193643E-2</v>
      </c>
      <c r="D34" s="15">
        <f>B34/B$12*100</f>
        <v>0.15088882252665944</v>
      </c>
      <c r="E34" s="15"/>
      <c r="F34" s="15"/>
      <c r="G34" s="15">
        <v>-178.102</v>
      </c>
      <c r="H34" s="15">
        <f>G34/$G$10*100</f>
        <v>-2.181285976729945E-2</v>
      </c>
      <c r="I34" s="15">
        <f>G34/G$12*100</f>
        <v>-0.12611402939047053</v>
      </c>
      <c r="J34" s="15"/>
      <c r="K34" s="15">
        <f>G34-B34</f>
        <v>-373.68100000000004</v>
      </c>
      <c r="L34" s="38">
        <f>G34/B34-1</f>
        <v>-1.910639690355304</v>
      </c>
    </row>
    <row r="35" spans="1:12" ht="48" customHeight="1" x14ac:dyDescent="0.3">
      <c r="A35" s="49" t="s">
        <v>19</v>
      </c>
      <c r="B35" s="47">
        <v>76.712697000000006</v>
      </c>
      <c r="C35" s="47">
        <f>B35/$B$10*100</f>
        <v>1.0074242495077965E-2</v>
      </c>
      <c r="D35" s="47">
        <f>B35/B$12*100</f>
        <v>5.9183698266042868E-2</v>
      </c>
      <c r="E35" s="45"/>
      <c r="F35" s="16"/>
      <c r="G35" s="47">
        <v>-146.983</v>
      </c>
      <c r="H35" s="47">
        <f>G35/$G$10*100</f>
        <v>-1.8001592161665646E-2</v>
      </c>
      <c r="I35" s="47">
        <f>G35/G$12*100</f>
        <v>-0.10407866493301328</v>
      </c>
      <c r="J35" s="47"/>
      <c r="K35" s="47">
        <f>G35-B35</f>
        <v>-223.695697</v>
      </c>
      <c r="L35" s="38">
        <f>G35/B35-1</f>
        <v>-2.9160191956228574</v>
      </c>
    </row>
    <row r="36" spans="1:12" ht="48" customHeight="1" x14ac:dyDescent="0.3">
      <c r="A36" s="49" t="s">
        <v>18</v>
      </c>
      <c r="B36" s="47">
        <v>794.12864300000001</v>
      </c>
      <c r="C36" s="48">
        <f>B36/$B$10*100</f>
        <v>0.10428840119998908</v>
      </c>
      <c r="D36" s="48">
        <f>B36/B$12*100</f>
        <v>0.61266872147297957</v>
      </c>
      <c r="E36" s="47"/>
      <c r="F36" s="47"/>
      <c r="G36" s="47">
        <v>6530.5147279999992</v>
      </c>
      <c r="H36" s="47">
        <f>G36/$G$10*100</f>
        <v>0.79981809283527239</v>
      </c>
      <c r="I36" s="47">
        <f>G36/G$12*100</f>
        <v>4.6242575958826544</v>
      </c>
      <c r="J36" s="47"/>
      <c r="K36" s="47">
        <f>G36-B36</f>
        <v>5736.3860849999992</v>
      </c>
      <c r="L36" s="38">
        <f>G36/B36-1</f>
        <v>7.2234972703282772</v>
      </c>
    </row>
    <row r="37" spans="1:12" ht="10.95" customHeight="1" x14ac:dyDescent="0.3">
      <c r="A37" s="46"/>
      <c r="B37" s="45"/>
      <c r="C37" s="45"/>
      <c r="D37" s="45"/>
      <c r="E37" s="45"/>
      <c r="F37" s="16"/>
      <c r="G37" s="17"/>
      <c r="H37" s="16"/>
      <c r="I37" s="16"/>
      <c r="J37" s="16"/>
      <c r="K37" s="16"/>
      <c r="L37" s="44"/>
    </row>
    <row r="38" spans="1:12" s="6" customFormat="1" ht="33" customHeight="1" x14ac:dyDescent="0.3">
      <c r="A38" s="42" t="s">
        <v>17</v>
      </c>
      <c r="B38" s="41">
        <f>B39+B52+B53+B54+B55</f>
        <v>131354.48208838666</v>
      </c>
      <c r="C38" s="40">
        <f t="shared" ref="C38:C54" si="6">B38/$B$10*100</f>
        <v>17.250037570361819</v>
      </c>
      <c r="D38" s="40">
        <f t="shared" ref="D38:D54" si="7">B38/B$38*100</f>
        <v>100</v>
      </c>
      <c r="E38" s="40"/>
      <c r="F38" s="40"/>
      <c r="G38" s="41">
        <f>G39+G52+G53+G54+G55</f>
        <v>146362.52824262003</v>
      </c>
      <c r="H38" s="40">
        <f t="shared" ref="H38:H54" si="8">G38/$G$10*100</f>
        <v>17.925600519610533</v>
      </c>
      <c r="I38" s="40">
        <f t="shared" ref="I38:I54" si="9">G38/G$38*100</f>
        <v>100</v>
      </c>
      <c r="J38" s="40"/>
      <c r="K38" s="40">
        <f t="shared" ref="K38:K56" si="10">G38-B38</f>
        <v>15008.046154233365</v>
      </c>
      <c r="L38" s="39">
        <f t="shared" ref="L38:L51" si="11">G38/B38-1</f>
        <v>0.11425606432017021</v>
      </c>
    </row>
    <row r="39" spans="1:12" s="6" customFormat="1" ht="20.100000000000001" customHeight="1" x14ac:dyDescent="0.3">
      <c r="A39" s="26" t="s">
        <v>16</v>
      </c>
      <c r="B39" s="17">
        <f>B40+B41+B42+B43+B44+B51</f>
        <v>125160.36371986334</v>
      </c>
      <c r="C39" s="16">
        <f t="shared" si="6"/>
        <v>16.436599209724847</v>
      </c>
      <c r="D39" s="16">
        <f t="shared" si="7"/>
        <v>95.28442557113857</v>
      </c>
      <c r="E39" s="16"/>
      <c r="F39" s="16"/>
      <c r="G39" s="17">
        <f>G40+G41+G42+G43+G44+G51</f>
        <v>141901.80051462003</v>
      </c>
      <c r="H39" s="16">
        <f t="shared" si="8"/>
        <v>17.379277466579303</v>
      </c>
      <c r="I39" s="16">
        <f t="shared" si="9"/>
        <v>96.952274751222106</v>
      </c>
      <c r="J39" s="16"/>
      <c r="K39" s="16">
        <f t="shared" si="10"/>
        <v>16741.436794756693</v>
      </c>
      <c r="L39" s="38">
        <f t="shared" si="11"/>
        <v>0.13375989248663211</v>
      </c>
    </row>
    <row r="40" spans="1:12" ht="20.100000000000001" customHeight="1" x14ac:dyDescent="0.3">
      <c r="A40" s="37" t="s">
        <v>15</v>
      </c>
      <c r="B40" s="15">
        <v>32657.018974666666</v>
      </c>
      <c r="C40" s="15">
        <f t="shared" si="6"/>
        <v>4.2886606935114582</v>
      </c>
      <c r="D40" s="15">
        <f t="shared" si="7"/>
        <v>24.861746973119804</v>
      </c>
      <c r="E40" s="15"/>
      <c r="F40" s="15"/>
      <c r="G40" s="20">
        <v>39299.936301000002</v>
      </c>
      <c r="H40" s="15">
        <f t="shared" si="8"/>
        <v>4.8132193877526026</v>
      </c>
      <c r="I40" s="15">
        <f t="shared" si="9"/>
        <v>26.851091445929299</v>
      </c>
      <c r="J40" s="15"/>
      <c r="K40" s="15">
        <f t="shared" si="10"/>
        <v>6642.917326333336</v>
      </c>
      <c r="L40" s="14">
        <f t="shared" si="11"/>
        <v>0.20341468801811047</v>
      </c>
    </row>
    <row r="41" spans="1:12" ht="17.25" customHeight="1" x14ac:dyDescent="0.3">
      <c r="A41" s="37" t="s">
        <v>14</v>
      </c>
      <c r="B41" s="15">
        <v>20426.966366333334</v>
      </c>
      <c r="C41" s="15">
        <f t="shared" si="6"/>
        <v>2.6825573948109738</v>
      </c>
      <c r="D41" s="15">
        <f t="shared" si="7"/>
        <v>15.551023491218444</v>
      </c>
      <c r="E41" s="15"/>
      <c r="F41" s="15"/>
      <c r="G41" s="20">
        <v>21149.72543599</v>
      </c>
      <c r="H41" s="15">
        <f t="shared" si="8"/>
        <v>2.5902909290863443</v>
      </c>
      <c r="I41" s="15">
        <f t="shared" si="9"/>
        <v>14.450232371588198</v>
      </c>
      <c r="J41" s="15"/>
      <c r="K41" s="15">
        <f t="shared" si="10"/>
        <v>722.75906965666582</v>
      </c>
      <c r="L41" s="14">
        <f t="shared" si="11"/>
        <v>3.5382594590642746E-2</v>
      </c>
    </row>
    <row r="42" spans="1:12" ht="20.100000000000001" customHeight="1" x14ac:dyDescent="0.3">
      <c r="A42" s="37" t="s">
        <v>13</v>
      </c>
      <c r="B42" s="15">
        <v>7277.4369215300003</v>
      </c>
      <c r="C42" s="15">
        <f t="shared" si="6"/>
        <v>0.95570442908723308</v>
      </c>
      <c r="D42" s="15">
        <f t="shared" si="7"/>
        <v>5.5403034642039177</v>
      </c>
      <c r="E42" s="15"/>
      <c r="F42" s="15"/>
      <c r="G42" s="20">
        <v>6976.1387508300004</v>
      </c>
      <c r="H42" s="15">
        <f t="shared" si="8"/>
        <v>0.8543954379461115</v>
      </c>
      <c r="I42" s="15">
        <f t="shared" si="9"/>
        <v>4.766342064866425</v>
      </c>
      <c r="J42" s="15"/>
      <c r="K42" s="15">
        <f t="shared" si="10"/>
        <v>-301.2981706999999</v>
      </c>
      <c r="L42" s="14">
        <f t="shared" si="11"/>
        <v>-4.1401687702523615E-2</v>
      </c>
    </row>
    <row r="43" spans="1:12" ht="20.100000000000001" customHeight="1" x14ac:dyDescent="0.3">
      <c r="A43" s="37" t="s">
        <v>12</v>
      </c>
      <c r="B43" s="15">
        <v>3177.2761369999998</v>
      </c>
      <c r="C43" s="15">
        <f t="shared" si="6"/>
        <v>0.41725361680299883</v>
      </c>
      <c r="D43" s="15">
        <f t="shared" si="7"/>
        <v>2.4188562784344532</v>
      </c>
      <c r="E43" s="15"/>
      <c r="F43" s="15"/>
      <c r="G43" s="20">
        <v>3884.3387239999997</v>
      </c>
      <c r="H43" s="15">
        <f t="shared" si="8"/>
        <v>0.47573040097979175</v>
      </c>
      <c r="I43" s="15">
        <f t="shared" si="9"/>
        <v>2.6539161154425179</v>
      </c>
      <c r="J43" s="15"/>
      <c r="K43" s="15">
        <f t="shared" si="10"/>
        <v>707.06258699999989</v>
      </c>
      <c r="L43" s="14">
        <f t="shared" si="11"/>
        <v>0.22253734221149934</v>
      </c>
    </row>
    <row r="44" spans="1:12" s="6" customFormat="1" ht="20.100000000000001" customHeight="1" x14ac:dyDescent="0.3">
      <c r="A44" s="37" t="s">
        <v>11</v>
      </c>
      <c r="B44" s="20">
        <f>B45+B46+B47+B48+B50+B49</f>
        <v>61463.014730333329</v>
      </c>
      <c r="C44" s="15">
        <f t="shared" si="6"/>
        <v>8.0715883952291101</v>
      </c>
      <c r="D44" s="15">
        <f t="shared" si="7"/>
        <v>46.791714871956707</v>
      </c>
      <c r="E44" s="15"/>
      <c r="F44" s="15"/>
      <c r="G44" s="20">
        <f>G45+G46+G47+G48+G50+G49</f>
        <v>70437.464526133335</v>
      </c>
      <c r="H44" s="15">
        <f t="shared" si="8"/>
        <v>8.6267562187548474</v>
      </c>
      <c r="I44" s="15">
        <f t="shared" si="9"/>
        <v>48.125340120779839</v>
      </c>
      <c r="J44" s="15"/>
      <c r="K44" s="15">
        <f t="shared" si="10"/>
        <v>8974.4497958000065</v>
      </c>
      <c r="L44" s="14">
        <f t="shared" si="11"/>
        <v>0.14601382368201543</v>
      </c>
    </row>
    <row r="45" spans="1:12" ht="31.5" customHeight="1" x14ac:dyDescent="0.25">
      <c r="A45" s="36" t="s">
        <v>10</v>
      </c>
      <c r="B45" s="31">
        <v>606.94794199999887</v>
      </c>
      <c r="C45" s="31">
        <f t="shared" si="6"/>
        <v>7.970702359215065E-2</v>
      </c>
      <c r="D45" s="31">
        <f t="shared" si="7"/>
        <v>0.46206869560156449</v>
      </c>
      <c r="E45" s="31"/>
      <c r="F45" s="31"/>
      <c r="G45" s="32">
        <v>567.4397123333365</v>
      </c>
      <c r="H45" s="31">
        <f t="shared" si="8"/>
        <v>6.9496596734027735E-2</v>
      </c>
      <c r="I45" s="31">
        <f t="shared" si="9"/>
        <v>0.3876946641648002</v>
      </c>
      <c r="J45" s="31"/>
      <c r="K45" s="31">
        <f t="shared" si="10"/>
        <v>-39.508229666662373</v>
      </c>
      <c r="L45" s="30">
        <f t="shared" si="11"/>
        <v>-6.5093275605278222E-2</v>
      </c>
    </row>
    <row r="46" spans="1:12" ht="15.75" customHeight="1" x14ac:dyDescent="0.25">
      <c r="A46" s="27" t="s">
        <v>9</v>
      </c>
      <c r="B46" s="31">
        <v>5523.6064423333328</v>
      </c>
      <c r="C46" s="23">
        <f t="shared" si="6"/>
        <v>0.72538384027145952</v>
      </c>
      <c r="D46" s="23">
        <f t="shared" si="7"/>
        <v>4.2051145530127956</v>
      </c>
      <c r="E46" s="23"/>
      <c r="F46" s="23"/>
      <c r="G46" s="24">
        <v>7203.1883997999994</v>
      </c>
      <c r="H46" s="23">
        <f t="shared" si="8"/>
        <v>0.88220311081445191</v>
      </c>
      <c r="I46" s="23">
        <f t="shared" si="9"/>
        <v>4.9214703287029353</v>
      </c>
      <c r="J46" s="23"/>
      <c r="K46" s="23">
        <f t="shared" si="10"/>
        <v>1679.5819574666666</v>
      </c>
      <c r="L46" s="34">
        <f t="shared" si="11"/>
        <v>0.30407343010432908</v>
      </c>
    </row>
    <row r="47" spans="1:12" ht="33" customHeight="1" x14ac:dyDescent="0.25">
      <c r="A47" s="36" t="s">
        <v>8</v>
      </c>
      <c r="B47" s="31">
        <v>5209.005188000001</v>
      </c>
      <c r="C47" s="31">
        <f t="shared" si="6"/>
        <v>0.68406904559790405</v>
      </c>
      <c r="D47" s="31">
        <f t="shared" si="7"/>
        <v>3.9656090185753472</v>
      </c>
      <c r="E47" s="16"/>
      <c r="F47" s="16"/>
      <c r="G47" s="32">
        <v>534.38775399999997</v>
      </c>
      <c r="H47" s="31">
        <f t="shared" si="8"/>
        <v>6.5448592039191664E-2</v>
      </c>
      <c r="I47" s="31">
        <f t="shared" si="9"/>
        <v>0.36511240986092025</v>
      </c>
      <c r="J47" s="31"/>
      <c r="K47" s="31">
        <f t="shared" si="10"/>
        <v>-4674.6174340000007</v>
      </c>
      <c r="L47" s="30">
        <f t="shared" si="11"/>
        <v>-0.89741078484024728</v>
      </c>
    </row>
    <row r="48" spans="1:12" ht="17.25" customHeight="1" x14ac:dyDescent="0.25">
      <c r="A48" s="27" t="s">
        <v>7</v>
      </c>
      <c r="B48" s="31">
        <v>46965.036</v>
      </c>
      <c r="C48" s="23">
        <f t="shared" si="6"/>
        <v>6.1676512488417199</v>
      </c>
      <c r="D48" s="23">
        <f t="shared" si="7"/>
        <v>35.754422120440367</v>
      </c>
      <c r="E48" s="23"/>
      <c r="F48" s="23"/>
      <c r="G48" s="24">
        <v>52002.382999999994</v>
      </c>
      <c r="H48" s="23">
        <f t="shared" si="8"/>
        <v>6.368938518064911</v>
      </c>
      <c r="I48" s="23">
        <f t="shared" si="9"/>
        <v>35.529847444147364</v>
      </c>
      <c r="J48" s="23"/>
      <c r="K48" s="23">
        <f t="shared" si="10"/>
        <v>5037.3469999999943</v>
      </c>
      <c r="L48" s="34">
        <f t="shared" si="11"/>
        <v>0.10725738611165969</v>
      </c>
    </row>
    <row r="49" spans="1:12" ht="48" customHeight="1" x14ac:dyDescent="0.25">
      <c r="A49" s="35" t="s">
        <v>6</v>
      </c>
      <c r="B49" s="24">
        <v>1107.8661849999999</v>
      </c>
      <c r="C49" s="23">
        <f t="shared" si="6"/>
        <v>0.14548976944177708</v>
      </c>
      <c r="D49" s="23">
        <f t="shared" si="7"/>
        <v>0.8434171163299411</v>
      </c>
      <c r="E49" s="23"/>
      <c r="F49" s="23"/>
      <c r="G49" s="24">
        <v>7362.1265250000006</v>
      </c>
      <c r="H49" s="23">
        <f t="shared" si="8"/>
        <v>0.90166889467238232</v>
      </c>
      <c r="I49" s="23">
        <f t="shared" si="9"/>
        <v>5.0300624165196588</v>
      </c>
      <c r="J49" s="23"/>
      <c r="K49" s="23">
        <f t="shared" si="10"/>
        <v>6254.2603400000007</v>
      </c>
      <c r="L49" s="34">
        <f t="shared" si="11"/>
        <v>5.6453210908319233</v>
      </c>
    </row>
    <row r="50" spans="1:12" ht="20.100000000000001" customHeight="1" x14ac:dyDescent="0.25">
      <c r="A50" s="33" t="s">
        <v>5</v>
      </c>
      <c r="B50" s="31">
        <v>2050.5529729999998</v>
      </c>
      <c r="C50" s="31">
        <f t="shared" si="6"/>
        <v>0.26928746748409926</v>
      </c>
      <c r="D50" s="31">
        <f t="shared" si="7"/>
        <v>1.5610833679966933</v>
      </c>
      <c r="E50" s="31"/>
      <c r="F50" s="31"/>
      <c r="G50" s="32">
        <v>2767.9391350000001</v>
      </c>
      <c r="H50" s="31">
        <f t="shared" si="8"/>
        <v>0.33900050642988366</v>
      </c>
      <c r="I50" s="31">
        <f t="shared" si="9"/>
        <v>1.8911528573841554</v>
      </c>
      <c r="J50" s="31"/>
      <c r="K50" s="31">
        <f t="shared" si="10"/>
        <v>717.38616200000024</v>
      </c>
      <c r="L50" s="30">
        <f t="shared" si="11"/>
        <v>0.34985009967845415</v>
      </c>
    </row>
    <row r="51" spans="1:12" ht="31.5" customHeight="1" x14ac:dyDescent="0.3">
      <c r="A51" s="29" t="s">
        <v>4</v>
      </c>
      <c r="B51" s="21">
        <v>158.65059000000002</v>
      </c>
      <c r="C51" s="21">
        <f t="shared" si="6"/>
        <v>2.0834680283072195E-2</v>
      </c>
      <c r="D51" s="15">
        <f t="shared" si="7"/>
        <v>0.12078049220524212</v>
      </c>
      <c r="E51" s="15"/>
      <c r="F51" s="15"/>
      <c r="G51" s="20">
        <v>154.19677666666666</v>
      </c>
      <c r="H51" s="15">
        <f t="shared" si="8"/>
        <v>1.8885092059604001E-2</v>
      </c>
      <c r="I51" s="15">
        <f t="shared" si="9"/>
        <v>0.10535263261581548</v>
      </c>
      <c r="J51" s="15"/>
      <c r="K51" s="15">
        <f t="shared" si="10"/>
        <v>-4.4538133333333576</v>
      </c>
      <c r="L51" s="28">
        <f t="shared" si="11"/>
        <v>-2.8073096566066047E-2</v>
      </c>
    </row>
    <row r="52" spans="1:12" s="6" customFormat="1" ht="20.100000000000001" customHeight="1" x14ac:dyDescent="0.3">
      <c r="A52" s="26" t="s">
        <v>3</v>
      </c>
      <c r="B52" s="25">
        <v>6194.1183685233327</v>
      </c>
      <c r="C52" s="15">
        <f t="shared" si="6"/>
        <v>0.81343836063697184</v>
      </c>
      <c r="D52" s="15">
        <f t="shared" si="7"/>
        <v>4.7155744288614336</v>
      </c>
      <c r="E52" s="15"/>
      <c r="F52" s="15"/>
      <c r="G52" s="20">
        <v>5149.2512610000003</v>
      </c>
      <c r="H52" s="15">
        <f t="shared" si="8"/>
        <v>0.63064926650336806</v>
      </c>
      <c r="I52" s="15">
        <f t="shared" si="9"/>
        <v>3.5181486155146673</v>
      </c>
      <c r="J52" s="15"/>
      <c r="K52" s="15">
        <f t="shared" si="10"/>
        <v>-1044.8671075233324</v>
      </c>
      <c r="L52" s="14">
        <f>G52/B52-1</f>
        <v>-0.16868697776798003</v>
      </c>
    </row>
    <row r="53" spans="1:12" ht="20.100000000000001" customHeight="1" x14ac:dyDescent="0.3">
      <c r="A53" s="26" t="s">
        <v>2</v>
      </c>
      <c r="B53" s="25">
        <v>0</v>
      </c>
      <c r="C53" s="15">
        <f t="shared" si="6"/>
        <v>0</v>
      </c>
      <c r="D53" s="15">
        <f t="shared" si="7"/>
        <v>0</v>
      </c>
      <c r="E53" s="15"/>
      <c r="F53" s="15"/>
      <c r="G53" s="20">
        <v>0</v>
      </c>
      <c r="H53" s="15">
        <f t="shared" si="8"/>
        <v>0</v>
      </c>
      <c r="I53" s="15">
        <f t="shared" si="9"/>
        <v>0</v>
      </c>
      <c r="J53" s="15"/>
      <c r="K53" s="15">
        <f t="shared" si="10"/>
        <v>0</v>
      </c>
      <c r="L53" s="14"/>
    </row>
    <row r="54" spans="1:12" s="6" customFormat="1" ht="32.25" customHeight="1" x14ac:dyDescent="0.3">
      <c r="A54" s="22" t="s">
        <v>1</v>
      </c>
      <c r="B54" s="21">
        <v>0</v>
      </c>
      <c r="C54" s="15">
        <f t="shared" si="6"/>
        <v>0</v>
      </c>
      <c r="D54" s="15">
        <f t="shared" si="7"/>
        <v>0</v>
      </c>
      <c r="E54" s="15"/>
      <c r="F54" s="15"/>
      <c r="G54" s="20">
        <v>-688.52353300000004</v>
      </c>
      <c r="H54" s="15">
        <f t="shared" si="8"/>
        <v>-8.4326213472137174E-2</v>
      </c>
      <c r="I54" s="15">
        <f t="shared" si="9"/>
        <v>-0.47042336673677759</v>
      </c>
      <c r="J54" s="15"/>
      <c r="K54" s="15">
        <f t="shared" si="10"/>
        <v>-688.52353300000004</v>
      </c>
      <c r="L54" s="14"/>
    </row>
    <row r="55" spans="1:12" s="6" customFormat="1" ht="7.5" customHeight="1" x14ac:dyDescent="0.3">
      <c r="A55" s="19"/>
      <c r="B55" s="18"/>
      <c r="C55" s="16"/>
      <c r="D55" s="16"/>
      <c r="E55" s="16"/>
      <c r="F55" s="16"/>
      <c r="G55" s="17"/>
      <c r="H55" s="16"/>
      <c r="I55" s="16"/>
      <c r="J55" s="16"/>
      <c r="K55" s="15">
        <f t="shared" si="10"/>
        <v>0</v>
      </c>
      <c r="L55" s="14"/>
    </row>
    <row r="56" spans="1:12" s="7" customFormat="1" ht="21" customHeight="1" thickBot="1" x14ac:dyDescent="0.35">
      <c r="A56" s="13" t="s">
        <v>0</v>
      </c>
      <c r="B56" s="9">
        <f>B12-B38</f>
        <v>-1736.531119590014</v>
      </c>
      <c r="C56" s="12">
        <f>B56/$B$10*100</f>
        <v>-0.22804876224074136</v>
      </c>
      <c r="D56" s="9">
        <v>0</v>
      </c>
      <c r="E56" s="9"/>
      <c r="F56" s="10"/>
      <c r="G56" s="9">
        <f>G12-G38</f>
        <v>-5139.5407123700425</v>
      </c>
      <c r="H56" s="12">
        <f>G56/$G$10*100</f>
        <v>-0.62945997702021339</v>
      </c>
      <c r="I56" s="11">
        <v>0</v>
      </c>
      <c r="J56" s="10"/>
      <c r="K56" s="9">
        <f t="shared" si="10"/>
        <v>-3403.0095927800285</v>
      </c>
      <c r="L56" s="8"/>
    </row>
    <row r="57" spans="1:12" ht="20.100000000000001" customHeight="1" x14ac:dyDescent="0.3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</row>
    <row r="58" spans="1:12" ht="20.100000000000001" customHeight="1" x14ac:dyDescent="0.3">
      <c r="G58" s="4"/>
      <c r="H58" s="4"/>
      <c r="I58" s="4"/>
      <c r="J58" s="4"/>
      <c r="K58" s="4"/>
    </row>
    <row r="59" spans="1:12" ht="20.100000000000001" customHeight="1" x14ac:dyDescent="0.3">
      <c r="G59" s="4"/>
      <c r="H59" s="4"/>
      <c r="I59" s="4"/>
      <c r="J59" s="4"/>
      <c r="K59" s="4"/>
    </row>
    <row r="60" spans="1:12" ht="20.100000000000001" customHeight="1" x14ac:dyDescent="0.3">
      <c r="G60" s="4"/>
      <c r="H60" s="4"/>
      <c r="I60" s="4"/>
      <c r="J60" s="4"/>
      <c r="K60" s="4"/>
    </row>
    <row r="61" spans="1:12" ht="20.100000000000001" customHeight="1" x14ac:dyDescent="0.3">
      <c r="G61" s="4"/>
      <c r="H61" s="4"/>
      <c r="I61" s="4"/>
      <c r="J61" s="4"/>
      <c r="K61" s="4"/>
    </row>
    <row r="62" spans="1:12" ht="20.100000000000001" customHeight="1" x14ac:dyDescent="0.3">
      <c r="G62" s="4"/>
      <c r="H62" s="4"/>
      <c r="I62" s="4"/>
      <c r="J62" s="4"/>
      <c r="K62" s="4"/>
    </row>
    <row r="63" spans="1:12" ht="20.100000000000001" customHeight="1" x14ac:dyDescent="0.3">
      <c r="G63" s="4"/>
      <c r="H63" s="4"/>
      <c r="I63" s="4"/>
      <c r="J63" s="4"/>
      <c r="K63" s="4"/>
    </row>
    <row r="64" spans="1:12" ht="20.100000000000001" customHeight="1" x14ac:dyDescent="0.3">
      <c r="G64" s="4"/>
      <c r="H64" s="4"/>
      <c r="I64" s="4"/>
      <c r="J64" s="4"/>
      <c r="K64" s="4"/>
    </row>
    <row r="65" spans="7:11" ht="20.100000000000001" customHeight="1" x14ac:dyDescent="0.3">
      <c r="G65" s="4"/>
      <c r="H65" s="4"/>
      <c r="I65" s="4"/>
      <c r="J65" s="4"/>
      <c r="K65" s="4"/>
    </row>
    <row r="66" spans="7:11" ht="20.100000000000001" customHeight="1" x14ac:dyDescent="0.3">
      <c r="G66" s="4"/>
      <c r="H66" s="4"/>
      <c r="I66" s="4"/>
      <c r="J66" s="4"/>
      <c r="K66" s="4"/>
    </row>
    <row r="67" spans="7:11" ht="20.100000000000001" customHeight="1" x14ac:dyDescent="0.3">
      <c r="G67" s="4"/>
      <c r="H67" s="4"/>
      <c r="I67" s="4"/>
      <c r="J67" s="4"/>
      <c r="K67" s="4"/>
    </row>
    <row r="68" spans="7:11" ht="20.100000000000001" customHeight="1" x14ac:dyDescent="0.3">
      <c r="G68" s="4"/>
      <c r="H68" s="4"/>
      <c r="I68" s="4"/>
      <c r="J68" s="4"/>
      <c r="K68" s="4"/>
    </row>
    <row r="69" spans="7:11" ht="20.100000000000001" customHeight="1" x14ac:dyDescent="0.3">
      <c r="G69" s="4"/>
      <c r="H69" s="4"/>
      <c r="I69" s="4"/>
      <c r="J69" s="4"/>
      <c r="K69" s="4"/>
    </row>
    <row r="70" spans="7:11" ht="20.100000000000001" customHeight="1" x14ac:dyDescent="0.3">
      <c r="G70" s="4"/>
      <c r="H70" s="4"/>
      <c r="I70" s="4"/>
      <c r="J70" s="4"/>
      <c r="K70" s="4"/>
    </row>
    <row r="71" spans="7:11" ht="20.100000000000001" customHeight="1" x14ac:dyDescent="0.3">
      <c r="G71" s="4"/>
      <c r="H71" s="4"/>
      <c r="I71" s="4"/>
      <c r="J71" s="4"/>
      <c r="K71" s="4"/>
    </row>
    <row r="72" spans="7:11" ht="20.100000000000001" customHeight="1" x14ac:dyDescent="0.3">
      <c r="G72" s="4"/>
      <c r="H72" s="4"/>
      <c r="I72" s="4"/>
      <c r="J72" s="4"/>
      <c r="K72" s="4"/>
    </row>
    <row r="73" spans="7:11" ht="20.100000000000001" customHeight="1" x14ac:dyDescent="0.3">
      <c r="G73" s="4"/>
      <c r="H73" s="4"/>
      <c r="I73" s="4"/>
      <c r="J73" s="4"/>
      <c r="K73" s="4"/>
    </row>
    <row r="74" spans="7:11" ht="20.100000000000001" customHeight="1" x14ac:dyDescent="0.3">
      <c r="G74" s="4"/>
      <c r="H74" s="4"/>
      <c r="I74" s="4"/>
      <c r="J74" s="4"/>
      <c r="K74" s="4"/>
    </row>
    <row r="75" spans="7:11" ht="20.100000000000001" customHeight="1" x14ac:dyDescent="0.3">
      <c r="G75" s="4"/>
      <c r="H75" s="4"/>
      <c r="I75" s="4"/>
      <c r="J75" s="4"/>
      <c r="K75" s="4"/>
    </row>
    <row r="76" spans="7:11" ht="20.100000000000001" customHeight="1" x14ac:dyDescent="0.3">
      <c r="G76" s="4"/>
      <c r="H76" s="4"/>
      <c r="I76" s="4"/>
      <c r="J76" s="4"/>
      <c r="K76" s="4"/>
    </row>
    <row r="77" spans="7:11" ht="20.100000000000001" customHeight="1" x14ac:dyDescent="0.3">
      <c r="G77" s="4"/>
      <c r="H77" s="4"/>
      <c r="I77" s="4"/>
      <c r="J77" s="4"/>
      <c r="K77" s="4"/>
    </row>
  </sheetData>
  <mergeCells count="4">
    <mergeCell ref="A3:L4"/>
    <mergeCell ref="K7:L7"/>
    <mergeCell ref="B7:D7"/>
    <mergeCell ref="G7:I7"/>
  </mergeCells>
  <printOptions horizontalCentered="1"/>
  <pageMargins left="0.15748031496062992" right="0.11811023622047245" top="0.43307086614173229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ALINA-MIRELA RĂDUŢĂ</dc:creator>
  <cp:lastModifiedBy>MIHAELA SIMION</cp:lastModifiedBy>
  <cp:lastPrinted>2017-08-25T11:39:02Z</cp:lastPrinted>
  <dcterms:created xsi:type="dcterms:W3CDTF">2017-08-25T11:22:23Z</dcterms:created>
  <dcterms:modified xsi:type="dcterms:W3CDTF">2017-08-25T11:40:18Z</dcterms:modified>
</cp:coreProperties>
</file>