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#N/A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#N/A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#N/A</definedName>
    <definedName name="a_11">#N/A</definedName>
    <definedName name="a_14">#REF!</definedName>
    <definedName name="a_15">#N/A</definedName>
    <definedName name="a_17">#N/A</definedName>
    <definedName name="a_2">#REF!</definedName>
    <definedName name="a_20">#N/A</definedName>
    <definedName name="a_22">#N/A</definedName>
    <definedName name="a_24">#N/A</definedName>
    <definedName name="a_25">#REF!</definedName>
    <definedName name="a_28">#N/A</definedName>
    <definedName name="a_37">#N/A</definedName>
    <definedName name="a_38">#N/A</definedName>
    <definedName name="a_46">#N/A</definedName>
    <definedName name="a_47">#N/A</definedName>
    <definedName name="a_49">#N/A</definedName>
    <definedName name="a_54">#N/A</definedName>
    <definedName name="a_55">#N/A</definedName>
    <definedName name="a_56">#N/A</definedName>
    <definedName name="a_57">#N/A</definedName>
    <definedName name="a_61">#N/A</definedName>
    <definedName name="a_64">#N/A</definedName>
    <definedName name="a_65">#N/A</definedName>
    <definedName name="a_66">#N/A</definedName>
    <definedName name="a47">#N/A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#N/A</definedName>
    <definedName name="CHART2_11">#REF!</definedName>
    <definedName name="chart2_15">#N/A</definedName>
    <definedName name="chart2_17">#N/A</definedName>
    <definedName name="chart2_20">#N/A</definedName>
    <definedName name="chart2_22">#N/A</definedName>
    <definedName name="chart2_24">#N/A</definedName>
    <definedName name="chart2_28">#N/A</definedName>
    <definedName name="chart2_37">#N/A</definedName>
    <definedName name="chart2_38">#N/A</definedName>
    <definedName name="chart2_46">#N/A</definedName>
    <definedName name="chart2_47">#N/A</definedName>
    <definedName name="chart2_49">#N/A</definedName>
    <definedName name="chart2_54">#N/A</definedName>
    <definedName name="chart2_55">#N/A</definedName>
    <definedName name="chart2_56">#N/A</definedName>
    <definedName name="chart2_57">#N/A</definedName>
    <definedName name="chart2_61">#N/A</definedName>
    <definedName name="chart2_64">#N/A</definedName>
    <definedName name="chart2_65">#N/A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'[35]A15'!#REF!</definedName>
    <definedName name="dateB">#REF!</definedName>
    <definedName name="dateMacro">#REF!</definedName>
    <definedName name="datemon">'[36]pms'!#REF!</definedName>
    <definedName name="dateREER">#REF!</definedName>
    <definedName name="dates_11">'[37]WEO'!#REF!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'[38]INFlevel'!#REF!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'[39]Debt_Total'!#REF!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'[40]NPV_base'!#REF!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'[41]Contents'!$B$78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'[42]WEO LINK'!#REF!</definedName>
    <definedName name="EDN_11">'[43]WEO LINK'!#REF!</definedName>
    <definedName name="EDN_66">'[43]WEO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'[41]Contents'!$B$73</definedName>
    <definedName name="EDSSDESCRIPTOR_14">#REF!</definedName>
    <definedName name="EDSSDESCRIPTOR_25">#REF!</definedName>
    <definedName name="EDSSDESCRIPTOR_28">#REF!</definedName>
    <definedName name="EDSSFILE">'[41]Contents'!$B$77</definedName>
    <definedName name="EDSSFILE_14">#REF!</definedName>
    <definedName name="EDSSFILE_25">#REF!</definedName>
    <definedName name="EDSSFILE_28">#REF!</definedName>
    <definedName name="EDSSNAME">'[41]Contents'!$B$72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'[41]Contents'!$B$81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'[41]Contents'!$B$74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'[44]C'!$P$428:$T$428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'[45]Q5'!$A:$C,'[45]Q5'!$1:$7</definedName>
    <definedName name="Exch.Rate">#REF!</definedName>
    <definedName name="Exch_Rate">#REF!</definedName>
    <definedName name="exchrate">#REF!</definedName>
    <definedName name="ExitWRS">'[46]Main'!$AB$27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'[47]Q'!$D$52:$O$103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'[48]Index'!$C$21</definedName>
    <definedName name="FISUM">#REF!</definedName>
    <definedName name="FK_6_65">#N/A</definedName>
    <definedName name="FLOPEC">#REF!</definedName>
    <definedName name="FLOPEC_14">#REF!</definedName>
    <definedName name="FLOPEC_25">#REF!</definedName>
    <definedName name="FLOWS">#REF!</definedName>
    <definedName name="fmb_11">'[37]WEO'!#REF!</definedName>
    <definedName name="fmb_14">#REF!</definedName>
    <definedName name="fmb_2">'[49]WEO'!#REF!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'[50]FOREX_DAILY'!$A$9:$Q$128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'[40]NPV_base'!#REF!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'[51]GG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'[40]NPV_base'!#REF!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'[52]DOC'!$C$8</definedName>
    <definedName name="lclub">#REF!</definedName>
    <definedName name="LEFT">#REF!</definedName>
    <definedName name="LEND">#REF!</definedName>
    <definedName name="LIABILITIES">'[53]CBA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'[54]Table 6_MacroFrame'!#REF!</definedName>
    <definedName name="lkdjfafoij_11">'[55]Table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'[47]EU'!$BS$29:$CB$88</definedName>
    <definedName name="Maturity_IDA">#REF!</definedName>
    <definedName name="Maturity_NC">'[40]NPV_base'!#REF!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'[56]Q2'!$E$63:$AH$63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'[36]Prog'!#REF!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'[22]CAgds'!$D$14:$BO$14</definedName>
    <definedName name="mgoods_11">'[57]CAgds'!$D$14:$BO$14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'[57]CAinc'!$D$14:$BO$14</definedName>
    <definedName name="MISC3">#REF!</definedName>
    <definedName name="MISC4">'[3]OUTPUT'!#REF!</definedName>
    <definedName name="mm">mm</definedName>
    <definedName name="mm_11">'[58]labels'!#REF!</definedName>
    <definedName name="mm_14">'[58]labels'!#REF!</definedName>
    <definedName name="mm_20">mm_20</definedName>
    <definedName name="mm_24">mm_24</definedName>
    <definedName name="mm_25">'[58]labels'!#REF!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'[57]CAnfs'!$D$14:$BO$14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'[59]DATA'!$B$1:$IT$1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'[56]Q2'!$E$47:$AH$47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'[29]weo_real'!#REF!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'[29]weo_real'!#REF!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'[60]Prog'!#REF!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'[58]labels'!#REF!</definedName>
    <definedName name="p_25">'[58]labels'!#REF!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'[61]Baseline'!#REF!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'[20]Q1'!$E$45:$AH$45</definedName>
    <definedName name="pchNX_R">'[29]weo_real'!#REF!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'[62]Output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An 2'!$4:$11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'[46]Links'!$A$1:$F$33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'[68]Debtind:2001_02 Debt Service '!$B$2:$J$72</definedName>
    <definedName name="PROJ">'[68]XMS:MT_Low'!$B$2:$N$57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#N/A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'[41]Contents'!$B$79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'[46]Main'!$AB$28</definedName>
    <definedName name="rngDepartmentDrive">'[46]Main'!$AB$25</definedName>
    <definedName name="rngEMailAddress">'[46]Main'!$AB$22</definedName>
    <definedName name="rngErrorSort">'[46]ErrCheck'!$A$4</definedName>
    <definedName name="rngLastSave">'[46]Main'!$G$21</definedName>
    <definedName name="rngLastSent">'[46]Main'!$G$20</definedName>
    <definedName name="rngLastUpdate">'[46]Links'!$D$2</definedName>
    <definedName name="rngNeedsUpdate">'[46]Links'!$E$2</definedName>
    <definedName name="rngNews">'[46]Main'!$AB$29</definedName>
    <definedName name="RNGNM">#REF!</definedName>
    <definedName name="rngQuestChecked">'[46]ErrCheck'!$A$3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'[46]ErrCheck'!$A$3:$E$5</definedName>
    <definedName name="tblLinks">'[46]Links'!$A$4:$F$33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'[41]Contents'!$B$80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'[57]CAgds'!$D$12:$BO$12</definedName>
    <definedName name="XGS">#REF!</definedName>
    <definedName name="xinc">'[22]CAinc'!$D$12:$BO$12</definedName>
    <definedName name="xinc_11">'[57]CAinc'!$D$12:$BO$12</definedName>
    <definedName name="xnfs">'[22]CAnfs'!$D$12:$BO$12</definedName>
    <definedName name="xnfs_11">'[57]CAnfs'!$D$12:$BO$12</definedName>
    <definedName name="XOF">#REF!</definedName>
    <definedName name="xr">#REF!</definedName>
    <definedName name="xxWRS_1">#N/A</definedName>
    <definedName name="xxWRS_1_15">#N/A</definedName>
    <definedName name="xxWRS_1_17">#N/A</definedName>
    <definedName name="xxWRS_1_2">#REF!</definedName>
    <definedName name="xxWRS_1_20">#N/A</definedName>
    <definedName name="xxWRS_1_22">#N/A</definedName>
    <definedName name="xxWRS_1_24">#N/A</definedName>
    <definedName name="xxWRS_1_28">#N/A</definedName>
    <definedName name="xxWRS_1_37">#N/A</definedName>
    <definedName name="xxWRS_1_38">#N/A</definedName>
    <definedName name="xxWRS_1_46">#N/A</definedName>
    <definedName name="xxWRS_1_47">#N/A</definedName>
    <definedName name="xxWRS_1_49">#N/A</definedName>
    <definedName name="xxWRS_1_54">#N/A</definedName>
    <definedName name="xxWRS_1_55">#N/A</definedName>
    <definedName name="xxWRS_1_56">#N/A</definedName>
    <definedName name="xxWRS_1_57">#N/A</definedName>
    <definedName name="xxWRS_1_61">#N/A</definedName>
    <definedName name="xxWRS_1_63">#N/A</definedName>
    <definedName name="xxWRS_1_64">#N/A</definedName>
    <definedName name="xxWRS_1_65">#N/A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<sst xmlns="http://schemas.openxmlformats.org/spreadsheetml/2006/main" count="56" uniqueCount="51">
  <si>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</si>
  <si>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</si>
  <si>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1.01.-31.08.2016</t>
  </si>
  <si>
    <t>Realizări 1.01.-31.08.2017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</si>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</sst>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8%20august%202017\BGC%20august%20%202017%20-%20in%20lucru-%20cu%20program%2031%20iulie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ugust  in luna"/>
      <sheetName val=" august 2017"/>
      <sheetName val="UAT august 2017"/>
      <sheetName val=" consolidari august"/>
      <sheetName val=" iulie 2017 (valori)"/>
      <sheetName val="UAT iulie 2017 (valori)"/>
      <sheetName val=" iulie in luna (valori)"/>
      <sheetName val=" iunie 2017 (valori)"/>
      <sheetName val="UAT iunie 2017 (valori)"/>
      <sheetName val=" mai 2017 (valori)"/>
      <sheetName val="UAT mai 2017 (valori)"/>
      <sheetName val="Sinteza - An 2"/>
      <sheetName val="2016 - 2017"/>
      <sheetName val="Sinteza-anexa program 9 luni "/>
      <sheetName val="program 9 luni .%.exec "/>
      <sheetName val="BGC trim. 31.08.2017 (Liliana)"/>
      <sheetName val="Sinteza - Anexa executie progam"/>
      <sheetName val="progr.%.exec"/>
      <sheetName val="dob_trez"/>
      <sheetName val="SPECIAL_CNAIR"/>
      <sheetName val="CNAIR_ex"/>
      <sheetName val="august 2016"/>
      <sheetName val="august 2016 leg"/>
      <sheetName val="bgc 2010-2020"/>
      <sheetName val="progr.%.exec (2)"/>
      <sheetName val="Program 2017-executie febr.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2"/>
  <sheetViews>
    <sheetView showZeros="0" tabSelected="1" view="pageBreakPreview" zoomScale="75" zoomScaleNormal="75" zoomScaleSheetLayoutView="75" zoomScalePageLayoutView="0" workbookViewId="0" topLeftCell="A2">
      <selection activeCell="G59" sqref="G59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8"/>
      <c r="D7" s="98"/>
      <c r="E7" s="14"/>
      <c r="F7" s="15"/>
      <c r="G7" s="99" t="s">
        <v>3</v>
      </c>
      <c r="H7" s="100"/>
      <c r="I7" s="100"/>
      <c r="J7" s="16"/>
      <c r="K7" s="101" t="s">
        <v>4</v>
      </c>
      <c r="L7" s="97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8.7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761473.6</v>
      </c>
      <c r="C10" s="30"/>
      <c r="D10" s="30"/>
      <c r="E10" s="30"/>
      <c r="F10" s="30"/>
      <c r="G10" s="30">
        <v>837100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147219.34768468095</v>
      </c>
      <c r="C12" s="37">
        <f aca="true" t="shared" si="0" ref="C12:C34">B12/$B$10*100</f>
        <v>19.33348020005959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160373.31590078998</v>
      </c>
      <c r="H12" s="37">
        <f>G12/$G$10*100</f>
        <v>19.158202831297334</v>
      </c>
      <c r="I12" s="37">
        <f aca="true" t="shared" si="2" ref="I12:I36">G12/G$12*100</f>
        <v>100</v>
      </c>
      <c r="J12" s="37"/>
      <c r="K12" s="37">
        <f aca="true" t="shared" si="3" ref="K12:K28">G12-B12</f>
        <v>13153.968216109031</v>
      </c>
      <c r="L12" s="38">
        <f aca="true" t="shared" si="4" ref="L12:L28">G12/B12-1</f>
        <v>0.0893494532001502</v>
      </c>
    </row>
    <row r="13" spans="1:12" s="43" customFormat="1" ht="24.75" customHeight="1">
      <c r="A13" s="39" t="s">
        <v>11</v>
      </c>
      <c r="B13" s="40">
        <f>B14+B27+B28</f>
        <v>144089.35500489856</v>
      </c>
      <c r="C13" s="41">
        <f>B13/$B$10*100</f>
        <v>18.922436050954172</v>
      </c>
      <c r="D13" s="41">
        <f>B13/B$12*100</f>
        <v>97.87392572443242</v>
      </c>
      <c r="E13" s="41"/>
      <c r="F13" s="41"/>
      <c r="G13" s="40">
        <f>G14+G27+G28</f>
        <v>153113.12961079</v>
      </c>
      <c r="H13" s="41">
        <f>G13/$G$10*100</f>
        <v>18.290900682211205</v>
      </c>
      <c r="I13" s="41">
        <f t="shared" si="2"/>
        <v>95.47294620104303</v>
      </c>
      <c r="J13" s="41"/>
      <c r="K13" s="41">
        <f t="shared" si="3"/>
        <v>9023.774605891434</v>
      </c>
      <c r="L13" s="42">
        <f t="shared" si="4"/>
        <v>0.06262624054070232</v>
      </c>
    </row>
    <row r="14" spans="1:12" s="43" customFormat="1" ht="25.5" customHeight="1">
      <c r="A14" s="44" t="s">
        <v>12</v>
      </c>
      <c r="B14" s="40">
        <f>B15+B19+B20+B25+B26</f>
        <v>91334.36708300999</v>
      </c>
      <c r="C14" s="41">
        <f>B14/$B$10*100</f>
        <v>11.994423323804002</v>
      </c>
      <c r="D14" s="41">
        <f t="shared" si="1"/>
        <v>62.039649352769054</v>
      </c>
      <c r="E14" s="41"/>
      <c r="F14" s="41"/>
      <c r="G14" s="40">
        <f>G15+G19+G20+G25+G26</f>
        <v>91921.482602</v>
      </c>
      <c r="H14" s="41">
        <f aca="true" t="shared" si="5" ref="H14:H36">G14/$G$10*100</f>
        <v>10.980944045155896</v>
      </c>
      <c r="I14" s="41">
        <f>G14/G$12*100</f>
        <v>57.31719275472511</v>
      </c>
      <c r="J14" s="41"/>
      <c r="K14" s="41">
        <f t="shared" si="3"/>
        <v>587.1155189900164</v>
      </c>
      <c r="L14" s="42">
        <f t="shared" si="4"/>
        <v>0.006428199348624375</v>
      </c>
    </row>
    <row r="15" spans="1:12" s="43" customFormat="1" ht="40.5" customHeight="1">
      <c r="A15" s="45" t="s">
        <v>13</v>
      </c>
      <c r="B15" s="40">
        <f>B16+B17+B18</f>
        <v>30008.259142919997</v>
      </c>
      <c r="C15" s="41">
        <f t="shared" si="0"/>
        <v>3.9408141192183153</v>
      </c>
      <c r="D15" s="41">
        <f t="shared" si="1"/>
        <v>20.383366462941158</v>
      </c>
      <c r="E15" s="41"/>
      <c r="F15" s="41"/>
      <c r="G15" s="40">
        <f>G16+G17+G18</f>
        <v>31465.795957</v>
      </c>
      <c r="H15" s="41">
        <f t="shared" si="5"/>
        <v>3.7589052630510094</v>
      </c>
      <c r="I15" s="41">
        <f t="shared" si="2"/>
        <v>19.620343808608002</v>
      </c>
      <c r="J15" s="41"/>
      <c r="K15" s="41">
        <f t="shared" si="3"/>
        <v>1457.536814080002</v>
      </c>
      <c r="L15" s="42">
        <f t="shared" si="4"/>
        <v>0.04857118858972154</v>
      </c>
    </row>
    <row r="16" spans="1:12" ht="25.5" customHeight="1">
      <c r="A16" s="46" t="s">
        <v>14</v>
      </c>
      <c r="B16" s="47">
        <v>10949.99101237</v>
      </c>
      <c r="C16" s="47">
        <f t="shared" si="0"/>
        <v>1.4380000846214496</v>
      </c>
      <c r="D16" s="47">
        <f t="shared" si="1"/>
        <v>7.437874969955061</v>
      </c>
      <c r="E16" s="47"/>
      <c r="F16" s="47"/>
      <c r="G16" s="47">
        <v>10367.956999999999</v>
      </c>
      <c r="H16" s="47">
        <f>G16/$G$10*100</f>
        <v>1.2385565643292316</v>
      </c>
      <c r="I16" s="47">
        <f t="shared" si="2"/>
        <v>6.4648890881659</v>
      </c>
      <c r="J16" s="47"/>
      <c r="K16" s="47">
        <f t="shared" si="3"/>
        <v>-582.0340123700007</v>
      </c>
      <c r="L16" s="48">
        <f t="shared" si="4"/>
        <v>-0.053153834712054815</v>
      </c>
    </row>
    <row r="17" spans="1:12" ht="18" customHeight="1">
      <c r="A17" s="46" t="s">
        <v>15</v>
      </c>
      <c r="B17" s="47">
        <v>17913.06009896</v>
      </c>
      <c r="C17" s="47">
        <f t="shared" si="0"/>
        <v>2.3524203726773982</v>
      </c>
      <c r="D17" s="47">
        <f t="shared" si="1"/>
        <v>12.167599150980315</v>
      </c>
      <c r="E17" s="47"/>
      <c r="F17" s="47"/>
      <c r="G17" s="47">
        <v>19783.734957</v>
      </c>
      <c r="H17" s="47">
        <f t="shared" si="5"/>
        <v>2.3633657815075857</v>
      </c>
      <c r="I17" s="47">
        <f t="shared" si="2"/>
        <v>12.336051571845406</v>
      </c>
      <c r="J17" s="47"/>
      <c r="K17" s="47">
        <f t="shared" si="3"/>
        <v>1870.6748580400017</v>
      </c>
      <c r="L17" s="48">
        <f t="shared" si="4"/>
        <v>0.10443078110080206</v>
      </c>
    </row>
    <row r="18" spans="1:12" ht="36.75" customHeight="1">
      <c r="A18" s="49" t="s">
        <v>16</v>
      </c>
      <c r="B18" s="47">
        <v>1145.20803159</v>
      </c>
      <c r="C18" s="47">
        <f t="shared" si="0"/>
        <v>0.15039366191946774</v>
      </c>
      <c r="D18" s="47">
        <f t="shared" si="1"/>
        <v>0.7778923420057823</v>
      </c>
      <c r="E18" s="47"/>
      <c r="F18" s="47"/>
      <c r="G18" s="47">
        <v>1314.104</v>
      </c>
      <c r="H18" s="47">
        <f t="shared" si="5"/>
        <v>0.15698291721419186</v>
      </c>
      <c r="I18" s="47">
        <f t="shared" si="2"/>
        <v>0.8194031485966967</v>
      </c>
      <c r="J18" s="47"/>
      <c r="K18" s="47">
        <f t="shared" si="3"/>
        <v>168.89596841000002</v>
      </c>
      <c r="L18" s="48">
        <f t="shared" si="4"/>
        <v>0.14748060068658964</v>
      </c>
    </row>
    <row r="19" spans="1:12" ht="24" customHeight="1">
      <c r="A19" s="45" t="s">
        <v>17</v>
      </c>
      <c r="B19" s="41">
        <v>4179.71554242</v>
      </c>
      <c r="C19" s="41">
        <f t="shared" si="0"/>
        <v>0.5488982864829457</v>
      </c>
      <c r="D19" s="41">
        <f t="shared" si="1"/>
        <v>2.839107500579507</v>
      </c>
      <c r="E19" s="41"/>
      <c r="F19" s="41"/>
      <c r="G19" s="41">
        <v>3912.159</v>
      </c>
      <c r="H19" s="41">
        <f t="shared" si="5"/>
        <v>0.4673466730378688</v>
      </c>
      <c r="I19" s="41">
        <f t="shared" si="2"/>
        <v>2.4394076895062375</v>
      </c>
      <c r="J19" s="41"/>
      <c r="K19" s="41">
        <f t="shared" si="3"/>
        <v>-267.5565424199999</v>
      </c>
      <c r="L19" s="42">
        <f t="shared" si="4"/>
        <v>-0.06401309842848502</v>
      </c>
    </row>
    <row r="20" spans="1:12" ht="23.25" customHeight="1">
      <c r="A20" s="50" t="s">
        <v>18</v>
      </c>
      <c r="B20" s="40">
        <f>B21+B22+B23+B24</f>
        <v>56012.55827851</v>
      </c>
      <c r="C20" s="41">
        <f t="shared" si="0"/>
        <v>7.355810927458287</v>
      </c>
      <c r="D20" s="41">
        <f t="shared" si="1"/>
        <v>38.04700887445818</v>
      </c>
      <c r="E20" s="41"/>
      <c r="F20" s="41"/>
      <c r="G20" s="40">
        <f>G21+G22+G23+G24</f>
        <v>55246.370644999995</v>
      </c>
      <c r="H20" s="41">
        <f t="shared" si="5"/>
        <v>6.59973368116115</v>
      </c>
      <c r="I20" s="41">
        <f t="shared" si="2"/>
        <v>34.44860532732045</v>
      </c>
      <c r="J20" s="41"/>
      <c r="K20" s="41">
        <f t="shared" si="3"/>
        <v>-766.1876335100023</v>
      </c>
      <c r="L20" s="42">
        <f t="shared" si="4"/>
        <v>-0.013678854475817848</v>
      </c>
    </row>
    <row r="21" spans="1:12" ht="20.25" customHeight="1">
      <c r="A21" s="46" t="s">
        <v>19</v>
      </c>
      <c r="B21" s="33">
        <v>34698.023</v>
      </c>
      <c r="C21" s="47">
        <f t="shared" si="0"/>
        <v>4.556694151970601</v>
      </c>
      <c r="D21" s="47">
        <f t="shared" si="1"/>
        <v>23.568928639948414</v>
      </c>
      <c r="E21" s="47"/>
      <c r="F21" s="47"/>
      <c r="G21" s="47">
        <v>34094.079</v>
      </c>
      <c r="H21" s="47">
        <f t="shared" si="5"/>
        <v>4.072880062119221</v>
      </c>
      <c r="I21" s="47">
        <f t="shared" si="2"/>
        <v>21.259196898498534</v>
      </c>
      <c r="J21" s="47"/>
      <c r="K21" s="47">
        <f t="shared" si="3"/>
        <v>-603.9440000000031</v>
      </c>
      <c r="L21" s="48">
        <f t="shared" si="4"/>
        <v>-0.017405717899259043</v>
      </c>
    </row>
    <row r="22" spans="1:12" ht="18" customHeight="1">
      <c r="A22" s="46" t="s">
        <v>20</v>
      </c>
      <c r="B22" s="33">
        <v>17715.628653339998</v>
      </c>
      <c r="C22" s="47">
        <f t="shared" si="0"/>
        <v>2.326492823039433</v>
      </c>
      <c r="D22" s="47">
        <f t="shared" si="1"/>
        <v>12.03349215436268</v>
      </c>
      <c r="E22" s="47"/>
      <c r="F22" s="47"/>
      <c r="G22" s="47">
        <v>16803.185999999998</v>
      </c>
      <c r="H22" s="47">
        <f t="shared" si="5"/>
        <v>2.007309282045156</v>
      </c>
      <c r="I22" s="47">
        <f t="shared" si="2"/>
        <v>10.477544787060943</v>
      </c>
      <c r="J22" s="47"/>
      <c r="K22" s="47">
        <f t="shared" si="3"/>
        <v>-912.4426533400001</v>
      </c>
      <c r="L22" s="48">
        <f t="shared" si="4"/>
        <v>-0.05150495481671624</v>
      </c>
    </row>
    <row r="23" spans="1:12" s="52" customFormat="1" ht="30" customHeight="1">
      <c r="A23" s="51" t="s">
        <v>21</v>
      </c>
      <c r="B23" s="33">
        <v>1450.72098185</v>
      </c>
      <c r="C23" s="47">
        <f t="shared" si="0"/>
        <v>0.19051494127307894</v>
      </c>
      <c r="D23" s="47">
        <f t="shared" si="1"/>
        <v>0.9854146242769667</v>
      </c>
      <c r="E23" s="47"/>
      <c r="F23" s="47"/>
      <c r="G23" s="47">
        <v>2412.653645</v>
      </c>
      <c r="H23" s="47">
        <f t="shared" si="5"/>
        <v>0.2882157024250388</v>
      </c>
      <c r="I23" s="47">
        <f t="shared" si="2"/>
        <v>1.50439842903324</v>
      </c>
      <c r="J23" s="47"/>
      <c r="K23" s="47">
        <f t="shared" si="3"/>
        <v>961.9326631499998</v>
      </c>
      <c r="L23" s="48">
        <f t="shared" si="4"/>
        <v>0.6630721380504998</v>
      </c>
    </row>
    <row r="24" spans="1:12" ht="52.5" customHeight="1">
      <c r="A24" s="51" t="s">
        <v>22</v>
      </c>
      <c r="B24" s="33">
        <v>2148.18564332</v>
      </c>
      <c r="C24" s="47">
        <f t="shared" si="0"/>
        <v>0.282109011175174</v>
      </c>
      <c r="D24" s="47">
        <f t="shared" si="1"/>
        <v>1.4591734558701157</v>
      </c>
      <c r="E24" s="47"/>
      <c r="F24" s="47"/>
      <c r="G24" s="47">
        <v>1936.452</v>
      </c>
      <c r="H24" s="47">
        <f t="shared" si="5"/>
        <v>0.23132863457173575</v>
      </c>
      <c r="I24" s="47">
        <f t="shared" si="2"/>
        <v>1.2074652127277374</v>
      </c>
      <c r="J24" s="47"/>
      <c r="K24" s="47">
        <f t="shared" si="3"/>
        <v>-211.73364332000006</v>
      </c>
      <c r="L24" s="48">
        <f t="shared" si="4"/>
        <v>-0.09856394114652389</v>
      </c>
    </row>
    <row r="25" spans="1:12" s="43" customFormat="1" ht="35.25" customHeight="1">
      <c r="A25" s="50" t="s">
        <v>23</v>
      </c>
      <c r="B25" s="53">
        <v>606.67470968</v>
      </c>
      <c r="C25" s="41">
        <f t="shared" si="0"/>
        <v>0.07967114154450003</v>
      </c>
      <c r="D25" s="41">
        <f t="shared" si="1"/>
        <v>0.4120889809805401</v>
      </c>
      <c r="E25" s="41"/>
      <c r="F25" s="41"/>
      <c r="G25" s="41">
        <v>629.498</v>
      </c>
      <c r="H25" s="41">
        <f t="shared" si="5"/>
        <v>0.07519985664795126</v>
      </c>
      <c r="I25" s="41">
        <f t="shared" si="2"/>
        <v>0.39252041180555225</v>
      </c>
      <c r="J25" s="41"/>
      <c r="K25" s="41">
        <f t="shared" si="3"/>
        <v>22.82329032000007</v>
      </c>
      <c r="L25" s="42">
        <f t="shared" si="4"/>
        <v>0.03762030946046613</v>
      </c>
    </row>
    <row r="26" spans="1:12" s="43" customFormat="1" ht="17.25" customHeight="1">
      <c r="A26" s="54" t="s">
        <v>24</v>
      </c>
      <c r="B26" s="53">
        <v>527.15940948</v>
      </c>
      <c r="C26" s="41">
        <f t="shared" si="0"/>
        <v>0.06922884909995566</v>
      </c>
      <c r="D26" s="41">
        <f t="shared" si="1"/>
        <v>0.35807753380967744</v>
      </c>
      <c r="E26" s="41"/>
      <c r="F26" s="41"/>
      <c r="G26" s="41">
        <v>667.659</v>
      </c>
      <c r="H26" s="41">
        <f t="shared" si="5"/>
        <v>0.07975857125791422</v>
      </c>
      <c r="I26" s="41">
        <f t="shared" si="2"/>
        <v>0.41631551748485807</v>
      </c>
      <c r="J26" s="41"/>
      <c r="K26" s="41">
        <f t="shared" si="3"/>
        <v>140.49959051999997</v>
      </c>
      <c r="L26" s="42">
        <f t="shared" si="4"/>
        <v>0.26652201970290434</v>
      </c>
    </row>
    <row r="27" spans="1:12" s="43" customFormat="1" ht="18" customHeight="1">
      <c r="A27" s="55" t="s">
        <v>25</v>
      </c>
      <c r="B27" s="53">
        <v>39788.84869024</v>
      </c>
      <c r="C27" s="41">
        <f t="shared" si="0"/>
        <v>5.225243355809053</v>
      </c>
      <c r="D27" s="41">
        <f t="shared" si="1"/>
        <v>27.02691549446409</v>
      </c>
      <c r="E27" s="41"/>
      <c r="F27" s="41"/>
      <c r="G27" s="41">
        <v>46408.234000000004</v>
      </c>
      <c r="H27" s="41">
        <f t="shared" si="5"/>
        <v>5.543929518576037</v>
      </c>
      <c r="I27" s="41">
        <f t="shared" si="2"/>
        <v>28.937628270222355</v>
      </c>
      <c r="J27" s="41"/>
      <c r="K27" s="41">
        <f t="shared" si="3"/>
        <v>6619.38530976</v>
      </c>
      <c r="L27" s="42">
        <f t="shared" si="4"/>
        <v>0.16636282595891494</v>
      </c>
    </row>
    <row r="28" spans="1:12" s="43" customFormat="1" ht="18" customHeight="1">
      <c r="A28" s="57" t="s">
        <v>26</v>
      </c>
      <c r="B28" s="53">
        <v>12966.139231648573</v>
      </c>
      <c r="C28" s="41">
        <f t="shared" si="0"/>
        <v>1.702769371341117</v>
      </c>
      <c r="D28" s="41">
        <f t="shared" si="1"/>
        <v>8.80736087719928</v>
      </c>
      <c r="E28" s="41"/>
      <c r="F28" s="41"/>
      <c r="G28" s="41">
        <v>14783.413008790001</v>
      </c>
      <c r="H28" s="41">
        <f t="shared" si="5"/>
        <v>1.7660271184792737</v>
      </c>
      <c r="I28" s="41">
        <f t="shared" si="2"/>
        <v>9.218125176095569</v>
      </c>
      <c r="J28" s="41"/>
      <c r="K28" s="41">
        <f t="shared" si="3"/>
        <v>1817.2737771414286</v>
      </c>
      <c r="L28" s="42">
        <f t="shared" si="4"/>
        <v>0.1401553496129142</v>
      </c>
    </row>
    <row r="29" spans="1:12" s="43" customFormat="1" ht="0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428.22348607</v>
      </c>
      <c r="C30" s="41">
        <f t="shared" si="0"/>
        <v>0.05623615658770048</v>
      </c>
      <c r="D30" s="41">
        <f t="shared" si="1"/>
        <v>0.29087446236155223</v>
      </c>
      <c r="E30" s="41"/>
      <c r="F30" s="41"/>
      <c r="G30" s="41">
        <v>485.4545</v>
      </c>
      <c r="H30" s="41">
        <f t="shared" si="5"/>
        <v>0.05799241428742086</v>
      </c>
      <c r="I30" s="41">
        <f t="shared" si="2"/>
        <v>0.3027027889728934</v>
      </c>
      <c r="J30" s="41"/>
      <c r="K30" s="41">
        <f>G30-B30</f>
        <v>57.23101393000002</v>
      </c>
      <c r="L30" s="42">
        <f>G30/B30-1</f>
        <v>0.13364753637226867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0</v>
      </c>
      <c r="H31" s="41">
        <f t="shared" si="5"/>
        <v>0</v>
      </c>
      <c r="I31" s="41">
        <f t="shared" si="2"/>
        <v>0</v>
      </c>
      <c r="J31" s="41"/>
      <c r="K31" s="41">
        <f>G31-B31</f>
        <v>0</v>
      </c>
      <c r="L31" s="42"/>
    </row>
    <row r="32" spans="1:12" s="43" customFormat="1" ht="34.5" customHeight="1">
      <c r="A32" s="60" t="s">
        <v>29</v>
      </c>
      <c r="B32" s="53">
        <v>600.299512952381</v>
      </c>
      <c r="C32" s="41">
        <f t="shared" si="0"/>
        <v>0.07883392319213443</v>
      </c>
      <c r="D32" s="41">
        <f t="shared" si="1"/>
        <v>0.40775857412309785</v>
      </c>
      <c r="E32" s="41"/>
      <c r="F32" s="41"/>
      <c r="G32" s="41">
        <v>179.742166</v>
      </c>
      <c r="H32" s="41">
        <f t="shared" si="5"/>
        <v>0.021472006450842195</v>
      </c>
      <c r="I32" s="41">
        <f t="shared" si="2"/>
        <v>0.11207735213954917</v>
      </c>
      <c r="J32" s="41"/>
      <c r="K32" s="41">
        <f>G32-B32</f>
        <v>-420.55734695238095</v>
      </c>
      <c r="L32" s="42">
        <f>G32/B32-1</f>
        <v>-0.7005791906843374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62" t="s">
        <v>31</v>
      </c>
      <c r="B34" s="53">
        <v>176.24119576</v>
      </c>
      <c r="C34" s="61">
        <f t="shared" si="0"/>
        <v>0.023144754560105566</v>
      </c>
      <c r="D34" s="61">
        <f t="shared" si="1"/>
        <v>0.1197133383157484</v>
      </c>
      <c r="E34" s="61"/>
      <c r="F34" s="61"/>
      <c r="G34" s="61">
        <v>-193.545</v>
      </c>
      <c r="H34" s="61">
        <f t="shared" si="5"/>
        <v>-0.02312089356110381</v>
      </c>
      <c r="I34" s="61">
        <f t="shared" si="2"/>
        <v>-0.12068404205081763</v>
      </c>
      <c r="J34" s="61"/>
      <c r="K34" s="61">
        <f>G34-B34</f>
        <v>-369.78619576</v>
      </c>
      <c r="L34" s="42">
        <f>G34/B34-1</f>
        <v>-2.0981825172337336</v>
      </c>
    </row>
    <row r="35" spans="1:12" ht="48" customHeight="1">
      <c r="A35" s="63" t="s">
        <v>32</v>
      </c>
      <c r="B35" s="53">
        <v>790.554</v>
      </c>
      <c r="C35" s="53">
        <f>B35/$B$10*100</f>
        <v>0.10381896365153039</v>
      </c>
      <c r="D35" s="53">
        <f>B35/B$12*100</f>
        <v>0.5369905602986595</v>
      </c>
      <c r="E35" s="40"/>
      <c r="F35" s="41"/>
      <c r="G35" s="53">
        <v>-146.983</v>
      </c>
      <c r="H35" s="53">
        <f t="shared" si="5"/>
        <v>-0.017558595149922352</v>
      </c>
      <c r="I35" s="53">
        <f t="shared" si="2"/>
        <v>-0.091650533740243</v>
      </c>
      <c r="J35" s="53"/>
      <c r="K35" s="53">
        <f>G35-B35</f>
        <v>-937.537</v>
      </c>
      <c r="L35" s="42">
        <f>G35/B35-1</f>
        <v>-1.185924048199111</v>
      </c>
    </row>
    <row r="36" spans="1:12" ht="48" customHeight="1">
      <c r="A36" s="63" t="s">
        <v>33</v>
      </c>
      <c r="B36" s="53">
        <v>1134.674485</v>
      </c>
      <c r="C36" s="65">
        <f>B36/$B$10*100</f>
        <v>0.1490103511139454</v>
      </c>
      <c r="D36" s="65">
        <f>B36/B$12*100</f>
        <v>0.7707373404685107</v>
      </c>
      <c r="E36" s="53"/>
      <c r="F36" s="53"/>
      <c r="G36" s="53">
        <v>6935.517623999999</v>
      </c>
      <c r="H36" s="53">
        <f t="shared" si="5"/>
        <v>0.8285172170588937</v>
      </c>
      <c r="I36" s="53">
        <f t="shared" si="2"/>
        <v>4.324608233635603</v>
      </c>
      <c r="J36" s="53"/>
      <c r="K36" s="53">
        <f>G36-B36</f>
        <v>5800.843138999999</v>
      </c>
      <c r="L36" s="42">
        <f>G36/B36-1</f>
        <v>5.112341218283409</v>
      </c>
    </row>
    <row r="37" spans="1:12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34</v>
      </c>
      <c r="B38" s="67">
        <f>B39+B52+B53+B54+B55</f>
        <v>150343.69617716095</v>
      </c>
      <c r="C38" s="37">
        <f aca="true" t="shared" si="6" ref="C38:C56">B38/$B$10*100</f>
        <v>19.743783130125713</v>
      </c>
      <c r="D38" s="37">
        <f aca="true" t="shared" si="7" ref="D38:D54">B38/B$38*100</f>
        <v>100</v>
      </c>
      <c r="E38" s="37"/>
      <c r="F38" s="37"/>
      <c r="G38" s="67">
        <f>G39+G52+G53+G54+G55</f>
        <v>166908.17504858997</v>
      </c>
      <c r="H38" s="37">
        <f aca="true" t="shared" si="8" ref="H38:H54">G38/$G$10*100</f>
        <v>19.938857370516065</v>
      </c>
      <c r="I38" s="37">
        <f aca="true" t="shared" si="9" ref="I38:I54">G38/G$38*100</f>
        <v>100</v>
      </c>
      <c r="J38" s="37"/>
      <c r="K38" s="37">
        <f aca="true" t="shared" si="10" ref="K38:K56">G38-B38</f>
        <v>16564.47887142902</v>
      </c>
      <c r="L38" s="38">
        <f aca="true" t="shared" si="11" ref="L38:L52">G38/B38-1</f>
        <v>0.11017740878147553</v>
      </c>
    </row>
    <row r="39" spans="1:12" s="43" customFormat="1" ht="19.5" customHeight="1">
      <c r="A39" s="68" t="s">
        <v>35</v>
      </c>
      <c r="B39" s="56">
        <f>B40+B41+B42+B43+B44+B51</f>
        <v>142498.15959232856</v>
      </c>
      <c r="C39" s="41">
        <f t="shared" si="6"/>
        <v>18.713473401090802</v>
      </c>
      <c r="D39" s="41">
        <f t="shared" si="7"/>
        <v>94.78159923939383</v>
      </c>
      <c r="E39" s="41"/>
      <c r="F39" s="41"/>
      <c r="G39" s="56">
        <f>G40+G41+G42+G43+G44+G51</f>
        <v>161317.48103859</v>
      </c>
      <c r="H39" s="41">
        <f t="shared" si="8"/>
        <v>19.270992837007526</v>
      </c>
      <c r="I39" s="41">
        <f t="shared" si="9"/>
        <v>96.65043727883764</v>
      </c>
      <c r="J39" s="41"/>
      <c r="K39" s="41">
        <f t="shared" si="10"/>
        <v>18819.321446261427</v>
      </c>
      <c r="L39" s="42">
        <f t="shared" si="11"/>
        <v>0.13206711932351567</v>
      </c>
    </row>
    <row r="40" spans="1:12" ht="19.5" customHeight="1">
      <c r="A40" s="69" t="s">
        <v>36</v>
      </c>
      <c r="B40" s="61">
        <v>37006.809816973335</v>
      </c>
      <c r="C40" s="61">
        <f t="shared" si="6"/>
        <v>4.859894002493761</v>
      </c>
      <c r="D40" s="61">
        <f t="shared" si="7"/>
        <v>24.614806445469792</v>
      </c>
      <c r="E40" s="61"/>
      <c r="F40" s="61"/>
      <c r="G40" s="70">
        <v>44919.864054</v>
      </c>
      <c r="H40" s="61">
        <f>G40/$G$10*100</f>
        <v>5.366128784374626</v>
      </c>
      <c r="I40" s="61">
        <f t="shared" si="9"/>
        <v>26.912920257454747</v>
      </c>
      <c r="J40" s="61"/>
      <c r="K40" s="61">
        <f t="shared" si="10"/>
        <v>7913.054237026663</v>
      </c>
      <c r="L40" s="71">
        <f t="shared" si="11"/>
        <v>0.21382697606637002</v>
      </c>
    </row>
    <row r="41" spans="1:12" ht="17.25" customHeight="1">
      <c r="A41" s="69" t="s">
        <v>37</v>
      </c>
      <c r="B41" s="61">
        <v>23458.708885986664</v>
      </c>
      <c r="C41" s="61">
        <f t="shared" si="6"/>
        <v>3.0806989087982384</v>
      </c>
      <c r="D41" s="61">
        <f t="shared" si="7"/>
        <v>15.603387094024585</v>
      </c>
      <c r="E41" s="61"/>
      <c r="F41" s="61"/>
      <c r="G41" s="70">
        <v>24415.234511000002</v>
      </c>
      <c r="H41" s="61">
        <f t="shared" si="8"/>
        <v>2.916644906343328</v>
      </c>
      <c r="I41" s="61">
        <f t="shared" si="9"/>
        <v>14.627944079966298</v>
      </c>
      <c r="J41" s="61"/>
      <c r="K41" s="61">
        <f t="shared" si="10"/>
        <v>956.5256250133389</v>
      </c>
      <c r="L41" s="71">
        <f t="shared" si="11"/>
        <v>0.04077486231924432</v>
      </c>
    </row>
    <row r="42" spans="1:12" ht="19.5" customHeight="1">
      <c r="A42" s="69" t="s">
        <v>38</v>
      </c>
      <c r="B42" s="61">
        <v>7911.241700458571</v>
      </c>
      <c r="C42" s="61">
        <f t="shared" si="6"/>
        <v>1.0389384084305184</v>
      </c>
      <c r="D42" s="61">
        <f t="shared" si="7"/>
        <v>5.26210403337176</v>
      </c>
      <c r="E42" s="61"/>
      <c r="F42" s="61"/>
      <c r="G42" s="70">
        <v>7442.88456579</v>
      </c>
      <c r="H42" s="61">
        <f t="shared" si="8"/>
        <v>0.8891272925325528</v>
      </c>
      <c r="I42" s="61">
        <f t="shared" si="9"/>
        <v>4.459269034379678</v>
      </c>
      <c r="J42" s="61"/>
      <c r="K42" s="61">
        <f t="shared" si="10"/>
        <v>-468.35713466857123</v>
      </c>
      <c r="L42" s="71">
        <f t="shared" si="11"/>
        <v>-0.059201469554573616</v>
      </c>
    </row>
    <row r="43" spans="1:12" ht="19.5" customHeight="1">
      <c r="A43" s="69" t="s">
        <v>39</v>
      </c>
      <c r="B43" s="61">
        <v>4060.51812942</v>
      </c>
      <c r="C43" s="61">
        <f t="shared" si="6"/>
        <v>0.5332447677004167</v>
      </c>
      <c r="D43" s="61">
        <f t="shared" si="7"/>
        <v>2.700823667814576</v>
      </c>
      <c r="E43" s="61"/>
      <c r="F43" s="61"/>
      <c r="G43" s="70">
        <v>4245.880142999999</v>
      </c>
      <c r="H43" s="61">
        <f t="shared" si="8"/>
        <v>0.5072130143352048</v>
      </c>
      <c r="I43" s="61">
        <f t="shared" si="9"/>
        <v>2.5438419309083855</v>
      </c>
      <c r="J43" s="61"/>
      <c r="K43" s="61">
        <f t="shared" si="10"/>
        <v>185.36201357999926</v>
      </c>
      <c r="L43" s="71">
        <f t="shared" si="11"/>
        <v>0.045649842624019055</v>
      </c>
    </row>
    <row r="44" spans="1:12" s="43" customFormat="1" ht="19.5" customHeight="1">
      <c r="A44" s="69" t="s">
        <v>40</v>
      </c>
      <c r="B44" s="70">
        <f>B45+B46+B47+B48+B50+B49</f>
        <v>69837.905094</v>
      </c>
      <c r="C44" s="61">
        <f t="shared" si="6"/>
        <v>9.171415147419424</v>
      </c>
      <c r="D44" s="61">
        <f t="shared" si="7"/>
        <v>46.452167180794135</v>
      </c>
      <c r="E44" s="61"/>
      <c r="F44" s="61"/>
      <c r="G44" s="70">
        <f>G45+G46+G47+G48+G50+G49</f>
        <v>80123.90945813333</v>
      </c>
      <c r="H44" s="61">
        <f t="shared" si="8"/>
        <v>9.57160547821447</v>
      </c>
      <c r="I44" s="61">
        <f t="shared" si="9"/>
        <v>48.00478432815398</v>
      </c>
      <c r="J44" s="61"/>
      <c r="K44" s="61">
        <f t="shared" si="10"/>
        <v>10286.004364133332</v>
      </c>
      <c r="L44" s="71">
        <f t="shared" si="11"/>
        <v>0.1472839763777083</v>
      </c>
    </row>
    <row r="45" spans="1:12" ht="31.5" customHeight="1">
      <c r="A45" s="72" t="s">
        <v>41</v>
      </c>
      <c r="B45" s="47">
        <v>661.4497891600076</v>
      </c>
      <c r="C45" s="47">
        <f t="shared" si="6"/>
        <v>0.08686444141464755</v>
      </c>
      <c r="D45" s="47">
        <f>B45/B$38*100</f>
        <v>0.4399584458669774</v>
      </c>
      <c r="E45" s="47"/>
      <c r="F45" s="47"/>
      <c r="G45" s="73">
        <v>662.3514513333357</v>
      </c>
      <c r="H45" s="47">
        <f t="shared" si="8"/>
        <v>0.07912453127862092</v>
      </c>
      <c r="I45" s="47">
        <f t="shared" si="9"/>
        <v>0.3968358357165629</v>
      </c>
      <c r="J45" s="47"/>
      <c r="K45" s="47">
        <f t="shared" si="10"/>
        <v>0.9016621733280772</v>
      </c>
      <c r="L45" s="48">
        <f t="shared" si="11"/>
        <v>0.0013631604214026094</v>
      </c>
    </row>
    <row r="46" spans="1:12" ht="15.75" customHeight="1">
      <c r="A46" s="74" t="s">
        <v>42</v>
      </c>
      <c r="B46" s="47">
        <v>6455.88186684</v>
      </c>
      <c r="C46" s="75">
        <f t="shared" si="6"/>
        <v>0.8478142731199085</v>
      </c>
      <c r="D46" s="75">
        <f t="shared" si="7"/>
        <v>4.2940821803613</v>
      </c>
      <c r="E46" s="75"/>
      <c r="F46" s="75"/>
      <c r="G46" s="76">
        <v>7830.7700998</v>
      </c>
      <c r="H46" s="75">
        <f t="shared" si="8"/>
        <v>0.9354641141799067</v>
      </c>
      <c r="I46" s="75">
        <f t="shared" si="9"/>
        <v>4.691663603367733</v>
      </c>
      <c r="J46" s="75"/>
      <c r="K46" s="75">
        <f t="shared" si="10"/>
        <v>1374.88823296</v>
      </c>
      <c r="L46" s="77">
        <f t="shared" si="11"/>
        <v>0.21296675827077594</v>
      </c>
    </row>
    <row r="47" spans="1:12" ht="33" customHeight="1">
      <c r="A47" s="72" t="s">
        <v>43</v>
      </c>
      <c r="B47" s="47">
        <v>4947.73705237</v>
      </c>
      <c r="C47" s="47">
        <f t="shared" si="6"/>
        <v>0.6497581862811791</v>
      </c>
      <c r="D47" s="47">
        <f t="shared" si="7"/>
        <v>3.290950786882159</v>
      </c>
      <c r="E47" s="41"/>
      <c r="F47" s="41"/>
      <c r="G47" s="73">
        <v>612.0729329999999</v>
      </c>
      <c r="H47" s="47">
        <f t="shared" si="8"/>
        <v>0.07311825743638752</v>
      </c>
      <c r="I47" s="47">
        <f t="shared" si="9"/>
        <v>0.3667123751259125</v>
      </c>
      <c r="J47" s="47"/>
      <c r="K47" s="47">
        <f t="shared" si="10"/>
        <v>-4335.66411937</v>
      </c>
      <c r="L47" s="48">
        <f t="shared" si="11"/>
        <v>-0.876292348093395</v>
      </c>
    </row>
    <row r="48" spans="1:12" ht="17.25" customHeight="1">
      <c r="A48" s="74" t="s">
        <v>44</v>
      </c>
      <c r="B48" s="47">
        <v>53755.700889700005</v>
      </c>
      <c r="C48" s="75">
        <f>B48/$B$10*100</f>
        <v>7.0594306735913115</v>
      </c>
      <c r="D48" s="75">
        <f t="shared" si="7"/>
        <v>35.75520773837816</v>
      </c>
      <c r="E48" s="75"/>
      <c r="F48" s="75"/>
      <c r="G48" s="76">
        <v>59849.956544</v>
      </c>
      <c r="H48" s="75">
        <f t="shared" si="8"/>
        <v>7.149678239636842</v>
      </c>
      <c r="I48" s="75">
        <f t="shared" si="9"/>
        <v>35.85801386096074</v>
      </c>
      <c r="J48" s="75"/>
      <c r="K48" s="75">
        <f t="shared" si="10"/>
        <v>6094.2556542999955</v>
      </c>
      <c r="L48" s="77">
        <f t="shared" si="11"/>
        <v>0.11336947623108196</v>
      </c>
    </row>
    <row r="49" spans="1:12" ht="48" customHeight="1">
      <c r="A49" s="78" t="s">
        <v>45</v>
      </c>
      <c r="B49" s="76">
        <v>1542.6176231199993</v>
      </c>
      <c r="C49" s="75">
        <f>B49/$B$10*100</f>
        <v>0.20258320487013592</v>
      </c>
      <c r="D49" s="75">
        <f>B49/B$38*100</f>
        <v>1.0260607277489175</v>
      </c>
      <c r="E49" s="75"/>
      <c r="F49" s="75"/>
      <c r="G49" s="76">
        <v>8099.053538000002</v>
      </c>
      <c r="H49" s="75">
        <f>G49/$G$10*100</f>
        <v>0.9675132646039901</v>
      </c>
      <c r="I49" s="75">
        <f t="shared" si="9"/>
        <v>4.852400750078432</v>
      </c>
      <c r="J49" s="75"/>
      <c r="K49" s="75">
        <f t="shared" si="10"/>
        <v>6556.435914880003</v>
      </c>
      <c r="L49" s="77">
        <f t="shared" si="11"/>
        <v>4.250201616146052</v>
      </c>
    </row>
    <row r="50" spans="1:12" ht="19.5" customHeight="1">
      <c r="A50" s="79" t="s">
        <v>46</v>
      </c>
      <c r="B50" s="47">
        <v>2474.5178728100004</v>
      </c>
      <c r="C50" s="47">
        <f t="shared" si="6"/>
        <v>0.3249643681422443</v>
      </c>
      <c r="D50" s="47">
        <f t="shared" si="7"/>
        <v>1.645907301556625</v>
      </c>
      <c r="E50" s="47"/>
      <c r="F50" s="47"/>
      <c r="G50" s="73">
        <v>3069.7048919999997</v>
      </c>
      <c r="H50" s="47">
        <f t="shared" si="8"/>
        <v>0.36670707107872413</v>
      </c>
      <c r="I50" s="47">
        <f t="shared" si="9"/>
        <v>1.8391579029046083</v>
      </c>
      <c r="J50" s="47"/>
      <c r="K50" s="47">
        <f t="shared" si="10"/>
        <v>595.1870191899993</v>
      </c>
      <c r="L50" s="48">
        <f t="shared" si="11"/>
        <v>0.24052645799406558</v>
      </c>
    </row>
    <row r="51" spans="1:12" ht="31.5" customHeight="1">
      <c r="A51" s="80" t="s">
        <v>47</v>
      </c>
      <c r="B51" s="81">
        <v>222.97596549000002</v>
      </c>
      <c r="C51" s="81">
        <f>B51/$B$10*100</f>
        <v>0.029282166248442498</v>
      </c>
      <c r="D51" s="61">
        <f t="shared" si="7"/>
        <v>0.14831081791899753</v>
      </c>
      <c r="E51" s="61"/>
      <c r="F51" s="61"/>
      <c r="G51" s="70">
        <v>169.7083066666667</v>
      </c>
      <c r="H51" s="61">
        <f t="shared" si="8"/>
        <v>0.020273361207342813</v>
      </c>
      <c r="I51" s="61">
        <f t="shared" si="9"/>
        <v>0.1016776479745594</v>
      </c>
      <c r="J51" s="61"/>
      <c r="K51" s="61">
        <f t="shared" si="10"/>
        <v>-53.267658823333335</v>
      </c>
      <c r="L51" s="82">
        <f t="shared" si="11"/>
        <v>-0.23889417277003455</v>
      </c>
    </row>
    <row r="52" spans="1:12" s="43" customFormat="1" ht="19.5" customHeight="1">
      <c r="A52" s="68" t="s">
        <v>48</v>
      </c>
      <c r="B52" s="83">
        <v>7845.536584832381</v>
      </c>
      <c r="C52" s="61">
        <f t="shared" si="6"/>
        <v>1.0303097290349108</v>
      </c>
      <c r="D52" s="61">
        <f t="shared" si="7"/>
        <v>5.218400760606159</v>
      </c>
      <c r="E52" s="61"/>
      <c r="F52" s="61"/>
      <c r="G52" s="70">
        <v>6376.286844</v>
      </c>
      <c r="H52" s="61">
        <f t="shared" si="8"/>
        <v>0.7617114853661451</v>
      </c>
      <c r="I52" s="61">
        <f t="shared" si="9"/>
        <v>3.820236391742794</v>
      </c>
      <c r="J52" s="61"/>
      <c r="K52" s="61">
        <f t="shared" si="10"/>
        <v>-1469.2497408323807</v>
      </c>
      <c r="L52" s="71">
        <f t="shared" si="11"/>
        <v>-0.18727205270737657</v>
      </c>
    </row>
    <row r="53" spans="1:12" ht="19.5" customHeight="1">
      <c r="A53" s="68" t="s">
        <v>30</v>
      </c>
      <c r="B53" s="83">
        <v>0</v>
      </c>
      <c r="C53" s="61">
        <f t="shared" si="6"/>
        <v>0</v>
      </c>
      <c r="D53" s="61">
        <f t="shared" si="7"/>
        <v>0</v>
      </c>
      <c r="E53" s="61"/>
      <c r="F53" s="61"/>
      <c r="G53" s="70">
        <v>0</v>
      </c>
      <c r="H53" s="61">
        <f t="shared" si="8"/>
        <v>0</v>
      </c>
      <c r="I53" s="61">
        <f t="shared" si="9"/>
        <v>0</v>
      </c>
      <c r="J53" s="61"/>
      <c r="K53" s="61">
        <f t="shared" si="10"/>
        <v>0</v>
      </c>
      <c r="L53" s="71"/>
    </row>
    <row r="54" spans="1:12" s="43" customFormat="1" ht="32.25" customHeight="1">
      <c r="A54" s="84" t="s">
        <v>49</v>
      </c>
      <c r="B54" s="81">
        <v>0</v>
      </c>
      <c r="C54" s="61">
        <f t="shared" si="6"/>
        <v>0</v>
      </c>
      <c r="D54" s="61">
        <f t="shared" si="7"/>
        <v>0</v>
      </c>
      <c r="E54" s="61"/>
      <c r="F54" s="61"/>
      <c r="G54" s="70">
        <v>-785.592834</v>
      </c>
      <c r="H54" s="61">
        <f t="shared" si="8"/>
        <v>-0.09384695185760364</v>
      </c>
      <c r="I54" s="61">
        <f t="shared" si="9"/>
        <v>-0.4706736705804253</v>
      </c>
      <c r="J54" s="61"/>
      <c r="K54" s="61">
        <f t="shared" si="10"/>
        <v>-785.592834</v>
      </c>
      <c r="L54" s="71"/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71"/>
    </row>
    <row r="56" spans="1:12" s="28" customFormat="1" ht="21" customHeight="1" thickBot="1">
      <c r="A56" s="87" t="s">
        <v>50</v>
      </c>
      <c r="B56" s="88">
        <f>B12-B38</f>
        <v>-3124.3484924799995</v>
      </c>
      <c r="C56" s="89">
        <f t="shared" si="6"/>
        <v>-0.41030293006612434</v>
      </c>
      <c r="D56" s="88">
        <v>0</v>
      </c>
      <c r="E56" s="88"/>
      <c r="F56" s="90"/>
      <c r="G56" s="88">
        <f>G12-G38</f>
        <v>-6534.859147799987</v>
      </c>
      <c r="H56" s="89">
        <f>G56/$G$10*100</f>
        <v>-0.7806545392187298</v>
      </c>
      <c r="I56" s="91">
        <v>0</v>
      </c>
      <c r="J56" s="90"/>
      <c r="K56" s="88">
        <f t="shared" si="10"/>
        <v>-3410.5106553199876</v>
      </c>
      <c r="L56" s="92"/>
    </row>
    <row r="57" spans="1:11" ht="19.5" customHeight="1">
      <c r="A57" s="94"/>
      <c r="B57" s="94"/>
      <c r="C57" s="94"/>
      <c r="D57" s="94"/>
      <c r="E57" s="94"/>
      <c r="F57" s="94"/>
      <c r="G57" s="93"/>
      <c r="H57" s="93"/>
      <c r="I57" s="93"/>
      <c r="J57" s="93"/>
      <c r="K57" s="93"/>
    </row>
    <row r="58" spans="7:11" ht="19.5" customHeight="1">
      <c r="G58" s="93"/>
      <c r="H58" s="93"/>
      <c r="I58" s="93"/>
      <c r="J58" s="93"/>
      <c r="K58" s="93"/>
    </row>
    <row r="59" spans="7:11" ht="19.5" customHeight="1">
      <c r="G59" s="93"/>
      <c r="H59" s="93"/>
      <c r="I59" s="93"/>
      <c r="J59" s="93"/>
      <c r="K59" s="93"/>
    </row>
    <row r="60" spans="7:11" ht="19.5" customHeight="1">
      <c r="G60" s="93"/>
      <c r="H60" s="93"/>
      <c r="I60" s="93"/>
      <c r="J60" s="93"/>
      <c r="K60" s="93"/>
    </row>
    <row r="61" spans="7:11" ht="19.5" customHeight="1">
      <c r="G61" s="93"/>
      <c r="H61" s="93"/>
      <c r="I61" s="93"/>
      <c r="J61" s="93"/>
      <c r="K61" s="93"/>
    </row>
    <row r="62" spans="7:11" ht="19.5" customHeight="1">
      <c r="G62" s="93"/>
      <c r="H62" s="93"/>
      <c r="I62" s="93"/>
      <c r="J62" s="93"/>
      <c r="K62" s="93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FLORIN-ANDREI DAIA</cp:lastModifiedBy>
  <cp:lastPrinted>2017-09-25T08:27:17Z</cp:lastPrinted>
  <dcterms:created xsi:type="dcterms:W3CDTF">2017-09-25T08:17:25Z</dcterms:created>
  <dcterms:modified xsi:type="dcterms:W3CDTF">2017-09-25T10:39:33Z</dcterms:modified>
  <cp:category/>
  <cp:version/>
  <cp:contentType/>
  <cp:contentStatus/>
</cp:coreProperties>
</file>