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<sst xmlns="http://schemas.openxmlformats.org/spreadsheetml/2006/main" count="57" uniqueCount="52">
  <si>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EXECUŢIA BUGETULUI GENERAL CONSOLIDAT </t>
  </si>
  <si>
    <t xml:space="preserve">    </t>
  </si>
  <si>
    <t xml:space="preserve"> Realizări 1.01.-30.09.2017
</t>
  </si>
  <si>
    <t xml:space="preserve">Realizări 1.01.-30.09.2018
</t>
  </si>
  <si>
    <t xml:space="preserve"> Diferenţe    2018
   faţă de      2017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</si>
  <si>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</si>
  <si>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</si>
  <si>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</si>
  <si>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</si>
  <si>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</si>
  <si>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</si>
  <si>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</si>
  <si>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</si>
  <si>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</si>
  <si>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</si>
  <si>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</si>
  <si>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</si>
  <si>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</si>
  <si>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</si>
  <si>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</si>
  <si>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</si>
  <si>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</si>
  <si>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</si>
  <si>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</si>
  <si>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</si>
  <si>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>Contributii de asigurari *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</si>
  <si>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</si>
  <si>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</si>
  <si>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</si>
  <si>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</si>
  <si>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</si>
  <si>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</si>
  <si>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</si>
  <si>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</si>
  <si>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</si>
  <si>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</si>
  <si>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</si>
  <si>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</si>
  <si>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</si>
  <si>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</si>
  <si>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</si>
  <si>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</si>
  <si>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</si>
  <si>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</si>
  <si>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</si>
  <si>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</si>
  <si>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</si>
  <si>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</si>
  <si>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</si>
  <si>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</si>
  <si>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</si>
  <si>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* La capitolul "Contribuții de asigurări" sunt incluse şi sumele din contribuția asiguratorie pentru muncă în curs de distribuire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</si>
</sst>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6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18" fillId="36" borderId="0" xfId="0" applyNumberFormat="1" applyFont="1" applyFill="1" applyAlignment="1" applyProtection="1">
      <alignment horizontal="left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8\09%20septembrie%202018\BGC%20-%20septembrie%202018%20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rie in luna"/>
      <sheetName val="septembrie 2018 "/>
      <sheetName val="UAT septembrie 2018"/>
      <sheetName val=" consolidari septembrie"/>
      <sheetName val="august 2018  (valori)"/>
      <sheetName val="UAT august 2018 (valori)"/>
      <sheetName val="august 2018 Engl"/>
      <sheetName val="Sinteza - An 2"/>
      <sheetName val="2017 - 2018"/>
      <sheetName val="Progr.rectif.act.28.09(Liliana)"/>
      <sheetName val="dob_trez"/>
      <sheetName val="SPECIAL_CNAIR"/>
      <sheetName val="CNAIR_ex"/>
      <sheetName val="Sinteza-anexa program 9 luni "/>
      <sheetName val="program 9 luni .%.exec "/>
      <sheetName val="Sinteza - Anexa executie progr"/>
      <sheetName val="progr.%.exec"/>
      <sheetName val=" septembrie 2017"/>
      <sheetName val="septembrie 2017 leg"/>
      <sheetName val="iulie 2018  (valori)"/>
      <sheetName val="UAT iulie 2018 (valori)"/>
      <sheetName val="iunie 2018  (valori)"/>
      <sheetName val="UAT iunie 2018 (valori)"/>
      <sheetName val="Sinteza-anexa program 6 luni"/>
      <sheetName val="progr 6 luni % execuție  "/>
      <sheetName val="progr 6 luni % execuție   (VA)"/>
      <sheetName val="Sinteza -  prog. 3 luni "/>
      <sheetName val="progr trim I _%.exec"/>
      <sheetName val="decembrie 2016 sit.financiare"/>
      <sheetName val=" decembrie 2015 DS"/>
      <sheetName val="decembrie 2014 DS 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95"/>
  <sheetViews>
    <sheetView showZeros="0" tabSelected="1" view="pageBreakPreview" zoomScale="75" zoomScaleNormal="75" zoomScaleSheetLayoutView="75" zoomScalePageLayoutView="0" workbookViewId="0" topLeftCell="A46">
      <selection activeCell="G56" sqref="G56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6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2</v>
      </c>
      <c r="C7" s="17"/>
      <c r="D7" s="17"/>
      <c r="E7" s="18"/>
      <c r="F7" s="19"/>
      <c r="G7" s="20" t="s">
        <v>3</v>
      </c>
      <c r="H7" s="21"/>
      <c r="I7" s="21"/>
      <c r="J7" s="22"/>
      <c r="K7" s="23" t="s">
        <v>4</v>
      </c>
      <c r="L7" s="16"/>
    </row>
    <row r="8" spans="1:12" s="31" customFormat="1" ht="33" customHeight="1">
      <c r="A8" s="25"/>
      <c r="B8" s="26" t="s">
        <v>5</v>
      </c>
      <c r="C8" s="27" t="s">
        <v>6</v>
      </c>
      <c r="D8" s="27" t="s">
        <v>7</v>
      </c>
      <c r="E8" s="28"/>
      <c r="F8" s="28"/>
      <c r="G8" s="26" t="s">
        <v>5</v>
      </c>
      <c r="H8" s="27" t="s">
        <v>6</v>
      </c>
      <c r="I8" s="27" t="s">
        <v>7</v>
      </c>
      <c r="J8" s="28"/>
      <c r="K8" s="29" t="s">
        <v>5</v>
      </c>
      <c r="L8" s="30" t="s">
        <v>8</v>
      </c>
    </row>
    <row r="9" spans="1:12" s="36" customFormat="1" ht="13.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4"/>
    </row>
    <row r="10" spans="1:12" s="36" customFormat="1" ht="18" customHeight="1">
      <c r="A10" s="37" t="s">
        <v>9</v>
      </c>
      <c r="B10" s="24">
        <v>858659.6</v>
      </c>
      <c r="C10" s="24"/>
      <c r="D10" s="24"/>
      <c r="E10" s="24"/>
      <c r="F10" s="24"/>
      <c r="G10" s="24">
        <v>945004</v>
      </c>
      <c r="H10" s="24"/>
      <c r="I10" s="24"/>
      <c r="J10" s="24"/>
      <c r="K10" s="24"/>
      <c r="L10" s="38"/>
    </row>
    <row r="11" spans="2:12" s="36" customFormat="1" ht="8.25" customHeight="1">
      <c r="B11" s="39"/>
      <c r="G11" s="41"/>
      <c r="H11" s="41"/>
      <c r="I11" s="41"/>
      <c r="J11" s="41"/>
      <c r="K11" s="41"/>
      <c r="L11" s="35"/>
    </row>
    <row r="12" spans="1:12" s="41" customFormat="1" ht="35.25" customHeight="1">
      <c r="A12" s="42" t="s">
        <v>10</v>
      </c>
      <c r="B12" s="43">
        <f>B13+B30+B31+B33+B34++B37+B32+B35+B36</f>
        <v>180437.95447446004</v>
      </c>
      <c r="C12" s="44">
        <f aca="true" t="shared" si="0" ref="C12:C28">B12/$B$10*100</f>
        <v>21.01390987470006</v>
      </c>
      <c r="D12" s="44">
        <f>B12/B$12*100</f>
        <v>100</v>
      </c>
      <c r="E12" s="44"/>
      <c r="F12" s="44"/>
      <c r="G12" s="43">
        <f>G13+G30+G31+G33+G34+G37+G32+G35+G36</f>
        <v>204953.90656586995</v>
      </c>
      <c r="H12" s="44">
        <f>G12/$G$10*100</f>
        <v>21.68815227934167</v>
      </c>
      <c r="I12" s="44">
        <f aca="true" t="shared" si="1" ref="I12:I32">G12/G$12*100</f>
        <v>100</v>
      </c>
      <c r="J12" s="44"/>
      <c r="K12" s="44">
        <f>G12-B12</f>
        <v>24515.952091409912</v>
      </c>
      <c r="L12" s="45">
        <f>G12/B12-1</f>
        <v>0.13586915326553428</v>
      </c>
    </row>
    <row r="13" spans="1:12" s="50" customFormat="1" ht="24.75" customHeight="1">
      <c r="A13" s="46" t="s">
        <v>11</v>
      </c>
      <c r="B13" s="47">
        <f>B14+B27+B28</f>
        <v>172436.67473746</v>
      </c>
      <c r="C13" s="48">
        <f t="shared" si="0"/>
        <v>20.082076149554492</v>
      </c>
      <c r="D13" s="48">
        <f>B13/B$12*100</f>
        <v>95.56563376020063</v>
      </c>
      <c r="E13" s="48"/>
      <c r="F13" s="48"/>
      <c r="G13" s="47">
        <f>G14+G27+G28</f>
        <v>195549.18284487</v>
      </c>
      <c r="H13" s="48">
        <f aca="true" t="shared" si="2" ref="H13:H28">G13/$G$10*100</f>
        <v>20.692947632483037</v>
      </c>
      <c r="I13" s="48">
        <f t="shared" si="1"/>
        <v>95.41129814084447</v>
      </c>
      <c r="J13" s="48"/>
      <c r="K13" s="48">
        <f>G13-B13</f>
        <v>23112.508107409987</v>
      </c>
      <c r="L13" s="49">
        <f>G13/B13-1</f>
        <v>0.13403475880406224</v>
      </c>
    </row>
    <row r="14" spans="1:12" s="50" customFormat="1" ht="25.5" customHeight="1">
      <c r="A14" s="51" t="s">
        <v>12</v>
      </c>
      <c r="B14" s="47">
        <f>B15+B19+B20+B25+B26</f>
        <v>103452.408</v>
      </c>
      <c r="C14" s="48">
        <f t="shared" si="0"/>
        <v>12.048128035836319</v>
      </c>
      <c r="D14" s="48">
        <f aca="true" t="shared" si="3" ref="D14:D34">B14/B$12*100</f>
        <v>57.33406161764214</v>
      </c>
      <c r="E14" s="48"/>
      <c r="F14" s="48"/>
      <c r="G14" s="47">
        <f>G15+G19+G20+G25+G26</f>
        <v>103783.19483</v>
      </c>
      <c r="H14" s="48">
        <f t="shared" si="2"/>
        <v>10.982302173324134</v>
      </c>
      <c r="I14" s="48">
        <f t="shared" si="1"/>
        <v>50.63733430064931</v>
      </c>
      <c r="J14" s="48"/>
      <c r="K14" s="48">
        <f>G14-B14</f>
        <v>330.7868299999973</v>
      </c>
      <c r="L14" s="49">
        <f>G14/B14-1</f>
        <v>0.003197478303260004</v>
      </c>
    </row>
    <row r="15" spans="1:12" s="50" customFormat="1" ht="40.5" customHeight="1">
      <c r="A15" s="52" t="s">
        <v>13</v>
      </c>
      <c r="B15" s="47">
        <f>B16+B17+B18</f>
        <v>34300.29</v>
      </c>
      <c r="C15" s="48">
        <f t="shared" si="0"/>
        <v>3.994631865759144</v>
      </c>
      <c r="D15" s="48">
        <f t="shared" si="3"/>
        <v>19.00946510943462</v>
      </c>
      <c r="E15" s="48"/>
      <c r="F15" s="48"/>
      <c r="G15" s="47">
        <f>G16+G17+G18</f>
        <v>29933.625999999997</v>
      </c>
      <c r="H15" s="48">
        <f t="shared" si="2"/>
        <v>3.1675660632124307</v>
      </c>
      <c r="I15" s="48">
        <f t="shared" si="1"/>
        <v>14.605052668454336</v>
      </c>
      <c r="J15" s="48"/>
      <c r="K15" s="48">
        <f>G15-B15</f>
        <v>-4366.664000000004</v>
      </c>
      <c r="L15" s="49">
        <f>G15/B15-1</f>
        <v>-0.12730691198237698</v>
      </c>
    </row>
    <row r="16" spans="1:12" ht="25.5" customHeight="1">
      <c r="A16" s="53" t="s">
        <v>14</v>
      </c>
      <c r="B16" s="54">
        <v>10636.873</v>
      </c>
      <c r="C16" s="54">
        <f t="shared" si="0"/>
        <v>1.2387764604273916</v>
      </c>
      <c r="D16" s="54">
        <f t="shared" si="3"/>
        <v>5.895030804899524</v>
      </c>
      <c r="E16" s="54"/>
      <c r="F16" s="54"/>
      <c r="G16" s="54">
        <v>10957.536</v>
      </c>
      <c r="H16" s="54">
        <f t="shared" si="2"/>
        <v>1.15952271101498</v>
      </c>
      <c r="I16" s="54">
        <f t="shared" si="1"/>
        <v>5.346341615829785</v>
      </c>
      <c r="J16" s="54"/>
      <c r="K16" s="54">
        <f>G16-B16</f>
        <v>320.66300000000047</v>
      </c>
      <c r="L16" s="55">
        <f>G16/B16-1</f>
        <v>0.03014635974313129</v>
      </c>
    </row>
    <row r="17" spans="1:12" ht="18" customHeight="1">
      <c r="A17" s="53" t="s">
        <v>15</v>
      </c>
      <c r="B17" s="54">
        <v>22267.392</v>
      </c>
      <c r="C17" s="54">
        <f t="shared" si="0"/>
        <v>2.593273516070862</v>
      </c>
      <c r="D17" s="54">
        <f t="shared" si="3"/>
        <v>12.340747302780924</v>
      </c>
      <c r="E17" s="54"/>
      <c r="F17" s="54"/>
      <c r="G17" s="54">
        <v>16633.903</v>
      </c>
      <c r="H17" s="54">
        <f t="shared" si="2"/>
        <v>1.7601939251050789</v>
      </c>
      <c r="I17" s="54">
        <f t="shared" si="1"/>
        <v>8.115923857569431</v>
      </c>
      <c r="J17" s="54"/>
      <c r="K17" s="54">
        <f>G17-B17</f>
        <v>-5633.489000000001</v>
      </c>
      <c r="L17" s="55">
        <f>G17/B17-1</f>
        <v>-0.25299276179266983</v>
      </c>
    </row>
    <row r="18" spans="1:12" ht="36.75" customHeight="1">
      <c r="A18" s="56" t="s">
        <v>16</v>
      </c>
      <c r="B18" s="54">
        <v>1396.025</v>
      </c>
      <c r="C18" s="54">
        <f t="shared" si="0"/>
        <v>0.1625818892608899</v>
      </c>
      <c r="D18" s="54">
        <f t="shared" si="3"/>
        <v>0.7736870017541677</v>
      </c>
      <c r="E18" s="54"/>
      <c r="F18" s="54"/>
      <c r="G18" s="54">
        <v>2342.187</v>
      </c>
      <c r="H18" s="54">
        <f t="shared" si="2"/>
        <v>0.2478494270923721</v>
      </c>
      <c r="I18" s="54">
        <f t="shared" si="1"/>
        <v>1.1427871950551216</v>
      </c>
      <c r="J18" s="54"/>
      <c r="K18" s="54">
        <f>G18-B18</f>
        <v>946.1619999999998</v>
      </c>
      <c r="L18" s="55">
        <f>G18/B18-1</f>
        <v>0.6777543382102755</v>
      </c>
    </row>
    <row r="19" spans="1:12" ht="24" customHeight="1">
      <c r="A19" s="52" t="s">
        <v>17</v>
      </c>
      <c r="B19" s="48">
        <v>4590.168</v>
      </c>
      <c r="C19" s="48">
        <f t="shared" si="0"/>
        <v>0.5345736540999483</v>
      </c>
      <c r="D19" s="48">
        <f t="shared" si="3"/>
        <v>2.54390381079703</v>
      </c>
      <c r="E19" s="48"/>
      <c r="F19" s="48"/>
      <c r="G19" s="48">
        <v>4783.502</v>
      </c>
      <c r="H19" s="48">
        <f t="shared" si="2"/>
        <v>0.506188545233671</v>
      </c>
      <c r="I19" s="48">
        <f t="shared" si="1"/>
        <v>2.333940386963366</v>
      </c>
      <c r="J19" s="48"/>
      <c r="K19" s="48">
        <f>G19-B19</f>
        <v>193.33400000000074</v>
      </c>
      <c r="L19" s="49">
        <f>G19/B19-1</f>
        <v>0.04211915555160517</v>
      </c>
    </row>
    <row r="20" spans="1:12" ht="23.25" customHeight="1">
      <c r="A20" s="57" t="s">
        <v>18</v>
      </c>
      <c r="B20" s="47">
        <f>B21+B22+B23+B24</f>
        <v>63132.67</v>
      </c>
      <c r="C20" s="48">
        <f t="shared" si="0"/>
        <v>7.352467729936286</v>
      </c>
      <c r="D20" s="48">
        <f t="shared" si="3"/>
        <v>34.98857553771264</v>
      </c>
      <c r="E20" s="48"/>
      <c r="F20" s="48"/>
      <c r="G20" s="47">
        <f>G21+G22+G23+G24</f>
        <v>67683.536176</v>
      </c>
      <c r="H20" s="48">
        <f t="shared" si="2"/>
        <v>7.162248644026903</v>
      </c>
      <c r="I20" s="48">
        <f t="shared" si="1"/>
        <v>33.023784376731186</v>
      </c>
      <c r="J20" s="48"/>
      <c r="K20" s="48">
        <f>G20-B20</f>
        <v>4550.866175999996</v>
      </c>
      <c r="L20" s="49">
        <f>G20/B20-1</f>
        <v>0.0720841709371709</v>
      </c>
    </row>
    <row r="21" spans="1:12" ht="20.25" customHeight="1">
      <c r="A21" s="53" t="s">
        <v>19</v>
      </c>
      <c r="B21" s="40">
        <v>38937.866</v>
      </c>
      <c r="C21" s="54">
        <f t="shared" si="0"/>
        <v>4.534726683309661</v>
      </c>
      <c r="D21" s="54">
        <f t="shared" si="3"/>
        <v>21.579642771616232</v>
      </c>
      <c r="E21" s="54"/>
      <c r="F21" s="54"/>
      <c r="G21" s="54">
        <v>42426.268</v>
      </c>
      <c r="H21" s="54">
        <f t="shared" si="2"/>
        <v>4.48953316599718</v>
      </c>
      <c r="I21" s="54">
        <f t="shared" si="1"/>
        <v>20.700394889211175</v>
      </c>
      <c r="J21" s="54"/>
      <c r="K21" s="54">
        <f>G21-B21</f>
        <v>3488.4019999999946</v>
      </c>
      <c r="L21" s="55">
        <f>G21/B21-1</f>
        <v>0.08958893638393017</v>
      </c>
    </row>
    <row r="22" spans="1:12" ht="18" customHeight="1">
      <c r="A22" s="53" t="s">
        <v>20</v>
      </c>
      <c r="B22" s="40">
        <v>19466.472</v>
      </c>
      <c r="C22" s="54">
        <f t="shared" si="0"/>
        <v>2.2670767321532304</v>
      </c>
      <c r="D22" s="54">
        <f t="shared" si="3"/>
        <v>10.788457482073357</v>
      </c>
      <c r="E22" s="54"/>
      <c r="F22" s="54"/>
      <c r="G22" s="54">
        <v>21007.511728</v>
      </c>
      <c r="H22" s="54">
        <f t="shared" si="2"/>
        <v>2.223007704517653</v>
      </c>
      <c r="I22" s="54">
        <f t="shared" si="1"/>
        <v>10.249871339363036</v>
      </c>
      <c r="J22" s="54"/>
      <c r="K22" s="54">
        <f>G22-B22</f>
        <v>1541.0397279999997</v>
      </c>
      <c r="L22" s="55">
        <f>G22/B22-1</f>
        <v>0.07916379136394092</v>
      </c>
    </row>
    <row r="23" spans="1:12" s="59" customFormat="1" ht="30" customHeight="1">
      <c r="A23" s="58" t="s">
        <v>21</v>
      </c>
      <c r="B23" s="40">
        <v>2485.124</v>
      </c>
      <c r="C23" s="54">
        <f t="shared" si="0"/>
        <v>0.2894189967712467</v>
      </c>
      <c r="D23" s="54">
        <f t="shared" si="3"/>
        <v>1.3772734274438667</v>
      </c>
      <c r="E23" s="54"/>
      <c r="F23" s="54"/>
      <c r="G23" s="54">
        <v>2840.6428290000003</v>
      </c>
      <c r="H23" s="54">
        <f t="shared" si="2"/>
        <v>0.3005958523985084</v>
      </c>
      <c r="I23" s="54">
        <f t="shared" si="1"/>
        <v>1.385991063355042</v>
      </c>
      <c r="J23" s="54"/>
      <c r="K23" s="54">
        <f>G23-B23</f>
        <v>355.51882900000055</v>
      </c>
      <c r="L23" s="55">
        <f>G23/B23-1</f>
        <v>0.14305878861577948</v>
      </c>
    </row>
    <row r="24" spans="1:12" ht="52.5" customHeight="1">
      <c r="A24" s="58" t="s">
        <v>22</v>
      </c>
      <c r="B24" s="40">
        <v>2243.208</v>
      </c>
      <c r="C24" s="54">
        <f t="shared" si="0"/>
        <v>0.2612453177021488</v>
      </c>
      <c r="D24" s="54">
        <f t="shared" si="3"/>
        <v>1.2432018565791896</v>
      </c>
      <c r="E24" s="54"/>
      <c r="F24" s="54"/>
      <c r="G24" s="54">
        <v>1409.1136189999997</v>
      </c>
      <c r="H24" s="54">
        <f t="shared" si="2"/>
        <v>0.1491119211135614</v>
      </c>
      <c r="I24" s="54">
        <f t="shared" si="1"/>
        <v>0.6875270848019313</v>
      </c>
      <c r="J24" s="54"/>
      <c r="K24" s="54">
        <f>G24-B24</f>
        <v>-834.0943810000003</v>
      </c>
      <c r="L24" s="55">
        <f>G24/B24-1</f>
        <v>-0.3718310477673048</v>
      </c>
    </row>
    <row r="25" spans="1:12" s="50" customFormat="1" ht="35.25" customHeight="1">
      <c r="A25" s="57" t="s">
        <v>23</v>
      </c>
      <c r="B25" s="60">
        <v>708.444</v>
      </c>
      <c r="C25" s="48">
        <f t="shared" si="0"/>
        <v>0.08250580323098931</v>
      </c>
      <c r="D25" s="48">
        <f t="shared" si="3"/>
        <v>0.3926247125020895</v>
      </c>
      <c r="E25" s="48"/>
      <c r="F25" s="48"/>
      <c r="G25" s="48">
        <v>799.838654</v>
      </c>
      <c r="H25" s="48">
        <f t="shared" si="2"/>
        <v>0.0846386527464434</v>
      </c>
      <c r="I25" s="48">
        <f t="shared" si="1"/>
        <v>0.39025294389445586</v>
      </c>
      <c r="J25" s="48"/>
      <c r="K25" s="48">
        <f>G25-B25</f>
        <v>91.39465400000006</v>
      </c>
      <c r="L25" s="49">
        <f>G25/B25-1</f>
        <v>0.12900759128456185</v>
      </c>
    </row>
    <row r="26" spans="1:12" s="50" customFormat="1" ht="17.25" customHeight="1">
      <c r="A26" s="61" t="s">
        <v>24</v>
      </c>
      <c r="B26" s="60">
        <v>720.836</v>
      </c>
      <c r="C26" s="48">
        <f t="shared" si="0"/>
        <v>0.08394898280995171</v>
      </c>
      <c r="D26" s="48">
        <f t="shared" si="3"/>
        <v>0.3994924471957646</v>
      </c>
      <c r="E26" s="48"/>
      <c r="F26" s="48"/>
      <c r="G26" s="48">
        <v>582.692</v>
      </c>
      <c r="H26" s="48">
        <f t="shared" si="2"/>
        <v>0.06166026810468528</v>
      </c>
      <c r="I26" s="48">
        <f t="shared" si="1"/>
        <v>0.2843039246059597</v>
      </c>
      <c r="J26" s="48"/>
      <c r="K26" s="48">
        <f>G26-B26</f>
        <v>-138.144</v>
      </c>
      <c r="L26" s="49">
        <f>G26/B26-1</f>
        <v>-0.19164414651876438</v>
      </c>
    </row>
    <row r="27" spans="1:12" s="50" customFormat="1" ht="18" customHeight="1">
      <c r="A27" s="62" t="s">
        <v>25</v>
      </c>
      <c r="B27" s="60">
        <v>52335.070999999996</v>
      </c>
      <c r="C27" s="48">
        <f t="shared" si="0"/>
        <v>6.0949730253991214</v>
      </c>
      <c r="D27" s="48">
        <f t="shared" si="3"/>
        <v>29.004469238431614</v>
      </c>
      <c r="E27" s="48"/>
      <c r="F27" s="48"/>
      <c r="G27" s="48">
        <v>71879.169333</v>
      </c>
      <c r="H27" s="48">
        <f t="shared" si="2"/>
        <v>7.606229109400594</v>
      </c>
      <c r="I27" s="48">
        <f>G27/G$12*100</f>
        <v>35.070894981891364</v>
      </c>
      <c r="J27" s="48"/>
      <c r="K27" s="48">
        <f>G27-B27</f>
        <v>19544.098333</v>
      </c>
      <c r="L27" s="49">
        <f>G27/B27-1</f>
        <v>0.37344170858199477</v>
      </c>
    </row>
    <row r="28" spans="1:12" s="50" customFormat="1" ht="18" customHeight="1">
      <c r="A28" s="64" t="s">
        <v>26</v>
      </c>
      <c r="B28" s="60">
        <v>16649.195737460006</v>
      </c>
      <c r="C28" s="48">
        <f t="shared" si="0"/>
        <v>1.9389750883190509</v>
      </c>
      <c r="D28" s="48">
        <f t="shared" si="3"/>
        <v>9.22710290412686</v>
      </c>
      <c r="E28" s="48"/>
      <c r="F28" s="48"/>
      <c r="G28" s="48">
        <v>19886.81868187</v>
      </c>
      <c r="H28" s="48">
        <f t="shared" si="2"/>
        <v>2.104416349758308</v>
      </c>
      <c r="I28" s="48">
        <f>G28/G$12*100</f>
        <v>9.703068858303803</v>
      </c>
      <c r="J28" s="48"/>
      <c r="K28" s="48">
        <f>G28-B28</f>
        <v>3237.6229444099954</v>
      </c>
      <c r="L28" s="49">
        <f>G28/B28-1</f>
        <v>0.19446122175892722</v>
      </c>
    </row>
    <row r="29" spans="1:12" s="50" customFormat="1" ht="18.75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27</v>
      </c>
      <c r="B30" s="60">
        <v>622.509</v>
      </c>
      <c r="C30" s="48">
        <f>B30/$B$10*100</f>
        <v>0.07249776279214722</v>
      </c>
      <c r="D30" s="48">
        <f t="shared" si="3"/>
        <v>0.34499892321053366</v>
      </c>
      <c r="E30" s="48"/>
      <c r="F30" s="48"/>
      <c r="G30" s="48">
        <v>630.679579</v>
      </c>
      <c r="H30" s="48">
        <f>G30/$G$10*100</f>
        <v>0.06673829729821248</v>
      </c>
      <c r="I30" s="48">
        <f t="shared" si="1"/>
        <v>0.30771776423656816</v>
      </c>
      <c r="J30" s="48"/>
      <c r="K30" s="48">
        <f>G30-B30</f>
        <v>8.170578999999975</v>
      </c>
      <c r="L30" s="49">
        <f>G30/B30-1</f>
        <v>0.013125238349967594</v>
      </c>
    </row>
    <row r="31" spans="1:12" s="50" customFormat="1" ht="18" customHeight="1">
      <c r="A31" s="66" t="s">
        <v>28</v>
      </c>
      <c r="B31" s="60">
        <v>0</v>
      </c>
      <c r="C31" s="48">
        <f>B31/$B$10*100</f>
        <v>0</v>
      </c>
      <c r="D31" s="48">
        <f t="shared" si="3"/>
        <v>0</v>
      </c>
      <c r="E31" s="48"/>
      <c r="F31" s="48"/>
      <c r="G31" s="48">
        <v>5.33747</v>
      </c>
      <c r="H31" s="48">
        <f>G31/$G$10*100</f>
        <v>0.0005648092494846583</v>
      </c>
      <c r="I31" s="48">
        <f t="shared" si="1"/>
        <v>0.0026042294530670947</v>
      </c>
      <c r="J31" s="48"/>
      <c r="K31" s="48">
        <f>G31-B31</f>
        <v>5.33747</v>
      </c>
      <c r="L31" s="49"/>
    </row>
    <row r="32" spans="1:12" s="50" customFormat="1" ht="34.5" customHeight="1">
      <c r="A32" s="67" t="s">
        <v>29</v>
      </c>
      <c r="B32" s="60">
        <v>201.35199999999998</v>
      </c>
      <c r="C32" s="48">
        <f>B32/$B$10*100</f>
        <v>0.02344957186759456</v>
      </c>
      <c r="D32" s="48">
        <f t="shared" si="3"/>
        <v>0.11159071304396781</v>
      </c>
      <c r="E32" s="48"/>
      <c r="F32" s="48"/>
      <c r="G32" s="48">
        <v>184.99346</v>
      </c>
      <c r="H32" s="48">
        <f>G32/$G$10*100</f>
        <v>0.01957594465208613</v>
      </c>
      <c r="I32" s="48">
        <f t="shared" si="1"/>
        <v>0.09026100702332557</v>
      </c>
      <c r="J32" s="48"/>
      <c r="K32" s="48">
        <f>G32-B32</f>
        <v>-16.358539999999977</v>
      </c>
      <c r="L32" s="49">
        <f>G32/B32-1</f>
        <v>-0.08124349398069042</v>
      </c>
    </row>
    <row r="33" spans="1:12" s="50" customFormat="1" ht="16.5" customHeight="1">
      <c r="A33" s="68" t="s">
        <v>30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5" customHeight="1">
      <c r="A34" s="66" t="s">
        <v>31</v>
      </c>
      <c r="B34" s="60">
        <v>-127.805</v>
      </c>
      <c r="C34" s="68">
        <f>B34/$B$10*100</f>
        <v>-0.014884245165371703</v>
      </c>
      <c r="D34" s="68">
        <f t="shared" si="3"/>
        <v>-0.07083044161758666</v>
      </c>
      <c r="E34" s="68"/>
      <c r="F34" s="68"/>
      <c r="G34" s="68">
        <v>-611.363</v>
      </c>
      <c r="H34" s="68">
        <f>G34/$G$10*100</f>
        <v>-0.06469422351651422</v>
      </c>
      <c r="I34" s="68">
        <f>G34/G$12*100</f>
        <v>-0.2982929236352539</v>
      </c>
      <c r="J34" s="68"/>
      <c r="K34" s="68">
        <f>G34-B34</f>
        <v>-483.55800000000005</v>
      </c>
      <c r="L34" s="49">
        <f>G34/B34-1</f>
        <v>3.783560893548766</v>
      </c>
    </row>
    <row r="35" spans="1:12" ht="48" customHeight="1">
      <c r="A35" s="69" t="s">
        <v>32</v>
      </c>
      <c r="B35" s="60">
        <v>-146.482</v>
      </c>
      <c r="C35" s="60">
        <f>B35/$B$10*100</f>
        <v>-0.017059379525949516</v>
      </c>
      <c r="D35" s="60">
        <f>B35/B$12*100</f>
        <v>-0.081181368092229</v>
      </c>
      <c r="E35" s="47"/>
      <c r="F35" s="48"/>
      <c r="G35" s="60">
        <v>7.656966999999999</v>
      </c>
      <c r="H35" s="60">
        <f>G35/$G$10*100</f>
        <v>0.0008102576285391384</v>
      </c>
      <c r="I35" s="60">
        <f>G35/G$12*100</f>
        <v>0.003735945866218038</v>
      </c>
      <c r="J35" s="60"/>
      <c r="K35" s="60">
        <f>G35-B35</f>
        <v>154.138967</v>
      </c>
      <c r="L35" s="49"/>
    </row>
    <row r="36" spans="1:12" ht="48" customHeight="1">
      <c r="A36" s="69" t="s">
        <v>33</v>
      </c>
      <c r="B36" s="60">
        <v>7451.705737</v>
      </c>
      <c r="C36" s="60">
        <f>B36/$B$10*100</f>
        <v>0.8678300151771435</v>
      </c>
      <c r="D36" s="60">
        <f>B36/B$12*100</f>
        <v>4.129788413254677</v>
      </c>
      <c r="E36" s="60"/>
      <c r="F36" s="60"/>
      <c r="G36" s="60">
        <v>9187.419245</v>
      </c>
      <c r="H36" s="60">
        <f>G36/$G$10*100</f>
        <v>0.9722095615468292</v>
      </c>
      <c r="I36" s="60">
        <f>G36/G$12*100</f>
        <v>4.482675836211623</v>
      </c>
      <c r="J36" s="60"/>
      <c r="K36" s="60">
        <f>G36-B36</f>
        <v>1735.713507999999</v>
      </c>
      <c r="L36" s="49">
        <f>G36/B36-1</f>
        <v>0.23292834812057195</v>
      </c>
    </row>
    <row r="37" spans="1:12" ht="10.5" customHeight="1">
      <c r="A37" s="71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0"/>
    </row>
    <row r="38" spans="1:12" s="50" customFormat="1" ht="33" customHeight="1">
      <c r="A38" s="42" t="s">
        <v>34</v>
      </c>
      <c r="B38" s="72">
        <f>B39+B52+B53+B54+B55</f>
        <v>187256.03508926003</v>
      </c>
      <c r="C38" s="44">
        <f aca="true" t="shared" si="4" ref="C38:C53">B38/$B$10*100</f>
        <v>21.807947536982063</v>
      </c>
      <c r="D38" s="44">
        <f aca="true" t="shared" si="5" ref="D38:D54">B38/B$38*100</f>
        <v>100</v>
      </c>
      <c r="E38" s="44"/>
      <c r="F38" s="44"/>
      <c r="G38" s="72">
        <f>G39+G52+G53+G54+G55</f>
        <v>221719.64611780999</v>
      </c>
      <c r="H38" s="44">
        <f aca="true" t="shared" si="6" ref="H38:H50">G38/$G$10*100</f>
        <v>23.46229710327258</v>
      </c>
      <c r="I38" s="44">
        <f aca="true" t="shared" si="7" ref="I38:I54">G38/G$38*100</f>
        <v>100</v>
      </c>
      <c r="J38" s="44"/>
      <c r="K38" s="44">
        <f>G38-B38</f>
        <v>34463.61102854996</v>
      </c>
      <c r="L38" s="45">
        <f>G38/B38-1</f>
        <v>0.18404539545079057</v>
      </c>
    </row>
    <row r="39" spans="1:12" s="50" customFormat="1" ht="19.5" customHeight="1">
      <c r="A39" s="73" t="s">
        <v>35</v>
      </c>
      <c r="B39" s="63">
        <f>B40+B41+B42+B43+B44+B51</f>
        <v>180395.88553326</v>
      </c>
      <c r="C39" s="48">
        <f t="shared" si="4"/>
        <v>21.00901050116484</v>
      </c>
      <c r="D39" s="48">
        <f t="shared" si="5"/>
        <v>96.33648680389395</v>
      </c>
      <c r="E39" s="48"/>
      <c r="F39" s="48"/>
      <c r="G39" s="63">
        <f>G40+G41+G42+G43+G44+G51</f>
        <v>211106.14277180997</v>
      </c>
      <c r="H39" s="48">
        <f t="shared" si="6"/>
        <v>22.339179810012443</v>
      </c>
      <c r="I39" s="48">
        <f t="shared" si="7"/>
        <v>95.2130974715878</v>
      </c>
      <c r="J39" s="48"/>
      <c r="K39" s="48">
        <f>G39-B39</f>
        <v>30710.257238549966</v>
      </c>
      <c r="L39" s="49">
        <f>G39/B39-1</f>
        <v>0.17023812459895504</v>
      </c>
    </row>
    <row r="40" spans="1:12" ht="19.5" customHeight="1">
      <c r="A40" s="74" t="s">
        <v>36</v>
      </c>
      <c r="B40" s="68">
        <v>50489.464000999986</v>
      </c>
      <c r="C40" s="68">
        <f t="shared" si="4"/>
        <v>5.8800325531793955</v>
      </c>
      <c r="D40" s="68">
        <f t="shared" si="5"/>
        <v>26.962796674047375</v>
      </c>
      <c r="E40" s="68"/>
      <c r="F40" s="68"/>
      <c r="G40" s="75">
        <v>63279.177849</v>
      </c>
      <c r="H40" s="68">
        <f t="shared" si="6"/>
        <v>6.696180952567396</v>
      </c>
      <c r="I40" s="68">
        <f t="shared" si="7"/>
        <v>28.540176279812762</v>
      </c>
      <c r="J40" s="68"/>
      <c r="K40" s="68">
        <f>G40-B40</f>
        <v>12789.713848000014</v>
      </c>
      <c r="L40" s="76">
        <f>G40/B40-1</f>
        <v>0.25331451028568464</v>
      </c>
    </row>
    <row r="41" spans="1:12" ht="17.25" customHeight="1">
      <c r="A41" s="74" t="s">
        <v>37</v>
      </c>
      <c r="B41" s="68">
        <v>27646.296499000007</v>
      </c>
      <c r="C41" s="68">
        <f t="shared" si="4"/>
        <v>3.219703884868929</v>
      </c>
      <c r="D41" s="68">
        <f t="shared" si="5"/>
        <v>14.763901460276966</v>
      </c>
      <c r="E41" s="68"/>
      <c r="F41" s="68"/>
      <c r="G41" s="75">
        <v>30189.397556999997</v>
      </c>
      <c r="H41" s="68">
        <f t="shared" si="6"/>
        <v>3.194631721876309</v>
      </c>
      <c r="I41" s="68">
        <f t="shared" si="7"/>
        <v>13.616022795273164</v>
      </c>
      <c r="J41" s="68"/>
      <c r="K41" s="68">
        <f>G41-B41</f>
        <v>2543.1010579999893</v>
      </c>
      <c r="L41" s="76">
        <f>G41/B41-1</f>
        <v>0.0919870427524343</v>
      </c>
    </row>
    <row r="42" spans="1:12" ht="19.5" customHeight="1">
      <c r="A42" s="74" t="s">
        <v>38</v>
      </c>
      <c r="B42" s="68">
        <v>7988.336944459999</v>
      </c>
      <c r="C42" s="68">
        <f t="shared" si="4"/>
        <v>0.930326399944751</v>
      </c>
      <c r="D42" s="68">
        <f t="shared" si="5"/>
        <v>4.265997056197505</v>
      </c>
      <c r="E42" s="68"/>
      <c r="F42" s="68"/>
      <c r="G42" s="75">
        <v>9709.681501809999</v>
      </c>
      <c r="H42" s="68">
        <f t="shared" si="6"/>
        <v>1.0274751748997886</v>
      </c>
      <c r="I42" s="68">
        <f t="shared" si="7"/>
        <v>4.379260779015853</v>
      </c>
      <c r="J42" s="68"/>
      <c r="K42" s="68">
        <f>G42-B42</f>
        <v>1721.3445573499994</v>
      </c>
      <c r="L42" s="76">
        <f>G42/B42-1</f>
        <v>0.21548221730228478</v>
      </c>
    </row>
    <row r="43" spans="1:12" ht="19.5" customHeight="1">
      <c r="A43" s="74" t="s">
        <v>39</v>
      </c>
      <c r="B43" s="68">
        <v>4511.030000000001</v>
      </c>
      <c r="C43" s="68">
        <f t="shared" si="4"/>
        <v>0.5253571962626402</v>
      </c>
      <c r="D43" s="68">
        <f t="shared" si="5"/>
        <v>2.4090171501547126</v>
      </c>
      <c r="E43" s="68"/>
      <c r="F43" s="68"/>
      <c r="G43" s="75">
        <v>4814.052999999999</v>
      </c>
      <c r="H43" s="68">
        <f t="shared" si="6"/>
        <v>0.5094214416023635</v>
      </c>
      <c r="I43" s="68">
        <f t="shared" si="7"/>
        <v>2.171234297136695</v>
      </c>
      <c r="J43" s="68"/>
      <c r="K43" s="68">
        <f>G43-B43</f>
        <v>303.0229999999983</v>
      </c>
      <c r="L43" s="76">
        <f>G43/B43-1</f>
        <v>0.06717379401156687</v>
      </c>
    </row>
    <row r="44" spans="1:12" s="50" customFormat="1" ht="19.5" customHeight="1">
      <c r="A44" s="74" t="s">
        <v>40</v>
      </c>
      <c r="B44" s="75">
        <f>B45+B46+B47+B48+B50+B49</f>
        <v>89566.85317213336</v>
      </c>
      <c r="C44" s="68">
        <f t="shared" si="4"/>
        <v>10.431008186728869</v>
      </c>
      <c r="D44" s="68">
        <f t="shared" si="5"/>
        <v>47.83122377307583</v>
      </c>
      <c r="E44" s="68"/>
      <c r="F44" s="68"/>
      <c r="G44" s="75">
        <f>G45+G46+G47+G48+G50+G49</f>
        <v>102885.29091399998</v>
      </c>
      <c r="H44" s="68">
        <f t="shared" si="6"/>
        <v>10.887286288100366</v>
      </c>
      <c r="I44" s="68">
        <f t="shared" si="7"/>
        <v>46.403326324692145</v>
      </c>
      <c r="J44" s="68"/>
      <c r="K44" s="68">
        <f>G44-B44</f>
        <v>13318.437741866626</v>
      </c>
      <c r="L44" s="76">
        <f>G44/B44-1</f>
        <v>0.14869828815209907</v>
      </c>
    </row>
    <row r="45" spans="1:12" ht="31.5" customHeight="1">
      <c r="A45" s="77" t="s">
        <v>41</v>
      </c>
      <c r="B45" s="54">
        <v>911.7854633333336</v>
      </c>
      <c r="C45" s="54">
        <f t="shared" si="4"/>
        <v>0.106187069163768</v>
      </c>
      <c r="D45" s="54">
        <f>B45/B$38*100</f>
        <v>0.48691913342003074</v>
      </c>
      <c r="E45" s="54"/>
      <c r="F45" s="54"/>
      <c r="G45" s="78">
        <v>1131.6757350000007</v>
      </c>
      <c r="H45" s="54">
        <f t="shared" si="6"/>
        <v>0.11975353913845875</v>
      </c>
      <c r="I45" s="54">
        <f t="shared" si="7"/>
        <v>0.5104084165814916</v>
      </c>
      <c r="J45" s="54"/>
      <c r="K45" s="54">
        <f>G45-B45</f>
        <v>219.8902716666671</v>
      </c>
      <c r="L45" s="55">
        <f>G45/B45-1</f>
        <v>0.24116448496863008</v>
      </c>
    </row>
    <row r="46" spans="1:12" ht="15.75" customHeight="1">
      <c r="A46" s="79" t="s">
        <v>42</v>
      </c>
      <c r="B46" s="54">
        <v>8553.555416799998</v>
      </c>
      <c r="C46" s="80">
        <f t="shared" si="4"/>
        <v>0.9961520743260774</v>
      </c>
      <c r="D46" s="80">
        <f t="shared" si="5"/>
        <v>4.56783964945255</v>
      </c>
      <c r="E46" s="80"/>
      <c r="F46" s="80"/>
      <c r="G46" s="81">
        <v>10303.786307999999</v>
      </c>
      <c r="H46" s="80">
        <f t="shared" si="6"/>
        <v>1.0903431422512495</v>
      </c>
      <c r="I46" s="80">
        <f t="shared" si="7"/>
        <v>4.647213942658522</v>
      </c>
      <c r="J46" s="80"/>
      <c r="K46" s="80">
        <f>G46-B46</f>
        <v>1750.2308912000008</v>
      </c>
      <c r="L46" s="82">
        <f>G46/B46-1</f>
        <v>0.2046202784589879</v>
      </c>
    </row>
    <row r="47" spans="1:12" ht="33" customHeight="1">
      <c r="A47" s="77" t="s">
        <v>43</v>
      </c>
      <c r="B47" s="54">
        <v>664.9535900000001</v>
      </c>
      <c r="C47" s="54">
        <f t="shared" si="4"/>
        <v>0.07744088460665904</v>
      </c>
      <c r="D47" s="54">
        <f t="shared" si="5"/>
        <v>0.35510395682736434</v>
      </c>
      <c r="E47" s="48"/>
      <c r="F47" s="48"/>
      <c r="G47" s="78">
        <v>452.99936</v>
      </c>
      <c r="H47" s="54">
        <f t="shared" si="6"/>
        <v>0.04793623730693204</v>
      </c>
      <c r="I47" s="54">
        <f t="shared" si="7"/>
        <v>0.20431178198764594</v>
      </c>
      <c r="J47" s="54"/>
      <c r="K47" s="54">
        <f>G47-B47</f>
        <v>-211.95423000000005</v>
      </c>
      <c r="L47" s="55">
        <f>G47/B47-1</f>
        <v>-0.3187504108369428</v>
      </c>
    </row>
    <row r="48" spans="1:12" ht="17.25" customHeight="1">
      <c r="A48" s="79" t="s">
        <v>44</v>
      </c>
      <c r="B48" s="54">
        <v>67689.21300000002</v>
      </c>
      <c r="C48" s="80">
        <f>B48/$B$10*100</f>
        <v>7.883125396839448</v>
      </c>
      <c r="D48" s="80">
        <f t="shared" si="5"/>
        <v>36.14794736401118</v>
      </c>
      <c r="E48" s="80"/>
      <c r="F48" s="80"/>
      <c r="G48" s="81">
        <v>76166.655052</v>
      </c>
      <c r="H48" s="80">
        <f>G48/$G$10*100</f>
        <v>8.059929381462934</v>
      </c>
      <c r="I48" s="80">
        <f t="shared" si="7"/>
        <v>34.35268655062218</v>
      </c>
      <c r="J48" s="80"/>
      <c r="K48" s="80">
        <f>G48-B48</f>
        <v>8477.442051999984</v>
      </c>
      <c r="L48" s="82">
        <f>G48/B48-1</f>
        <v>0.12524066503772158</v>
      </c>
    </row>
    <row r="49" spans="1:12" ht="48" customHeight="1">
      <c r="A49" s="83" t="s">
        <v>45</v>
      </c>
      <c r="B49" s="81">
        <v>8416.173567</v>
      </c>
      <c r="C49" s="80">
        <f>B49/$B$10*100</f>
        <v>0.9801525036230888</v>
      </c>
      <c r="D49" s="80">
        <f>B49/B$38*100</f>
        <v>4.494473869954702</v>
      </c>
      <c r="E49" s="80"/>
      <c r="F49" s="80"/>
      <c r="G49" s="81">
        <v>10111.327459</v>
      </c>
      <c r="H49" s="80">
        <f t="shared" si="6"/>
        <v>1.0699772126890468</v>
      </c>
      <c r="I49" s="80">
        <f t="shared" si="7"/>
        <v>4.5604111480619</v>
      </c>
      <c r="J49" s="80"/>
      <c r="K49" s="80">
        <f>G49-B49</f>
        <v>1695.1538920000003</v>
      </c>
      <c r="L49" s="82">
        <f>G49/B49-1</f>
        <v>0.20141622300266415</v>
      </c>
    </row>
    <row r="50" spans="1:12" ht="19.5" customHeight="1">
      <c r="A50" s="84" t="s">
        <v>46</v>
      </c>
      <c r="B50" s="54">
        <v>3331.1721350000003</v>
      </c>
      <c r="C50" s="54">
        <f t="shared" si="4"/>
        <v>0.3879502581698266</v>
      </c>
      <c r="D50" s="54">
        <f t="shared" si="5"/>
        <v>1.7789397994099991</v>
      </c>
      <c r="E50" s="54"/>
      <c r="F50" s="54"/>
      <c r="G50" s="78">
        <v>4718.847</v>
      </c>
      <c r="H50" s="54">
        <f t="shared" si="6"/>
        <v>0.4993467752517449</v>
      </c>
      <c r="I50" s="54">
        <f t="shared" si="7"/>
        <v>2.1282944847804135</v>
      </c>
      <c r="J50" s="54"/>
      <c r="K50" s="54">
        <f>G50-B50</f>
        <v>1387.6748649999995</v>
      </c>
      <c r="L50" s="55">
        <f>G50/B50-1</f>
        <v>0.4165725482691094</v>
      </c>
    </row>
    <row r="51" spans="1:12" ht="31.5" customHeight="1">
      <c r="A51" s="85" t="s">
        <v>47</v>
      </c>
      <c r="B51" s="86">
        <v>193.90491666666668</v>
      </c>
      <c r="C51" s="86">
        <f>B51/$B$10*100</f>
        <v>0.022582280180256143</v>
      </c>
      <c r="D51" s="68">
        <f t="shared" si="5"/>
        <v>0.10355069014156863</v>
      </c>
      <c r="E51" s="68"/>
      <c r="F51" s="68"/>
      <c r="G51" s="75">
        <v>228.54194999999999</v>
      </c>
      <c r="H51" s="68">
        <f>G51/$G$10*100</f>
        <v>0.02418423096621813</v>
      </c>
      <c r="I51" s="68">
        <f t="shared" si="7"/>
        <v>0.10307699565719358</v>
      </c>
      <c r="J51" s="68"/>
      <c r="K51" s="68">
        <f>G51-B51</f>
        <v>34.63703333333331</v>
      </c>
      <c r="L51" s="87">
        <f>G51/B51-1</f>
        <v>0.17862895860900885</v>
      </c>
    </row>
    <row r="52" spans="1:12" s="50" customFormat="1" ht="19.5" customHeight="1">
      <c r="A52" s="73" t="s">
        <v>48</v>
      </c>
      <c r="B52" s="88">
        <v>7687.424089000001</v>
      </c>
      <c r="C52" s="68">
        <f>B52/$B$10*100</f>
        <v>0.895281912529715</v>
      </c>
      <c r="D52" s="68">
        <f t="shared" si="5"/>
        <v>4.105301111035278</v>
      </c>
      <c r="E52" s="68"/>
      <c r="F52" s="68"/>
      <c r="G52" s="75">
        <v>11280.666346</v>
      </c>
      <c r="H52" s="68">
        <f>G52/$G$10*100</f>
        <v>1.193716253687815</v>
      </c>
      <c r="I52" s="68">
        <f t="shared" si="7"/>
        <v>5.087806400343096</v>
      </c>
      <c r="J52" s="68"/>
      <c r="K52" s="68">
        <f>G52-B52</f>
        <v>3593.242256999999</v>
      </c>
      <c r="L52" s="76">
        <f>G52/B52-1</f>
        <v>0.46741824249576647</v>
      </c>
    </row>
    <row r="53" spans="1:12" ht="19.5" customHeight="1">
      <c r="A53" s="73" t="s">
        <v>30</v>
      </c>
      <c r="B53" s="88">
        <v>0</v>
      </c>
      <c r="C53" s="68">
        <f t="shared" si="4"/>
        <v>0</v>
      </c>
      <c r="D53" s="68">
        <f t="shared" si="5"/>
        <v>0</v>
      </c>
      <c r="E53" s="68"/>
      <c r="F53" s="68"/>
      <c r="G53" s="75">
        <v>0</v>
      </c>
      <c r="H53" s="68">
        <f>G53/$G$10*100</f>
        <v>0</v>
      </c>
      <c r="I53" s="68">
        <f t="shared" si="7"/>
        <v>0</v>
      </c>
      <c r="J53" s="68"/>
      <c r="K53" s="68">
        <f>G53-B53</f>
        <v>0</v>
      </c>
      <c r="L53" s="76"/>
    </row>
    <row r="54" spans="1:12" s="50" customFormat="1" ht="30.75" customHeight="1">
      <c r="A54" s="89" t="s">
        <v>49</v>
      </c>
      <c r="B54" s="86">
        <v>-827.2745329999999</v>
      </c>
      <c r="C54" s="68">
        <f>B54/$B$10*100</f>
        <v>-0.09634487671249468</v>
      </c>
      <c r="D54" s="68">
        <f t="shared" si="5"/>
        <v>-0.44178791492923575</v>
      </c>
      <c r="E54" s="68"/>
      <c r="F54" s="68"/>
      <c r="G54" s="75">
        <v>-667.1630000000001</v>
      </c>
      <c r="H54" s="68">
        <f>G54/$G$10*100</f>
        <v>-0.07059896042768074</v>
      </c>
      <c r="I54" s="68">
        <f t="shared" si="7"/>
        <v>-0.30090387193090923</v>
      </c>
      <c r="J54" s="68"/>
      <c r="K54" s="68">
        <f>G54-B54</f>
        <v>160.11153299999978</v>
      </c>
      <c r="L54" s="76">
        <f>G54/B54-1</f>
        <v>-0.19354099106541678</v>
      </c>
    </row>
    <row r="55" spans="1:12" s="50" customFormat="1" ht="7.5" customHeight="1">
      <c r="A55" s="90"/>
      <c r="B55" s="91"/>
      <c r="C55" s="48"/>
      <c r="D55" s="48"/>
      <c r="E55" s="48"/>
      <c r="F55" s="48"/>
      <c r="G55" s="63"/>
      <c r="H55" s="48"/>
      <c r="I55" s="48"/>
      <c r="J55" s="48"/>
      <c r="K55" s="68">
        <f>G55-B55</f>
        <v>0</v>
      </c>
      <c r="L55" s="76"/>
    </row>
    <row r="56" spans="1:12" s="36" customFormat="1" ht="21" customHeight="1" thickBot="1">
      <c r="A56" s="92" t="s">
        <v>50</v>
      </c>
      <c r="B56" s="93">
        <f>B12-B38</f>
        <v>-6818.080614799983</v>
      </c>
      <c r="C56" s="94">
        <f>B56/$B$10*100</f>
        <v>-0.7940376622820013</v>
      </c>
      <c r="D56" s="93">
        <v>0</v>
      </c>
      <c r="E56" s="93"/>
      <c r="F56" s="95"/>
      <c r="G56" s="93">
        <f>G12-G38</f>
        <v>-16765.73955194003</v>
      </c>
      <c r="H56" s="94">
        <f>G56/$G$10*100</f>
        <v>-1.7741448239309072</v>
      </c>
      <c r="I56" s="96">
        <v>0</v>
      </c>
      <c r="J56" s="95"/>
      <c r="K56" s="93">
        <f>G56-B56</f>
        <v>-9947.658937140048</v>
      </c>
      <c r="L56" s="97"/>
    </row>
    <row r="57" spans="1:11" ht="19.5" customHeight="1">
      <c r="A57" s="98" t="s">
        <v>51</v>
      </c>
      <c r="G57" s="99"/>
      <c r="H57" s="99"/>
      <c r="I57" s="99"/>
      <c r="J57" s="99"/>
      <c r="K57" s="99"/>
    </row>
    <row r="58" spans="7:11" ht="19.5" customHeight="1">
      <c r="G58" s="99"/>
      <c r="H58" s="99"/>
      <c r="I58" s="99"/>
      <c r="J58" s="99"/>
      <c r="K58" s="99"/>
    </row>
    <row r="59" spans="7:11" ht="19.5" customHeight="1">
      <c r="G59" s="99"/>
      <c r="H59" s="99"/>
      <c r="I59" s="99"/>
      <c r="J59" s="99"/>
      <c r="K59" s="99"/>
    </row>
    <row r="60" spans="7:11" ht="19.5" customHeight="1">
      <c r="G60" s="99"/>
      <c r="H60" s="99"/>
      <c r="I60" s="99"/>
      <c r="J60" s="99"/>
      <c r="K60" s="99"/>
    </row>
    <row r="61" spans="7:11" ht="19.5" customHeight="1">
      <c r="G61" s="99"/>
      <c r="H61" s="99"/>
      <c r="I61" s="99"/>
      <c r="J61" s="99"/>
      <c r="K61" s="99"/>
    </row>
    <row r="62" spans="7:11" ht="19.5" customHeight="1">
      <c r="G62" s="99"/>
      <c r="H62" s="99"/>
      <c r="I62" s="99"/>
      <c r="J62" s="99"/>
      <c r="K62" s="99"/>
    </row>
    <row r="63" spans="7:11" ht="19.5" customHeight="1">
      <c r="G63" s="99"/>
      <c r="H63" s="99"/>
      <c r="I63" s="99"/>
      <c r="J63" s="99"/>
      <c r="K63" s="99"/>
    </row>
    <row r="64" spans="7:11" ht="19.5" customHeight="1">
      <c r="G64" s="99"/>
      <c r="H64" s="99"/>
      <c r="I64" s="99"/>
      <c r="J64" s="99"/>
      <c r="K64" s="99"/>
    </row>
    <row r="65" spans="7:11" ht="19.5" customHeight="1">
      <c r="G65" s="99"/>
      <c r="H65" s="99"/>
      <c r="I65" s="99"/>
      <c r="J65" s="99"/>
      <c r="K65" s="99"/>
    </row>
    <row r="66" spans="7:11" ht="19.5" customHeight="1">
      <c r="G66" s="99"/>
      <c r="H66" s="99"/>
      <c r="I66" s="99"/>
      <c r="J66" s="99"/>
      <c r="K66" s="99"/>
    </row>
    <row r="67" spans="7:11" ht="19.5" customHeight="1">
      <c r="G67" s="99"/>
      <c r="H67" s="99"/>
      <c r="I67" s="99"/>
      <c r="J67" s="99"/>
      <c r="K67" s="99"/>
    </row>
    <row r="68" spans="7:11" ht="19.5" customHeight="1">
      <c r="G68" s="99"/>
      <c r="H68" s="99"/>
      <c r="I68" s="99"/>
      <c r="J68" s="99"/>
      <c r="K68" s="99"/>
    </row>
    <row r="69" spans="7:11" ht="19.5" customHeight="1">
      <c r="G69" s="99"/>
      <c r="H69" s="99"/>
      <c r="I69" s="99"/>
      <c r="J69" s="99"/>
      <c r="K69" s="99"/>
    </row>
    <row r="70" spans="7:11" ht="19.5" customHeight="1">
      <c r="G70" s="99"/>
      <c r="H70" s="99"/>
      <c r="I70" s="99"/>
      <c r="J70" s="99"/>
      <c r="K70" s="99"/>
    </row>
    <row r="71" spans="7:11" ht="19.5" customHeight="1">
      <c r="G71" s="99"/>
      <c r="H71" s="99"/>
      <c r="I71" s="99"/>
      <c r="J71" s="99"/>
      <c r="K71" s="99"/>
    </row>
    <row r="72" spans="7:11" ht="19.5" customHeight="1">
      <c r="G72" s="99"/>
      <c r="H72" s="99"/>
      <c r="I72" s="99"/>
      <c r="J72" s="99"/>
      <c r="K72" s="99"/>
    </row>
    <row r="73" spans="7:11" ht="19.5" customHeight="1">
      <c r="G73" s="99"/>
      <c r="H73" s="99"/>
      <c r="I73" s="99"/>
      <c r="J73" s="99"/>
      <c r="K73" s="99"/>
    </row>
    <row r="74" spans="7:11" ht="19.5" customHeight="1">
      <c r="G74" s="99"/>
      <c r="H74" s="99"/>
      <c r="I74" s="99"/>
      <c r="J74" s="99"/>
      <c r="K74" s="99"/>
    </row>
    <row r="75" spans="7:11" ht="19.5" customHeight="1">
      <c r="G75" s="99"/>
      <c r="H75" s="99"/>
      <c r="I75" s="99"/>
      <c r="J75" s="99"/>
      <c r="K75" s="99"/>
    </row>
    <row r="76" spans="7:11" ht="19.5" customHeight="1">
      <c r="G76" s="99"/>
      <c r="H76" s="99"/>
      <c r="I76" s="99"/>
      <c r="J76" s="99"/>
      <c r="K76" s="99"/>
    </row>
    <row r="77" spans="7:11" ht="19.5" customHeight="1">
      <c r="G77" s="99"/>
      <c r="H77" s="99"/>
      <c r="I77" s="99"/>
      <c r="J77" s="99"/>
      <c r="K77" s="99"/>
    </row>
    <row r="78" spans="7:11" ht="19.5" customHeight="1">
      <c r="G78" s="99"/>
      <c r="H78" s="99"/>
      <c r="I78" s="99"/>
      <c r="J78" s="99"/>
      <c r="K78" s="99"/>
    </row>
    <row r="79" spans="7:11" ht="19.5" customHeight="1">
      <c r="G79" s="99"/>
      <c r="H79" s="99"/>
      <c r="I79" s="99"/>
      <c r="J79" s="99"/>
      <c r="K79" s="99"/>
    </row>
    <row r="80" spans="7:11" ht="19.5" customHeight="1">
      <c r="G80" s="99"/>
      <c r="H80" s="99"/>
      <c r="I80" s="99"/>
      <c r="J80" s="99"/>
      <c r="K80" s="99"/>
    </row>
    <row r="81" spans="7:11" ht="19.5" customHeight="1">
      <c r="G81" s="99"/>
      <c r="H81" s="99"/>
      <c r="I81" s="99"/>
      <c r="J81" s="99"/>
      <c r="K81" s="99"/>
    </row>
    <row r="82" spans="7:11" ht="19.5" customHeight="1">
      <c r="G82" s="99"/>
      <c r="H82" s="99"/>
      <c r="I82" s="99"/>
      <c r="J82" s="99"/>
      <c r="K82" s="99"/>
    </row>
    <row r="83" spans="7:11" ht="19.5" customHeight="1">
      <c r="G83" s="99"/>
      <c r="H83" s="99"/>
      <c r="I83" s="99"/>
      <c r="J83" s="99"/>
      <c r="K83" s="99"/>
    </row>
    <row r="84" spans="7:11" ht="19.5" customHeight="1">
      <c r="G84" s="99"/>
      <c r="H84" s="99"/>
      <c r="I84" s="99"/>
      <c r="J84" s="99"/>
      <c r="K84" s="99"/>
    </row>
    <row r="85" spans="7:11" ht="19.5" customHeight="1">
      <c r="G85" s="99"/>
      <c r="H85" s="99"/>
      <c r="I85" s="99"/>
      <c r="J85" s="99"/>
      <c r="K85" s="99"/>
    </row>
    <row r="86" spans="7:11" ht="19.5" customHeight="1">
      <c r="G86" s="99"/>
      <c r="H86" s="99"/>
      <c r="I86" s="99"/>
      <c r="J86" s="99"/>
      <c r="K86" s="99"/>
    </row>
    <row r="87" spans="7:11" ht="19.5" customHeight="1">
      <c r="G87" s="99"/>
      <c r="H87" s="99"/>
      <c r="I87" s="99"/>
      <c r="J87" s="99"/>
      <c r="K87" s="99"/>
    </row>
    <row r="88" spans="7:11" ht="19.5" customHeight="1">
      <c r="G88" s="99"/>
      <c r="H88" s="99"/>
      <c r="I88" s="99"/>
      <c r="J88" s="99"/>
      <c r="K88" s="99"/>
    </row>
    <row r="89" spans="7:11" ht="19.5" customHeight="1">
      <c r="G89" s="99"/>
      <c r="H89" s="99"/>
      <c r="I89" s="99"/>
      <c r="J89" s="99"/>
      <c r="K89" s="99"/>
    </row>
    <row r="90" spans="7:11" ht="19.5" customHeight="1">
      <c r="G90" s="99"/>
      <c r="H90" s="99"/>
      <c r="I90" s="99"/>
      <c r="J90" s="99"/>
      <c r="K90" s="99"/>
    </row>
    <row r="91" spans="7:11" ht="19.5" customHeight="1">
      <c r="G91" s="99"/>
      <c r="H91" s="99"/>
      <c r="I91" s="99"/>
      <c r="J91" s="99"/>
      <c r="K91" s="99"/>
    </row>
    <row r="92" spans="7:11" ht="19.5" customHeight="1">
      <c r="G92" s="99"/>
      <c r="H92" s="99"/>
      <c r="I92" s="99"/>
      <c r="J92" s="99"/>
      <c r="K92" s="99"/>
    </row>
    <row r="93" spans="7:11" ht="19.5" customHeight="1">
      <c r="G93" s="99"/>
      <c r="H93" s="99"/>
      <c r="I93" s="99"/>
      <c r="J93" s="99"/>
      <c r="K93" s="99"/>
    </row>
    <row r="94" spans="7:11" ht="19.5" customHeight="1">
      <c r="G94" s="99"/>
      <c r="H94" s="99"/>
      <c r="I94" s="99"/>
      <c r="J94" s="99"/>
      <c r="K94" s="99"/>
    </row>
    <row r="95" spans="7:11" ht="19.5" customHeight="1">
      <c r="G95" s="99"/>
      <c r="H95" s="99"/>
      <c r="I95" s="99"/>
      <c r="J95" s="99"/>
      <c r="K95" s="99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2018-10-23T11:54:00Z</cp:lastPrinted>
  <dcterms:created xsi:type="dcterms:W3CDTF">2018-10-23T11:50:23Z</dcterms:created>
  <dcterms:modified xsi:type="dcterms:W3CDTF">2018-10-23T11:54:04Z</dcterms:modified>
  <cp:category/>
  <cp:version/>
  <cp:contentType/>
  <cp:contentStatus/>
</cp:coreProperties>
</file>