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___bas1">'[3]data input'!#REF!</definedName>
    <definedName name="___bas2">'[3]data input'!#REF!</definedName>
    <definedName name="___bas3">'[3]data input'!#REF!</definedName>
    <definedName name="___BOP1">#REF!</definedName>
    <definedName name="___BOP2">'[5]BoP'!#REF!</definedName>
    <definedName name="___CPI98">'[6]REER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'[7]Annual Tables'!#REF!</definedName>
    <definedName name="___PAG2">'[7]Index'!#REF!</definedName>
    <definedName name="___PAG3">'[7]Index'!#REF!</definedName>
    <definedName name="___PAG4">'[7]Index'!#REF!</definedName>
    <definedName name="___PAG5">'[7]Index'!#REF!</definedName>
    <definedName name="___PAG6">'[7]Index'!#REF!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'[6]REER Forecast'!#REF!</definedName>
    <definedName name="___prt1">#REF!</definedName>
    <definedName name="___prt2">#REF!</definedName>
    <definedName name="___rep1">#REF!</definedName>
    <definedName name="___rep2">#REF!</definedName>
    <definedName name="___RES2">'[5]RES'!#REF!</definedName>
    <definedName name="___rge1">#REF!</definedName>
    <definedName name="___s92">#N/A</definedName>
    <definedName name="___som1">'[3]data input'!#REF!</definedName>
    <definedName name="___som2">'[3]data input'!#REF!</definedName>
    <definedName name="___som3">'[3]data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'[8]INT_RATES_old'!$A$1:$I$34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'[9]EU2DBase'!$C$1:$F$196</definedName>
    <definedName name="___UKR2">'[9]EU2DBase'!$G$1:$U$196</definedName>
    <definedName name="___UKR3">'[10]EU2DBase'!#REF!</definedName>
    <definedName name="___WEO1">#REF!</definedName>
    <definedName name="___WEO2">#REF!</definedName>
    <definedName name="__0absorc">'[11]Programa'!#REF!</definedName>
    <definedName name="__0c">'[11]Programa'!#REF!</definedName>
    <definedName name="__123Graph_ADEFINITION">'[12]NBM'!#REF!</definedName>
    <definedName name="__123Graph_ADEFINITION2">'[12]NBM'!#REF!</definedName>
    <definedName name="__123Graph_BDEFINITION">'[12]NBM'!#REF!</definedName>
    <definedName name="__123Graph_BDEFINITION2">'[12]NBM'!#REF!</definedName>
    <definedName name="__123Graph_BFITB2">'[13]FITB_all'!#REF!</definedName>
    <definedName name="__123Graph_BFITB3">'[13]FITB_all'!#REF!</definedName>
    <definedName name="__123Graph_BGDP">'[14]Quarterly Program'!#REF!</definedName>
    <definedName name="__123Graph_BMONEY">'[14]Quarterly Program'!#REF!</definedName>
    <definedName name="__123Graph_BTBILL2">'[13]FITB_all'!#REF!</definedName>
    <definedName name="__123Graph_CDEFINITION2">'[15]NBM'!#REF!</definedName>
    <definedName name="__123Graph_DDEFINITION2">'[15]NBM'!#REF!</definedName>
    <definedName name="__bas1">'[3]data input'!#REF!</definedName>
    <definedName name="__bas2">'[3]data input'!#REF!</definedName>
    <definedName name="__bas3">'[3]data input'!#REF!</definedName>
    <definedName name="__BOP1">#REF!</definedName>
    <definedName name="__BOP2">'[5]BoP'!#REF!</definedName>
    <definedName name="__CPI98">'[6]REER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'[7]Annual Tables'!#REF!</definedName>
    <definedName name="__PAG2">'[7]Index'!#REF!</definedName>
    <definedName name="__PAG3">'[7]Index'!#REF!</definedName>
    <definedName name="__PAG4">'[7]Index'!#REF!</definedName>
    <definedName name="__PAG5">'[7]Index'!#REF!</definedName>
    <definedName name="__PAG6">'[7]Index'!#REF!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'[6]REER Forecast'!#REF!</definedName>
    <definedName name="__prt1">#REF!</definedName>
    <definedName name="__prt2">#REF!</definedName>
    <definedName name="__rep1">#REF!</definedName>
    <definedName name="__rep2">#REF!</definedName>
    <definedName name="__RES2">'[5]RES'!#REF!</definedName>
    <definedName name="__rge1">#REF!</definedName>
    <definedName name="__s92">NA()</definedName>
    <definedName name="__som1">'[3]data input'!#REF!</definedName>
    <definedName name="__som2">'[3]data input'!#REF!</definedName>
    <definedName name="__som3">'[3]data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'[8]INT_RATES_old'!$A$1:$I$34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'[10]EU2DBase'!$C$1:$F$196</definedName>
    <definedName name="__UKR2">'[10]EU2DBase'!$G$1:$U$196</definedName>
    <definedName name="__UKR3">'[10]EU2DBase'!#REF!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#N/A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'[3]data input'!#REF!</definedName>
    <definedName name="_bas2">'[3]data input'!#REF!</definedName>
    <definedName name="_bas3">'[3]data input'!#REF!</definedName>
    <definedName name="_BOP1">#REF!</definedName>
    <definedName name="_BOP2">'[5]BoP'!#REF!</definedName>
    <definedName name="_C">#REF!</definedName>
    <definedName name="_C_14">#REF!</definedName>
    <definedName name="_C_25">#REF!</definedName>
    <definedName name="_CPI98">'[6]REER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'[7]Annual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'[7]Index'!#REF!</definedName>
    <definedName name="_PAG3">'[7]Index'!#REF!</definedName>
    <definedName name="_PAG4">'[7]Index'!#REF!</definedName>
    <definedName name="_PAG5">'[7]Index'!#REF!</definedName>
    <definedName name="_PAG6">'[7]Index'!#REF!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'[6]REER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'[5]RES'!#REF!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'[3]data input'!#REF!</definedName>
    <definedName name="_som2">'[3]data input'!#REF!</definedName>
    <definedName name="_som3">'[3]data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'[8]INT_RATES_old'!$A$1:$I$34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'[10]EU2DBase'!$C$1:$F$196</definedName>
    <definedName name="_UKR2">'[10]EU2DBase'!$G$1:$U$196</definedName>
    <definedName name="_UKR3">'[9]EU2DBase'!#REF!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'[17]LINK'!$A$1:$A$42</definedName>
    <definedName name="a_11">WEO '[17]LINK'!$A$1:$A$42</definedName>
    <definedName name="a_14">#REF!</definedName>
    <definedName name="a_15">WEO '[17]LINK'!$A$1:$A$42</definedName>
    <definedName name="a_17">WEO '[17]LINK'!$A$1:$A$42</definedName>
    <definedName name="a_2">#REF!</definedName>
    <definedName name="a_20">WEO '[17]LINK'!$A$1:$A$42</definedName>
    <definedName name="a_22">WEO '[17]LINK'!$A$1:$A$42</definedName>
    <definedName name="a_24">WEO '[17]LINK'!$A$1:$A$42</definedName>
    <definedName name="a_25">#REF!</definedName>
    <definedName name="a_28">WEO '[17]LINK'!$A$1:$A$42</definedName>
    <definedName name="a_37">WEO '[17]LINK'!$A$1:$A$42</definedName>
    <definedName name="a_38">WEO '[17]LINK'!$A$1:$A$42</definedName>
    <definedName name="a_46">WEO '[17]LINK'!$A$1:$A$42</definedName>
    <definedName name="a_47">WEO '[17]LINK'!$A$1:$A$42</definedName>
    <definedName name="a_49">WEO '[17]LINK'!$A$1:$A$42</definedName>
    <definedName name="a_54">WEO '[17]LINK'!$A$1:$A$42</definedName>
    <definedName name="a_55">WEO '[17]LINK'!$A$1:$A$42</definedName>
    <definedName name="a_56">WEO '[17]LINK'!$A$1:$A$42</definedName>
    <definedName name="a_57">WEO '[17]LINK'!$A$1:$A$42</definedName>
    <definedName name="a_61">WEO '[17]LINK'!$A$1:$A$42</definedName>
    <definedName name="a_64">WEO '[17]LINK'!$A$1:$A$42</definedName>
    <definedName name="a_65">WEO '[17]LINK'!$A$1:$A$42</definedName>
    <definedName name="a_66">WEO '[17]LINK'!$A$1:$A$42</definedName>
    <definedName name="a47">WEO '[17]LINK'!$A$1:$A$42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'[8]BNKLOANS_old'!$A$1:$F$40</definedName>
    <definedName name="bas1">'[3]data input'!#REF!</definedName>
    <definedName name="bas2">'[3]data input'!#REF!</definedName>
    <definedName name="bas3">'[3]data input'!#REF!</definedName>
    <definedName name="BASDAT">'[7]Annual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'[3]data input'!#REF!</definedName>
    <definedName name="BasicData">#REF!</definedName>
    <definedName name="basII">'[3]data input'!#REF!</definedName>
    <definedName name="basIII">'[3]data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'[5]BoP'!#REF!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'[8]CBANK_old'!$A$1:$M$48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'[17]LINK'!$A$1:$A$42</definedName>
    <definedName name="CHART2_11">#REF!</definedName>
    <definedName name="chart2_15">WEO '[17]LINK'!$A$1:$A$42</definedName>
    <definedName name="chart2_17">WEO '[17]LINK'!$A$1:$A$42</definedName>
    <definedName name="chart2_20">WEO '[17]LINK'!$A$1:$A$42</definedName>
    <definedName name="chart2_22">WEO '[17]LINK'!$A$1:$A$42</definedName>
    <definedName name="chart2_24">WEO '[17]LINK'!$A$1:$A$42</definedName>
    <definedName name="chart2_28">WEO '[17]LINK'!$A$1:$A$42</definedName>
    <definedName name="chart2_37">WEO '[17]LINK'!$A$1:$A$42</definedName>
    <definedName name="chart2_38">WEO '[17]LINK'!$A$1:$A$42</definedName>
    <definedName name="chart2_46">WEO '[17]LINK'!$A$1:$A$42</definedName>
    <definedName name="chart2_47">WEO '[17]LINK'!$A$1:$A$42</definedName>
    <definedName name="chart2_49">WEO '[17]LINK'!$A$1:$A$42</definedName>
    <definedName name="chart2_54">WEO '[17]LINK'!$A$1:$A$42</definedName>
    <definedName name="chart2_55">WEO '[17]LINK'!$A$1:$A$42</definedName>
    <definedName name="chart2_56">WEO '[17]LINK'!$A$1:$A$42</definedName>
    <definedName name="chart2_57">WEO '[17]LINK'!$A$1:$A$42</definedName>
    <definedName name="chart2_61">WEO '[17]LINK'!$A$1:$A$42</definedName>
    <definedName name="chart2_64">WEO '[17]LINK'!$A$1:$A$42</definedName>
    <definedName name="chart2_65">WEO '[17]LINK'!$A$1:$A$42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'[6]REER Forecast'!#REF!</definedName>
    <definedName name="CPIindex">'[6]REER Forecast'!#REF!</definedName>
    <definedName name="CPImonth">'[6]REER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'[9]EU2DBase'!$B$14:$B$31</definedName>
    <definedName name="DATESATKM">#REF!</definedName>
    <definedName name="DATESM">'[9]EU2DBase'!$B$88:$B$196</definedName>
    <definedName name="DATESMTKM">#REF!</definedName>
    <definedName name="DATESQ">'[9]EU2DBase'!$B$49:$B$72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'[8]EMPLOY_old'!$A$1:$I$52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'[50]Q5'!$A:$C,'[50]Q5'!$1:$7</definedName>
    <definedName name="Exch.Rate">#REF!</definedName>
    <definedName name="Exch_Rate">#REF!</definedName>
    <definedName name="exchrate">#REF!</definedName>
    <definedName name="ExitWRS">'[51]Main'!$AB$27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'[52]Q'!$D$52:$O$103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'[53]Index'!$C$21</definedName>
    <definedName name="FISUM">#REF!</definedName>
    <definedName name="FK_6_65">WEO '[17]LINK'!$A$1:$A$42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'[54]WEO'!#REF!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'[55]FOREX_DAILY'!$A$9:$Q$128</definedName>
    <definedName name="FRF">#REF!</definedName>
    <definedName name="fsan1">'[3]data input'!#REF!</definedName>
    <definedName name="fsan2">'[3]data input'!#REF!</definedName>
    <definedName name="fsan3">'[3]data input'!#REF!</definedName>
    <definedName name="fsI">'[3]data input'!#REF!</definedName>
    <definedName name="fsII">'[3]data input'!#REF!</definedName>
    <definedName name="fsIII">'[3]data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'[56]GG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'[5]Input'!#REF!</definedName>
    <definedName name="INPUT_4">'[5]Input'!#REF!</definedName>
    <definedName name="int">#REF!</definedName>
    <definedName name="INTER_CRED">#REF!</definedName>
    <definedName name="INTER_DEPO">#REF!</definedName>
    <definedName name="INTEREST">'[8]INT_RATES_old'!$A$1:$I$35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'[8]LABORMKT_OLD'!$A$1:$O$39</definedName>
    <definedName name="LAST">'[57]DOC'!$C$8</definedName>
    <definedName name="lclub">#REF!</definedName>
    <definedName name="LEFT">#REF!</definedName>
    <definedName name="LEND">#REF!</definedName>
    <definedName name="LIABILITIES">'[58]CBA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'[59]Table 6_MacroFrame'!#REF!</definedName>
    <definedName name="lkdjfafoij_11">'[60]Table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'[8]MAINCOM_old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'[52]EU'!$BS$29:$CB$88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'[61]Q2'!$E$63:$AH$63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'[7]Annual Raw Data'!#REF!</definedName>
    <definedName name="mflowsa">mflowsa</definedName>
    <definedName name="mflowsq">mflowsq</definedName>
    <definedName name="mgoods">'[26]CAgds'!$D$14:$BO$14</definedName>
    <definedName name="mgoods_11">'[62]CAgds'!$D$14:$BO$14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'[62]CAinc'!$D$14:$BO$14</definedName>
    <definedName name="MISC3">#REF!</definedName>
    <definedName name="MISC4">'[5]OUTPUT'!#REF!</definedName>
    <definedName name="mm">mm</definedName>
    <definedName name="mm_11">'[63]labels'!#REF!</definedName>
    <definedName name="mm_14">'[63]labels'!#REF!</definedName>
    <definedName name="mm_20">mm_20</definedName>
    <definedName name="mm_24">mm_24</definedName>
    <definedName name="mm_25">'[63]labels'!#REF!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'[62]CAnfs'!$D$14:$BO$14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'[8]MSURVEY_old'!$A$1:$I$54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'[7]Annual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'[64]DATA'!$B$1:$IT$1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'[9]EU2DBase'!#REF!</definedName>
    <definedName name="NAMESM">'[9]EU2DBase'!#REF!</definedName>
    <definedName name="NAMESQ">'[9]EU2DBase'!#REF!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'[61]Q2'!$E$47:$AH$47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'[32]weo_real'!#REF!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'[32]weo_real'!#REF!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'[65]Prog'!#REF!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'[63]labels'!#REF!</definedName>
    <definedName name="p_25">'[63]labels'!#REF!</definedName>
    <definedName name="P92_">#REF!</definedName>
    <definedName name="PAG2">'[7]Index'!#REF!</definedName>
    <definedName name="PAG3">'[7]Index'!#REF!</definedName>
    <definedName name="PAG4">'[7]Index'!#REF!</definedName>
    <definedName name="PAG5">'[7]Index'!#REF!</definedName>
    <definedName name="PAG6">'[7]Index'!#REF!</definedName>
    <definedName name="PAG7">#REF!</definedName>
    <definedName name="Parmeshwar">#REF!</definedName>
    <definedName name="Pay_Cap">'[66]Baseline'!#REF!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'[24]Q1'!$E$45:$AH$45</definedName>
    <definedName name="pchNX_R">'[32]weo_real'!#REF!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'[67]Output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'[6]REER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'Sinteza - An 2'!$A$2:$L$59</definedName>
    <definedName name="PRINT_AREA_MI">'[9]EU2DBase'!$C$12:$U$156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'Sinteza - An 2'!$4:$11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'[51]Links'!$A$1:$F$33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'[72]2001_02 Debt Service :Debtind'!$B$2:$J$72</definedName>
    <definedName name="PROJ">'[72]MT_Low:XMS'!$B$2:$N$57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'[7]Quarterly Raw Data'!#REF!</definedName>
    <definedName name="QTAB7">'[7]Quarterly MacroFlow'!#REF!</definedName>
    <definedName name="QTAB7A">'[7]Quarterly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'[17]LINK'!$A$1:$A$42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'[5]RES'!#REF!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'[51]Main'!$AB$28</definedName>
    <definedName name="rngDepartmentDrive">'[51]Main'!$AB$25</definedName>
    <definedName name="rngEMailAddress">'[51]Main'!$AB$22</definedName>
    <definedName name="rngErrorSort">'[51]ErrCheck'!$A$4</definedName>
    <definedName name="rngLastSave">'[51]Main'!$G$21</definedName>
    <definedName name="rngLastSent">'[51]Main'!$G$20</definedName>
    <definedName name="rngLastUpdate">'[51]Links'!$D$2</definedName>
    <definedName name="rngNeedsUpdate">'[51]Links'!$E$2</definedName>
    <definedName name="rngNews">'[51]Main'!$AB$29</definedName>
    <definedName name="RNGNM">#REF!</definedName>
    <definedName name="rngQuestChecked">'[51]ErrCheck'!$A$3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'[8]AGRI_old'!$A$1:$S$22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'[3]data input'!#REF!</definedName>
    <definedName name="som2">'[3]data input'!#REF!</definedName>
    <definedName name="som3">'[3]data input'!#REF!</definedName>
    <definedName name="somI">'[3]data input'!#REF!</definedName>
    <definedName name="somII">'[3]data input'!#REF!</definedName>
    <definedName name="somIII">'[3]data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'[3]data input'!#REF!</definedName>
    <definedName name="stat2">'[3]data input'!#REF!</definedName>
    <definedName name="stat3">'[3]data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'[3]data input'!#REF!</definedName>
    <definedName name="statII">'[3]data input'!#REF!</definedName>
    <definedName name="statIII">'[3]data input'!#REF!</definedName>
    <definedName name="statt">'[3]data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'[8]INT_RATES_old'!$A$1:$I$34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'[7]Annual Tables'!#REF!</definedName>
    <definedName name="TAB6B">'[7]Annual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'[8]MSURVEY_old'!$A$1:$H$52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'[8]SEI_OLD'!$A$1:$G$59</definedName>
    <definedName name="Table_1___Armenia__Selected_Economic_Indicators">'[8]SEI_OLD'!$A$1:$G$59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'[8]LABORMKT_OLD'!$A$1:$O$37</definedName>
    <definedName name="Table_10____Mozambique____Medium_Term_External_Debt__1997_2015">#REF!</definedName>
    <definedName name="Table_10__Armenia___Labor_Market_Indicators__1994_99__1">'[8]LABORMKT_OLD'!$A$1:$O$37</definedName>
    <definedName name="table_11">#REF!</definedName>
    <definedName name="Table_11._Armenia___Average_Monthly_Wages_in_the_State_Sector__1994_99__1">'[8]WAGES_old'!$A$1:$F$63</definedName>
    <definedName name="Table_11__Armenia___Average_Monthly_Wages_in_the_State_Sector__1994_99__1">'[8]WAGES_old'!$A$1:$F$63</definedName>
    <definedName name="Table_12.__Armenia__Labor_Force__Employment__and_Unemployment__1994_99">'[8]EMPLOY_old'!$A$1:$H$53</definedName>
    <definedName name="Table_12___Armenia__Labor_Force__Employment__and_Unemployment__1994_99">'[8]EMPLOY_old'!$A$1:$H$53</definedName>
    <definedName name="Table_13._Armenia___Employment_in_the_Public_Sector__1994_99">'[8]EMPL_PUBL_old'!$A$1:$F$27</definedName>
    <definedName name="Table_13__Armenia___Employment_in_the_Public_Sector__1994_99">'[8]EMPL_PUBL_old'!$A$1:$F$27</definedName>
    <definedName name="Table_14">#REF!</definedName>
    <definedName name="Table_14._Armenia___Budgetary_Sector_Employment__1994_99">'[8]EMPL_BUDG_old'!$A$1:$K$17</definedName>
    <definedName name="Table_14__Armenia___Budgetary_Sector_Employment__1994_99">'[8]EMPL_BUDG_old'!$A$1:$K$17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'[8]EXPEN_old'!$A$1:$F$25</definedName>
    <definedName name="Table_19__Armenia___Distribution_of_Current_Expenditures_in_the_Consolidated_Government_Budget__1994_99">'[8]EXPEN_old'!$A$1:$F$25</definedName>
    <definedName name="Table_2.__Armenia___Real_Gross_Domestic_Product_Growth__1994_99">'[8]NGDP_R_old'!$A$1:$L$35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'[8]NGDP_R_old'!$A$1:$L$35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'[8]TAX_REV_old'!$A$1:$F$24</definedName>
    <definedName name="Table_20__Armenia___Composition_of_Tax_Revenues_in_Consolidated_Government_Budget__1994_99">'[8]TAX_REV_old'!$A$1:$F$24</definedName>
    <definedName name="Table_21._Armenia___Accounts_of_the_Central_Bank__1994_99">'[8]CBANK_old'!$A$1:$U$46</definedName>
    <definedName name="Table_21__Armenia___Accounts_of_the_Central_Bank__1994_99">'[8]CBANK_old'!$A$1:$U$46</definedName>
    <definedName name="Table_22._Armenia___Monetary_Survey__1994_99">'[8]MSURVEY_old'!$A$1:$Q$52</definedName>
    <definedName name="Table_22__Armenia___Monetary_Survey__1994_99">'[8]MSURVEY_old'!$A$1:$Q$52</definedName>
    <definedName name="Table_23._Armenia___Commercial_Banks___Interest_Rates_for_Loans_and_Deposits_in_Drams_and_U.S._Dollars__1996_99">'[8]INT_RATES_old'!$A$1:$R$32</definedName>
    <definedName name="Table_23__Armenia___Commercial_Banks___Interest_Rates_for_Loans_and_Deposits_in_Drams_and_U_S__Dollars__1996_99">'[8]INT_RATES_old'!$A$1:$R$32</definedName>
    <definedName name="Table_24._Armenia___Treasury_Bills__1995_99">'[8]Tbill_old'!$A$1:$U$31</definedName>
    <definedName name="Table_24__Armenia___Treasury_Bills__1995_99">'[8]Tbill_old'!$A$1:$U$31</definedName>
    <definedName name="Table_25">#REF!</definedName>
    <definedName name="Table_25._Armenia___Quarterly_Balance_of_Payments_and_External_Financing__1995_99">'[8]BOP_Q_OLD'!$A$1:$F$74</definedName>
    <definedName name="Table_25__Armenia___Quarterly_Balance_of_Payments_and_External_Financing__1995_99">'[8]BOP_Q_OLD'!$A$1:$F$74</definedName>
    <definedName name="Table_26._Armenia___Summary_External_Debt_Data__1995_99">'[8]EXTDEBT_OLD'!$A$1:$F$45</definedName>
    <definedName name="Table_26__Armenia___Summary_External_Debt_Data__1995_99">'[8]EXTDEBT_OLD'!$A$1:$F$45</definedName>
    <definedName name="Table_27.__Armenia___Commodity_Composition_of_Trade__1995_99">'[8]COMP_TRADE'!$A$1:$F$29</definedName>
    <definedName name="Table_27___Armenia___Commodity_Composition_of_Trade__1995_99">'[8]COMP_TRADE'!$A$1:$F$29</definedName>
    <definedName name="Table_28._Armenia___Direction_of_Trade__1995_99">'[8]DOT'!$A$1:$F$66</definedName>
    <definedName name="Table_28__Armenia___Direction_of_Trade__1995_99">'[8]DOT'!$A$1:$F$66</definedName>
    <definedName name="Table_29._Armenia___Incorporatized_and_Partially_Privatized_Enterprises__1994_99">'[8]PRIVATE_OLD'!$A$1:$G$29</definedName>
    <definedName name="Table_29__Armenia___Incorporatized_and_Partially_Privatized_Enterprises__1994_99">'[8]PRIVATE_OLD'!$A$1:$G$29</definedName>
    <definedName name="Table_3.__Armenia_Quarterly_Real_GDP_1997_99">'[8]GDP_q_old'!$A$1:$P$31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'[8]GDP_q_old'!$A$1:$P$31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'[8]BNKIND_old'!$A$1:$M$16</definedName>
    <definedName name="Table_30__Armenia___Banking_System_Indicators__1997_99">'[8]BNKIND_old'!$A$1:$M$16</definedName>
    <definedName name="Table_31._Armenia___Banking_Sector_Loans__1996_99">'[8]BNKLOANS_old'!$A$1:$O$40</definedName>
    <definedName name="Table_31__Armenia___Banking_Sector_Loans__1996_99">'[8]BNKLOANS_old'!$A$1:$O$40</definedName>
    <definedName name="Table_32._Armenia___Total_Electricity_Generation__Distribution_and_Collection__1994_99">'[8]ELECTR_old'!$A$1:$F$51</definedName>
    <definedName name="Table_32__Armenia___Total_Electricity_Generation__Distribution_and_Collection__1994_99">'[8]ELECTR_old'!$A$1:$F$51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'[8]taxrevSum'!$A$1:$F$52</definedName>
    <definedName name="Table_34__General_Government_Tax_Revenue_Performance_in_Armenia_and_Comparator_Countries_1995___1998_1">'[8]taxrevSum'!$A$1:$F$52</definedName>
    <definedName name="Table_4.__Moldova____Monetary_Survey_and_Projections__1994_98_1">#REF!</definedName>
    <definedName name="Table_4._Armenia___Gross_Domestic_Product__1994_99">'[8]NGDP_old'!$A$1:$O$33</definedName>
    <definedName name="Table_4___Moldova____Monetary_Survey_and_Projections__1994_98_1">#REF!</definedName>
    <definedName name="Table_4__Armenia___Gross_Domestic_Product__1994_99">'[8]NGDP_old'!$A$1:$O$33</definedName>
    <definedName name="Table_4SR">#REF!</definedName>
    <definedName name="Table_5._Armenia___Production_of_Selected_Agricultural_Products__1994_99">'[8]AGRI_old'!$A$1:$S$22</definedName>
    <definedName name="Table_5__Armenia___Production_of_Selected_Agricultural_Products__1994_99">'[8]AGRI_old'!$A$1:$S$22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'[8]INDCOM_old'!$A$1:$L$31</definedName>
    <definedName name="Table_6___Moldova__Balance_of_Payments__1994_98">#REF!</definedName>
    <definedName name="Table_6__Armenia___Production_of_Selected_Industrial_Commodities__1994_99">'[8]INDCOM_old'!$A$1:$L$31</definedName>
    <definedName name="Table_7._Armenia___Consumer_Prices__1994_99">'[8]CPI_old'!$A$1:$I$102</definedName>
    <definedName name="Table_7__Armenia___Consumer_Prices__1994_99">'[8]CPI_old'!$A$1:$I$102</definedName>
    <definedName name="Table_8.__Armenia___Selected_Energy_Prices__1994_99__1">'[8]ENERGY_old'!$A$1:$AF$25</definedName>
    <definedName name="Table_8___Armenia___Selected_Energy_Prices__1994_99__1">'[8]ENERGY_old'!$A$1:$AF$25</definedName>
    <definedName name="Table_9._Armenia___Regulated_Prices_for_Main_Commodities_and_Services__1994_99__1">'[8]MAINCOM_old '!$A$1:$H$20</definedName>
    <definedName name="Table_9__Armenia___Regulated_Prices_for_Main_Commodities_and_Services__1994_99__1">'[8]MAINCOM_old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'[51]ErrCheck'!$A$3:$E$5</definedName>
    <definedName name="tblLinks">'[51]Links'!$A$4:$F$33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'[5]Trade'!#REF!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'[8]INT_RATES_old'!$A$1:$A$33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'[9]EU2DBase'!$C$1:$F$196</definedName>
    <definedName name="UKR2">'[9]EU2DBase'!$G$1:$U$196</definedName>
    <definedName name="UKR3">'[9]EU2DBase'!#REF!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'[8]WAGES_old'!$A$1:$G$62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'[6]REER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'[62]CAgds'!$D$12:$BO$12</definedName>
    <definedName name="XGS">#REF!</definedName>
    <definedName name="xinc">'[26]CAinc'!$D$12:$BO$12</definedName>
    <definedName name="xinc_11">'[62]CAinc'!$D$12:$BO$12</definedName>
    <definedName name="xnfs">'[26]CAnfs'!$D$12:$BO$12</definedName>
    <definedName name="xnfs_11">'[62]CAnfs'!$D$12:$BO$12</definedName>
    <definedName name="XOF">#REF!</definedName>
    <definedName name="xr">#REF!</definedName>
    <definedName name="xxWRS_1">WEO '[17]LINK'!$A$1:$A$42</definedName>
    <definedName name="xxWRS_1_15">WEO '[17]LINK'!$A$1:$A$42</definedName>
    <definedName name="xxWRS_1_17">WEO '[17]LINK'!$A$1:$A$42</definedName>
    <definedName name="xxWRS_1_2">#REF!</definedName>
    <definedName name="xxWRS_1_20">WEO '[17]LINK'!$A$1:$A$42</definedName>
    <definedName name="xxWRS_1_22">WEO '[17]LINK'!$A$1:$A$42</definedName>
    <definedName name="xxWRS_1_24">WEO '[17]LINK'!$A$1:$A$42</definedName>
    <definedName name="xxWRS_1_28">WEO '[17]LINK'!$A$1:$A$42</definedName>
    <definedName name="xxWRS_1_37">WEO '[17]LINK'!$A$1:$A$42</definedName>
    <definedName name="xxWRS_1_38">WEO '[17]LINK'!$A$1:$A$42</definedName>
    <definedName name="xxWRS_1_46">WEO '[17]LINK'!$A$1:$A$42</definedName>
    <definedName name="xxWRS_1_47">WEO '[17]LINK'!$A$1:$A$42</definedName>
    <definedName name="xxWRS_1_49">WEO '[17]LINK'!$A$1:$A$42</definedName>
    <definedName name="xxWRS_1_54">WEO '[17]LINK'!$A$1:$A$42</definedName>
    <definedName name="xxWRS_1_55">WEO '[17]LINK'!$A$1:$A$42</definedName>
    <definedName name="xxWRS_1_56">WEO '[17]LINK'!$A$1:$A$42</definedName>
    <definedName name="xxWRS_1_57">WEO '[17]LINK'!$A$1:$A$42</definedName>
    <definedName name="xxWRS_1_61">WEO '[17]LINK'!$A$1:$A$42</definedName>
    <definedName name="xxWRS_1_63">WEO '[17]LINK'!$A$1:$A$42</definedName>
    <definedName name="xxWRS_1_64">WEO '[17]LINK'!$A$1:$A$42</definedName>
    <definedName name="xxWRS_1_65">WEO '[17]LINK'!$A$1:$A$42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'[89]Table'!$A$3:$AB$70</definedName>
    <definedName name="xxxxx_11">'[90]Table'!$A$3:$AB$70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'[91]ass'!$7:$7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'[92]oth'!$17:$17</definedName>
    <definedName name="zRoWCPIchange">#REF!</definedName>
    <definedName name="zRoWCPIchange_14">#REF!</definedName>
    <definedName name="zRoWCPIchange_25">#REF!</definedName>
    <definedName name="zSDReRate">'[92]ass'!$24:$24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'[93]до викупа'!$E$664</definedName>
  </definedNames>
  <calcPr fullCalcOnLoad="1"/>
</workbook>
</file>

<file path=xl/sharedStrings.xml><?xml version="1.0" encoding="utf-8"?>
<sst xmlns="http://schemas.openxmlformats.org/spreadsheetml/2006/main" count="57" uniqueCount="53">
  <si>
    <t xml:space="preserve"> EXECUŢIA BUGETULUI GENERAL CONSOLIDAT </t>
  </si>
  <si>
    <t xml:space="preserve">    </t>
  </si>
  <si>
    <t xml:space="preserve"> Realizări 1.01.-31.10.2015</t>
  </si>
  <si>
    <t>Realizări 1.01.-31.10.2016</t>
  </si>
  <si>
    <t xml:space="preserve"> Diferenţe    2016
   faţă de      2015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</si>
  <si>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</si>
  <si>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</si>
  <si>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</si>
  <si>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</si>
  <si>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</si>
  <si>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</si>
  <si>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</si>
  <si>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</si>
  <si>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</si>
  <si>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</si>
  <si>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</si>
  <si>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</si>
  <si>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</si>
  <si>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</si>
  <si>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</si>
  <si>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</si>
  <si>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</si>
  <si>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</si>
  <si>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</si>
  <si>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</si>
  <si>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</si>
  <si>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</si>
  <si>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</si>
  <si>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</si>
  <si>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</si>
  <si>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</si>
  <si>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</si>
  <si>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</si>
  <si>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</si>
  <si>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</si>
  <si>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</si>
  <si>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</si>
  <si>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</si>
  <si>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</si>
  <si>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</si>
  <si>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</si>
  <si>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</si>
  <si>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</si>
  <si>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</si>
  <si>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</si>
  <si>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</si>
  <si>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</si>
  <si>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</si>
  <si>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Operatiuni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</si>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</sst>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 quotePrefix="1">
      <alignment vertical="center" wrapText="1"/>
      <protection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0" fontId="20" fillId="0" borderId="13" xfId="55" applyFont="1" applyFill="1" applyBorder="1" applyAlignment="1" quotePrefix="1">
      <alignment vertic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55" applyNumberFormat="1" applyFont="1" applyFill="1" applyBorder="1" applyAlignment="1">
      <alignment horizontal="center"/>
      <protection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5" fontId="25" fillId="0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5" fontId="26" fillId="0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6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5" fontId="26" fillId="0" borderId="0" xfId="0" applyNumberFormat="1" applyFont="1" applyFill="1" applyBorder="1" applyAlignment="1" applyProtection="1">
      <alignment horizontal="right"/>
      <protection locked="0"/>
    </xf>
    <xf numFmtId="165" fontId="25" fillId="0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18" fillId="33" borderId="0" xfId="0" applyNumberFormat="1" applyFont="1" applyFill="1" applyBorder="1" applyAlignment="1">
      <alignment horizontal="left" vertical="center" indent="4"/>
    </xf>
    <xf numFmtId="164" fontId="18" fillId="33" borderId="0" xfId="0" applyNumberFormat="1" applyFont="1" applyFill="1" applyBorder="1" applyAlignment="1">
      <alignment horizontal="left" indent="3"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0" fillId="34" borderId="10" xfId="58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10%20octombrie%202016\bgc%20octombrie%202016%20-%20in%20lucru%20-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10%20octombrie%202016\bgc%20octombrie%202015%20sc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in luna"/>
      <sheetName val="octombrie 2016"/>
      <sheetName val="UAT  octombrie 2016"/>
      <sheetName val=" consolidari octombrie"/>
      <sheetName val="septembrie 2016 (valori)"/>
      <sheetName val="UAT  septembrie 2016(valori) "/>
      <sheetName val="august 2016 (valori)"/>
      <sheetName val="UAT  august 2016 (valori)"/>
      <sheetName val="UAT  august 2016 in luna"/>
      <sheetName val="iunie 2016 (valori)"/>
      <sheetName val="UAT  iunie 2016 (valori)"/>
      <sheetName val="Sinteza - An 2"/>
      <sheetName val="2015 - 2016"/>
      <sheetName val="Sinteza - Anexa executie progam"/>
      <sheetName val="progr.%.exec"/>
      <sheetName val="BGC actualizat 15 nov (Liliana)"/>
      <sheetName val="Sinteza-anexa trim.I+II+III "/>
      <sheetName val="progr trim. I+II+III .%.exec "/>
      <sheetName val="octombrie 2015"/>
      <sheetName val="oct 2015 leg"/>
      <sheetName val="dob_trez"/>
      <sheetName val="SPECIAL_AND"/>
      <sheetName val="CNADN_ex"/>
      <sheetName val="Sinteza - An 2 prog. 9 luni"/>
      <sheetName val="iulie 2016  (in luna)"/>
      <sheetName val="iulie 2016 valori"/>
      <sheetName val="UAT  iulie 2016 valori"/>
      <sheetName val="mai 2016 (valori)"/>
      <sheetName val="UAT  mai 2016 (valori)"/>
      <sheetName val="aprilie 2016 valori"/>
      <sheetName val="UAT  aprilie 2016 valori"/>
      <sheetName val=" martie 2016 valori"/>
      <sheetName val="UAT  martie 2016 valori"/>
      <sheetName val=" februarie 2016 valori"/>
      <sheetName val="UAT  februarie 2016 valori"/>
      <sheetName val="ianuarie 2016 (valori)"/>
      <sheetName val="UAT ianuarie 2016 (valori)"/>
      <sheetName val="decembrie 2014 DS "/>
      <sheetName val="bgc desfasurat"/>
      <sheetName val="Sinteza - An 2 operativ"/>
      <sheetName val="2014 - 2015 (diferente)"/>
      <sheetName val="BGC"/>
      <sheetName val="octombrie  2013 Engl"/>
      <sheetName val="pres (DS)"/>
      <sheetName val="progr trim I .%.exec  (3)"/>
      <sheetName val="progr trim I .%.exec  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2015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64"/>
  <sheetViews>
    <sheetView showZeros="0" tabSelected="1" view="pageBreakPreview" zoomScale="75" zoomScaleNormal="75" zoomScaleSheetLayoutView="75" zoomScalePageLayoutView="0" workbookViewId="0" topLeftCell="A25">
      <selection activeCell="S36" sqref="S36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3" width="6.421875" style="5" hidden="1" customWidth="1"/>
    <col min="14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3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9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M5" s="11"/>
    </row>
    <row r="6" spans="1:11" ht="11.25" customHeight="1" hidden="1">
      <c r="A6" s="5" t="s">
        <v>1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3" ht="47.25" customHeight="1">
      <c r="A7" s="16"/>
      <c r="B7" s="17" t="s">
        <v>2</v>
      </c>
      <c r="C7" s="18"/>
      <c r="D7" s="18"/>
      <c r="E7" s="19"/>
      <c r="F7" s="20"/>
      <c r="G7" s="21" t="s">
        <v>3</v>
      </c>
      <c r="H7" s="22"/>
      <c r="I7" s="22"/>
      <c r="J7" s="23"/>
      <c r="K7" s="24" t="s">
        <v>4</v>
      </c>
      <c r="L7" s="17"/>
      <c r="M7" s="25"/>
    </row>
    <row r="8" spans="1:13" s="33" customFormat="1" ht="33" customHeight="1">
      <c r="A8" s="26"/>
      <c r="B8" s="27" t="s">
        <v>5</v>
      </c>
      <c r="C8" s="28" t="s">
        <v>6</v>
      </c>
      <c r="D8" s="28" t="s">
        <v>7</v>
      </c>
      <c r="E8" s="29"/>
      <c r="F8" s="29"/>
      <c r="G8" s="27" t="s">
        <v>5</v>
      </c>
      <c r="H8" s="28" t="s">
        <v>6</v>
      </c>
      <c r="I8" s="28" t="s">
        <v>7</v>
      </c>
      <c r="J8" s="29"/>
      <c r="K8" s="30" t="s">
        <v>5</v>
      </c>
      <c r="L8" s="31" t="s">
        <v>8</v>
      </c>
      <c r="M8" s="32"/>
    </row>
    <row r="9" spans="1:13" s="37" customFormat="1" ht="18.75" customHeight="1">
      <c r="A9" s="34"/>
      <c r="B9" s="34"/>
      <c r="C9" s="34"/>
      <c r="D9" s="34"/>
      <c r="E9" s="34"/>
      <c r="F9" s="34"/>
      <c r="G9" s="35"/>
      <c r="H9" s="35"/>
      <c r="I9" s="35"/>
      <c r="J9" s="35"/>
      <c r="K9" s="35"/>
      <c r="L9" s="36"/>
      <c r="M9" s="36"/>
    </row>
    <row r="10" spans="1:13" s="37" customFormat="1" ht="17.25" customHeight="1">
      <c r="A10" s="38" t="s">
        <v>9</v>
      </c>
      <c r="B10" s="39">
        <v>712832.3</v>
      </c>
      <c r="C10" s="39"/>
      <c r="D10" s="39"/>
      <c r="E10" s="39"/>
      <c r="F10" s="39"/>
      <c r="G10" s="39">
        <v>758500</v>
      </c>
      <c r="H10" s="39"/>
      <c r="I10" s="39"/>
      <c r="J10" s="39"/>
      <c r="K10" s="39"/>
      <c r="L10" s="40"/>
      <c r="M10" s="40"/>
    </row>
    <row r="11" spans="2:13" s="37" customFormat="1" ht="8.25" customHeight="1">
      <c r="B11" s="41"/>
      <c r="G11" s="43"/>
      <c r="H11" s="43"/>
      <c r="I11" s="43"/>
      <c r="J11" s="43"/>
      <c r="K11" s="43"/>
      <c r="L11" s="44"/>
      <c r="M11" s="44"/>
    </row>
    <row r="12" spans="1:13" s="43" customFormat="1" ht="35.25" customHeight="1">
      <c r="A12" s="45" t="s">
        <v>10</v>
      </c>
      <c r="B12" s="46">
        <f>B13+B30+B31+B33+B34++B37+B32+B35+B36</f>
        <v>191615.83203972672</v>
      </c>
      <c r="C12" s="47">
        <f aca="true" t="shared" si="0" ref="C12:C34">B12/$B$10*100</f>
        <v>26.880913230184255</v>
      </c>
      <c r="D12" s="47">
        <f aca="true" t="shared" si="1" ref="D12:D34">B12/B$12*100</f>
        <v>100</v>
      </c>
      <c r="E12" s="47"/>
      <c r="F12" s="47"/>
      <c r="G12" s="46">
        <f>G13+G30+G31+G33+G34+G37+G32+G35+G36</f>
        <v>187572.75832384193</v>
      </c>
      <c r="H12" s="47">
        <f>G12/$G$10*100</f>
        <v>24.72943418903651</v>
      </c>
      <c r="I12" s="47">
        <f aca="true" t="shared" si="2" ref="I12:I36">G12/G$12*100</f>
        <v>100</v>
      </c>
      <c r="J12" s="47"/>
      <c r="K12" s="47">
        <f>G12-B12</f>
        <v>-4043.0737158847915</v>
      </c>
      <c r="L12" s="48">
        <f>G12/B12-1</f>
        <v>-0.02109989384930655</v>
      </c>
      <c r="M12" s="48"/>
    </row>
    <row r="13" spans="1:13" s="54" customFormat="1" ht="24.75" customHeight="1">
      <c r="A13" s="49" t="s">
        <v>11</v>
      </c>
      <c r="B13" s="50">
        <f>B14+B27+B28</f>
        <v>180669.67188506003</v>
      </c>
      <c r="C13" s="51">
        <f>B13/$B$10*100</f>
        <v>25.345326226808183</v>
      </c>
      <c r="D13" s="51">
        <f>B13/B$12*100</f>
        <v>94.28744481176416</v>
      </c>
      <c r="E13" s="51"/>
      <c r="F13" s="51"/>
      <c r="G13" s="50">
        <f>G14+G27+G28</f>
        <v>182581.94969765143</v>
      </c>
      <c r="H13" s="51">
        <f>G13/$G$10*100</f>
        <v>24.071450190857142</v>
      </c>
      <c r="I13" s="51">
        <f t="shared" si="2"/>
        <v>97.3392678815471</v>
      </c>
      <c r="J13" s="51"/>
      <c r="K13" s="51">
        <f>G13-B13</f>
        <v>1912.2778125914047</v>
      </c>
      <c r="L13" s="52">
        <f>G13/B13-1</f>
        <v>0.01058438747709678</v>
      </c>
      <c r="M13" s="53"/>
    </row>
    <row r="14" spans="1:13" s="54" customFormat="1" ht="25.5" customHeight="1">
      <c r="A14" s="55" t="s">
        <v>12</v>
      </c>
      <c r="B14" s="50">
        <f>B15+B19+B20+B25+B26</f>
        <v>117213.727092</v>
      </c>
      <c r="C14" s="51">
        <f>B14/$B$10*100</f>
        <v>16.443380454561332</v>
      </c>
      <c r="D14" s="51">
        <f t="shared" si="1"/>
        <v>61.17121213016401</v>
      </c>
      <c r="E14" s="51"/>
      <c r="F14" s="51"/>
      <c r="G14" s="50">
        <f>G15+G19+G20+G25+G26</f>
        <v>116369.654162</v>
      </c>
      <c r="H14" s="51">
        <f aca="true" t="shared" si="3" ref="H14:H36">G14/$G$10*100</f>
        <v>15.342077015425183</v>
      </c>
      <c r="I14" s="51">
        <f t="shared" si="2"/>
        <v>62.03974137923019</v>
      </c>
      <c r="J14" s="51"/>
      <c r="K14" s="51">
        <f>G14-B14</f>
        <v>-844.0729299999948</v>
      </c>
      <c r="L14" s="52">
        <f>G14/B14-1</f>
        <v>-0.007201144020763772</v>
      </c>
      <c r="M14" s="53"/>
    </row>
    <row r="15" spans="1:13" s="54" customFormat="1" ht="40.5" customHeight="1">
      <c r="A15" s="56" t="s">
        <v>13</v>
      </c>
      <c r="B15" s="50">
        <f>B16+B17+B18</f>
        <v>36407.278872</v>
      </c>
      <c r="C15" s="51">
        <f t="shared" si="0"/>
        <v>5.107411500853707</v>
      </c>
      <c r="D15" s="51">
        <f t="shared" si="1"/>
        <v>19.000141316324985</v>
      </c>
      <c r="E15" s="51"/>
      <c r="F15" s="51"/>
      <c r="G15" s="50">
        <f>G16+G17+G18</f>
        <v>38810.232442</v>
      </c>
      <c r="H15" s="51">
        <f t="shared" si="3"/>
        <v>5.116708298220171</v>
      </c>
      <c r="I15" s="51">
        <f t="shared" si="2"/>
        <v>20.690761701651066</v>
      </c>
      <c r="J15" s="51"/>
      <c r="K15" s="51">
        <f>G15-B15</f>
        <v>2402.953569999998</v>
      </c>
      <c r="L15" s="52">
        <f>G15/B15-1</f>
        <v>0.06600200961044789</v>
      </c>
      <c r="M15" s="53"/>
    </row>
    <row r="16" spans="1:13" ht="25.5" customHeight="1">
      <c r="A16" s="57" t="s">
        <v>14</v>
      </c>
      <c r="B16" s="58">
        <v>13107.128105</v>
      </c>
      <c r="C16" s="58">
        <f t="shared" si="0"/>
        <v>1.8387393647846764</v>
      </c>
      <c r="D16" s="58">
        <f t="shared" si="1"/>
        <v>6.840315836888972</v>
      </c>
      <c r="E16" s="58"/>
      <c r="F16" s="58"/>
      <c r="G16" s="58">
        <v>14569.403999999999</v>
      </c>
      <c r="H16" s="58">
        <f t="shared" si="3"/>
        <v>1.920817930125247</v>
      </c>
      <c r="I16" s="58">
        <f t="shared" si="2"/>
        <v>7.767334729303342</v>
      </c>
      <c r="J16" s="58"/>
      <c r="K16" s="58">
        <f>G16-B16</f>
        <v>1462.2758949999989</v>
      </c>
      <c r="L16" s="59">
        <f>G16/B16-1</f>
        <v>0.11156340910730722</v>
      </c>
      <c r="M16" s="60"/>
    </row>
    <row r="17" spans="1:13" ht="18" customHeight="1">
      <c r="A17" s="57" t="s">
        <v>15</v>
      </c>
      <c r="B17" s="58">
        <v>21882.822823000002</v>
      </c>
      <c r="C17" s="58">
        <f t="shared" si="0"/>
        <v>3.0698416476077193</v>
      </c>
      <c r="D17" s="58">
        <f t="shared" si="1"/>
        <v>11.420153851620752</v>
      </c>
      <c r="E17" s="58"/>
      <c r="F17" s="58"/>
      <c r="G17" s="58">
        <v>22822.016442</v>
      </c>
      <c r="H17" s="58">
        <f t="shared" si="3"/>
        <v>3.0088353911667762</v>
      </c>
      <c r="I17" s="58">
        <f t="shared" si="2"/>
        <v>12.167020758205242</v>
      </c>
      <c r="J17" s="58"/>
      <c r="K17" s="58">
        <f>G17-B17</f>
        <v>939.1936189999979</v>
      </c>
      <c r="L17" s="59">
        <f>G17/B17-1</f>
        <v>0.042919216894305556</v>
      </c>
      <c r="M17" s="60"/>
    </row>
    <row r="18" spans="1:13" ht="36.75" customHeight="1">
      <c r="A18" s="61" t="s">
        <v>16</v>
      </c>
      <c r="B18" s="58">
        <v>1417.3279440000001</v>
      </c>
      <c r="C18" s="58">
        <f t="shared" si="0"/>
        <v>0.1988304884613113</v>
      </c>
      <c r="D18" s="58">
        <f t="shared" si="1"/>
        <v>0.7396716278152594</v>
      </c>
      <c r="E18" s="58"/>
      <c r="F18" s="58"/>
      <c r="G18" s="58">
        <v>1418.812</v>
      </c>
      <c r="H18" s="58">
        <f t="shared" si="3"/>
        <v>0.18705497692814765</v>
      </c>
      <c r="I18" s="58">
        <f t="shared" si="2"/>
        <v>0.756406214142482</v>
      </c>
      <c r="J18" s="58"/>
      <c r="K18" s="58">
        <f>G18-B18</f>
        <v>1.4840559999997822</v>
      </c>
      <c r="L18" s="59">
        <f>G18/B18-1</f>
        <v>0.00104708018090105</v>
      </c>
      <c r="M18" s="60"/>
    </row>
    <row r="19" spans="1:13" ht="24" customHeight="1">
      <c r="A19" s="56" t="s">
        <v>17</v>
      </c>
      <c r="B19" s="51">
        <v>5338.586</v>
      </c>
      <c r="C19" s="51">
        <f t="shared" si="0"/>
        <v>0.7489259395232231</v>
      </c>
      <c r="D19" s="51">
        <f t="shared" si="1"/>
        <v>2.7860881552277887</v>
      </c>
      <c r="E19" s="51"/>
      <c r="F19" s="51"/>
      <c r="G19" s="51">
        <v>5491.754</v>
      </c>
      <c r="H19" s="51">
        <f t="shared" si="3"/>
        <v>0.724028213579433</v>
      </c>
      <c r="I19" s="51">
        <f t="shared" si="2"/>
        <v>2.927799350542448</v>
      </c>
      <c r="J19" s="51"/>
      <c r="K19" s="51">
        <f>G19-B19</f>
        <v>153.16799999999967</v>
      </c>
      <c r="L19" s="52">
        <f>G19/B19-1</f>
        <v>0.02869074320428666</v>
      </c>
      <c r="M19" s="53"/>
    </row>
    <row r="20" spans="1:13" ht="23.25" customHeight="1">
      <c r="A20" s="62" t="s">
        <v>18</v>
      </c>
      <c r="B20" s="50">
        <f>B21+B22+B23+B24</f>
        <v>74431.94280599999</v>
      </c>
      <c r="C20" s="51">
        <f t="shared" si="0"/>
        <v>10.44171859299866</v>
      </c>
      <c r="D20" s="51">
        <f t="shared" si="1"/>
        <v>38.84435957805846</v>
      </c>
      <c r="E20" s="51"/>
      <c r="F20" s="51"/>
      <c r="G20" s="50">
        <f>G21+G22+G23+G24</f>
        <v>70679.48172</v>
      </c>
      <c r="H20" s="51">
        <f t="shared" si="3"/>
        <v>9.31832323269611</v>
      </c>
      <c r="I20" s="51">
        <f t="shared" si="2"/>
        <v>37.68110164375404</v>
      </c>
      <c r="J20" s="51"/>
      <c r="K20" s="51">
        <f>G20-B20</f>
        <v>-3752.4610859999957</v>
      </c>
      <c r="L20" s="52">
        <f>G20/B20-1</f>
        <v>-0.050414659950237195</v>
      </c>
      <c r="M20" s="53"/>
    </row>
    <row r="21" spans="1:13" ht="20.25" customHeight="1">
      <c r="A21" s="57" t="s">
        <v>19</v>
      </c>
      <c r="B21" s="42">
        <v>47915.839</v>
      </c>
      <c r="C21" s="58">
        <f t="shared" si="0"/>
        <v>6.721895037584575</v>
      </c>
      <c r="D21" s="58">
        <f t="shared" si="1"/>
        <v>25.006200421928526</v>
      </c>
      <c r="E21" s="58"/>
      <c r="F21" s="58"/>
      <c r="G21" s="58">
        <v>43691.763</v>
      </c>
      <c r="H21" s="58">
        <f t="shared" si="3"/>
        <v>5.760285168094923</v>
      </c>
      <c r="I21" s="58">
        <f t="shared" si="2"/>
        <v>23.2932347908254</v>
      </c>
      <c r="J21" s="58"/>
      <c r="K21" s="58">
        <f>G21-B21</f>
        <v>-4224.076000000001</v>
      </c>
      <c r="L21" s="59">
        <f>G21/B21-1</f>
        <v>-0.08815615229026885</v>
      </c>
      <c r="M21" s="60"/>
    </row>
    <row r="22" spans="1:13" ht="18" customHeight="1">
      <c r="A22" s="57" t="s">
        <v>20</v>
      </c>
      <c r="B22" s="42">
        <v>21410.078822</v>
      </c>
      <c r="C22" s="58">
        <f t="shared" si="0"/>
        <v>3.003522542679393</v>
      </c>
      <c r="D22" s="58">
        <f t="shared" si="1"/>
        <v>11.173439372985191</v>
      </c>
      <c r="E22" s="58"/>
      <c r="F22" s="58"/>
      <c r="G22" s="58">
        <v>22619.047000000002</v>
      </c>
      <c r="H22" s="58">
        <f t="shared" si="3"/>
        <v>2.9820760711931444</v>
      </c>
      <c r="I22" s="58">
        <f t="shared" si="2"/>
        <v>12.058812378793572</v>
      </c>
      <c r="J22" s="58"/>
      <c r="K22" s="58">
        <f>G22-B22</f>
        <v>1208.9681780000028</v>
      </c>
      <c r="L22" s="59">
        <f>G22/B22-1</f>
        <v>0.056467245545949396</v>
      </c>
      <c r="M22" s="60"/>
    </row>
    <row r="23" spans="1:13" s="64" customFormat="1" ht="30" customHeight="1">
      <c r="A23" s="63" t="s">
        <v>21</v>
      </c>
      <c r="B23" s="42">
        <v>2330.14901</v>
      </c>
      <c r="C23" s="58">
        <f t="shared" si="0"/>
        <v>0.3268860025001673</v>
      </c>
      <c r="D23" s="58">
        <f t="shared" si="1"/>
        <v>1.2160524447253933</v>
      </c>
      <c r="E23" s="58"/>
      <c r="F23" s="58"/>
      <c r="G23" s="58">
        <v>1592.77772</v>
      </c>
      <c r="H23" s="58">
        <f t="shared" si="3"/>
        <v>0.20999047066578772</v>
      </c>
      <c r="I23" s="58">
        <f t="shared" si="2"/>
        <v>0.8491519420160629</v>
      </c>
      <c r="J23" s="58"/>
      <c r="K23" s="58">
        <f>G23-B23</f>
        <v>-737.37129</v>
      </c>
      <c r="L23" s="59">
        <f>G23/B23-1</f>
        <v>-0.31644812706634584</v>
      </c>
      <c r="M23" s="60"/>
    </row>
    <row r="24" spans="1:13" ht="52.5" customHeight="1">
      <c r="A24" s="63" t="s">
        <v>22</v>
      </c>
      <c r="B24" s="42">
        <v>2775.8759739999996</v>
      </c>
      <c r="C24" s="58">
        <f t="shared" si="0"/>
        <v>0.38941501023452496</v>
      </c>
      <c r="D24" s="58">
        <f t="shared" si="1"/>
        <v>1.4486673384193491</v>
      </c>
      <c r="E24" s="58"/>
      <c r="F24" s="58"/>
      <c r="G24" s="58">
        <v>2775.894</v>
      </c>
      <c r="H24" s="58">
        <f t="shared" si="3"/>
        <v>0.3659715227422544</v>
      </c>
      <c r="I24" s="58">
        <f t="shared" si="2"/>
        <v>1.4799025321190058</v>
      </c>
      <c r="J24" s="58"/>
      <c r="K24" s="58">
        <f>G24-B24</f>
        <v>0.018026000000190834</v>
      </c>
      <c r="L24" s="59">
        <f>G24/B24-1</f>
        <v>6.493805980278822E-06</v>
      </c>
      <c r="M24" s="60"/>
    </row>
    <row r="25" spans="1:13" s="54" customFormat="1" ht="35.25" customHeight="1">
      <c r="A25" s="62" t="s">
        <v>23</v>
      </c>
      <c r="B25" s="65">
        <v>656.3702</v>
      </c>
      <c r="C25" s="51">
        <f t="shared" si="0"/>
        <v>0.0920791888919736</v>
      </c>
      <c r="D25" s="51">
        <f t="shared" si="1"/>
        <v>0.34254486855967003</v>
      </c>
      <c r="E25" s="51"/>
      <c r="F25" s="51"/>
      <c r="G25" s="51">
        <v>744.695</v>
      </c>
      <c r="H25" s="51">
        <f t="shared" si="3"/>
        <v>0.09817996044825313</v>
      </c>
      <c r="I25" s="51">
        <f t="shared" si="2"/>
        <v>0.39701660659822136</v>
      </c>
      <c r="J25" s="51"/>
      <c r="K25" s="51">
        <f>G25-B25</f>
        <v>88.3248000000001</v>
      </c>
      <c r="L25" s="52">
        <f>G25/B25-1</f>
        <v>0.13456552415085277</v>
      </c>
      <c r="M25" s="53"/>
    </row>
    <row r="26" spans="1:13" s="54" customFormat="1" ht="17.25" customHeight="1">
      <c r="A26" s="66" t="s">
        <v>24</v>
      </c>
      <c r="B26" s="65">
        <v>379.549214</v>
      </c>
      <c r="C26" s="51">
        <f t="shared" si="0"/>
        <v>0.0532452322937667</v>
      </c>
      <c r="D26" s="51">
        <f t="shared" si="1"/>
        <v>0.198078211993104</v>
      </c>
      <c r="E26" s="51"/>
      <c r="F26" s="51"/>
      <c r="G26" s="51">
        <v>643.491</v>
      </c>
      <c r="H26" s="51">
        <f t="shared" si="3"/>
        <v>0.08483731048121292</v>
      </c>
      <c r="I26" s="51">
        <f t="shared" si="2"/>
        <v>0.3430620766844091</v>
      </c>
      <c r="J26" s="51"/>
      <c r="K26" s="51">
        <f>G26-B26</f>
        <v>263.941786</v>
      </c>
      <c r="L26" s="52">
        <f>G26/B26-1</f>
        <v>0.6954085959456102</v>
      </c>
      <c r="M26" s="53"/>
    </row>
    <row r="27" spans="1:13" s="54" customFormat="1" ht="18" customHeight="1">
      <c r="A27" s="67" t="s">
        <v>25</v>
      </c>
      <c r="B27" s="65">
        <v>46946.175452</v>
      </c>
      <c r="C27" s="51">
        <f t="shared" si="0"/>
        <v>6.585865350377642</v>
      </c>
      <c r="D27" s="51">
        <f t="shared" si="1"/>
        <v>24.500154790062908</v>
      </c>
      <c r="E27" s="51"/>
      <c r="F27" s="51"/>
      <c r="G27" s="51">
        <v>50360.071072000006</v>
      </c>
      <c r="H27" s="51">
        <f t="shared" si="3"/>
        <v>6.639429277785103</v>
      </c>
      <c r="I27" s="51">
        <f t="shared" si="2"/>
        <v>26.84828624477228</v>
      </c>
      <c r="J27" s="51"/>
      <c r="K27" s="51">
        <f>G27-B27</f>
        <v>3413.895620000003</v>
      </c>
      <c r="L27" s="52">
        <f>G27/B27-1</f>
        <v>0.07271935545613362</v>
      </c>
      <c r="M27" s="53"/>
    </row>
    <row r="28" spans="1:13" s="54" customFormat="1" ht="15" customHeight="1">
      <c r="A28" s="69" t="s">
        <v>26</v>
      </c>
      <c r="B28" s="65">
        <v>16509.769341060004</v>
      </c>
      <c r="C28" s="51">
        <f t="shared" si="0"/>
        <v>2.3160804218692115</v>
      </c>
      <c r="D28" s="51">
        <f t="shared" si="1"/>
        <v>8.616077891537229</v>
      </c>
      <c r="E28" s="51"/>
      <c r="F28" s="51"/>
      <c r="G28" s="51">
        <v>15852.224463651437</v>
      </c>
      <c r="H28" s="51">
        <f t="shared" si="3"/>
        <v>2.0899438976468607</v>
      </c>
      <c r="I28" s="51">
        <f t="shared" si="2"/>
        <v>8.451240257544637</v>
      </c>
      <c r="J28" s="51"/>
      <c r="K28" s="51">
        <f>G28-B28</f>
        <v>-657.5448774085671</v>
      </c>
      <c r="L28" s="52">
        <f>G28/B28-1</f>
        <v>-0.039827623501271114</v>
      </c>
      <c r="M28" s="53"/>
    </row>
    <row r="29" spans="1:13" s="54" customFormat="1" ht="18.75" customHeight="1" hidden="1">
      <c r="A29" s="70"/>
      <c r="B29" s="65"/>
      <c r="C29" s="51"/>
      <c r="D29" s="51"/>
      <c r="E29" s="51"/>
      <c r="F29" s="51"/>
      <c r="G29" s="51"/>
      <c r="H29" s="51"/>
      <c r="I29" s="51"/>
      <c r="J29" s="51"/>
      <c r="K29" s="51"/>
      <c r="L29" s="52"/>
      <c r="M29" s="53"/>
    </row>
    <row r="30" spans="1:13" s="54" customFormat="1" ht="19.5" customHeight="1">
      <c r="A30" s="71" t="s">
        <v>27</v>
      </c>
      <c r="B30" s="65">
        <v>784.975336</v>
      </c>
      <c r="C30" s="51">
        <f t="shared" si="0"/>
        <v>0.11012061827164678</v>
      </c>
      <c r="D30" s="51">
        <f t="shared" si="1"/>
        <v>0.40966100120435517</v>
      </c>
      <c r="E30" s="51"/>
      <c r="F30" s="51"/>
      <c r="G30" s="51">
        <v>631.467</v>
      </c>
      <c r="H30" s="51">
        <f t="shared" si="3"/>
        <v>0.08325207646671061</v>
      </c>
      <c r="I30" s="51">
        <f t="shared" si="2"/>
        <v>0.3366517641702429</v>
      </c>
      <c r="J30" s="51"/>
      <c r="K30" s="51">
        <f>G30-B30</f>
        <v>-153.50833599999999</v>
      </c>
      <c r="L30" s="52">
        <f>G30/B30-1</f>
        <v>-0.19555816464531572</v>
      </c>
      <c r="M30" s="53"/>
    </row>
    <row r="31" spans="1:13" s="54" customFormat="1" ht="18" customHeight="1">
      <c r="A31" s="71" t="s">
        <v>28</v>
      </c>
      <c r="B31" s="65">
        <v>5.220476666666666</v>
      </c>
      <c r="C31" s="51">
        <f t="shared" si="0"/>
        <v>0.0007323569185440483</v>
      </c>
      <c r="D31" s="51">
        <f t="shared" si="1"/>
        <v>0.002724449546311148</v>
      </c>
      <c r="E31" s="51"/>
      <c r="F31" s="51"/>
      <c r="G31" s="51">
        <v>0</v>
      </c>
      <c r="H31" s="51">
        <f t="shared" si="3"/>
        <v>0</v>
      </c>
      <c r="I31" s="51">
        <f t="shared" si="2"/>
        <v>0</v>
      </c>
      <c r="J31" s="51"/>
      <c r="K31" s="51">
        <f>G31-B31</f>
        <v>-5.220476666666666</v>
      </c>
      <c r="L31" s="52">
        <f>G31/B31-1</f>
        <v>-1</v>
      </c>
      <c r="M31" s="53"/>
    </row>
    <row r="32" spans="1:13" s="54" customFormat="1" ht="34.5" customHeight="1">
      <c r="A32" s="72" t="s">
        <v>29</v>
      </c>
      <c r="B32" s="65">
        <v>9786.283812</v>
      </c>
      <c r="C32" s="51">
        <f t="shared" si="0"/>
        <v>1.3728732286682295</v>
      </c>
      <c r="D32" s="51">
        <f t="shared" si="1"/>
        <v>5.107241770069949</v>
      </c>
      <c r="E32" s="51"/>
      <c r="F32" s="51"/>
      <c r="G32" s="51">
        <v>690.880141190476</v>
      </c>
      <c r="H32" s="51">
        <f t="shared" si="3"/>
        <v>0.09108505487020119</v>
      </c>
      <c r="I32" s="51">
        <f t="shared" si="2"/>
        <v>0.36832648160863557</v>
      </c>
      <c r="J32" s="51"/>
      <c r="K32" s="51">
        <f>G32-B32</f>
        <v>-9095.403670809523</v>
      </c>
      <c r="L32" s="52">
        <f>G32/B32-1</f>
        <v>-0.9294032183755682</v>
      </c>
      <c r="M32" s="53"/>
    </row>
    <row r="33" spans="1:13" s="54" customFormat="1" ht="16.5" customHeight="1" hidden="1">
      <c r="A33" s="73"/>
      <c r="B33" s="65"/>
      <c r="C33" s="51"/>
      <c r="D33" s="51"/>
      <c r="E33" s="51"/>
      <c r="F33" s="51"/>
      <c r="G33" s="51"/>
      <c r="H33" s="51"/>
      <c r="I33" s="51"/>
      <c r="J33" s="51"/>
      <c r="K33" s="51"/>
      <c r="L33" s="52"/>
      <c r="M33" s="53"/>
    </row>
    <row r="34" spans="1:13" ht="15" customHeight="1">
      <c r="A34" s="73" t="s">
        <v>30</v>
      </c>
      <c r="B34" s="65">
        <v>-7.415055</v>
      </c>
      <c r="C34" s="74">
        <f t="shared" si="0"/>
        <v>-0.0010402243276574307</v>
      </c>
      <c r="D34" s="74">
        <f t="shared" si="1"/>
        <v>-0.0038697506991294305</v>
      </c>
      <c r="E34" s="74"/>
      <c r="F34" s="74"/>
      <c r="G34" s="74">
        <v>191.461</v>
      </c>
      <c r="H34" s="74">
        <f t="shared" si="3"/>
        <v>0.02524205669083718</v>
      </c>
      <c r="I34" s="74">
        <f t="shared" si="2"/>
        <v>0.10207292450721712</v>
      </c>
      <c r="J34" s="74"/>
      <c r="K34" s="74">
        <f>G34-B34</f>
        <v>198.876055</v>
      </c>
      <c r="L34" s="52"/>
      <c r="M34" s="75"/>
    </row>
    <row r="35" spans="1:13" ht="48" customHeight="1">
      <c r="A35" s="76" t="s">
        <v>31</v>
      </c>
      <c r="B35" s="65">
        <v>-39.154415</v>
      </c>
      <c r="C35" s="50"/>
      <c r="D35" s="50"/>
      <c r="E35" s="50"/>
      <c r="F35" s="51"/>
      <c r="G35" s="65">
        <v>1591.322</v>
      </c>
      <c r="H35" s="65">
        <f t="shared" si="3"/>
        <v>0.20979854976928147</v>
      </c>
      <c r="I35" s="65">
        <f t="shared" si="2"/>
        <v>0.8483758591706602</v>
      </c>
      <c r="J35" s="65"/>
      <c r="K35" s="65">
        <f>G35-B35</f>
        <v>1630.4764149999999</v>
      </c>
      <c r="L35" s="52"/>
      <c r="M35" s="77"/>
    </row>
    <row r="36" spans="1:13" ht="48" customHeight="1">
      <c r="A36" s="76" t="s">
        <v>32</v>
      </c>
      <c r="B36" s="65">
        <v>416.25</v>
      </c>
      <c r="C36" s="50"/>
      <c r="D36" s="65"/>
      <c r="E36" s="65"/>
      <c r="F36" s="65"/>
      <c r="G36" s="65">
        <v>1885.6784850000001</v>
      </c>
      <c r="H36" s="65">
        <f t="shared" si="3"/>
        <v>0.24860626038233358</v>
      </c>
      <c r="I36" s="65">
        <f t="shared" si="2"/>
        <v>1.0053050889961328</v>
      </c>
      <c r="J36" s="65"/>
      <c r="K36" s="65">
        <f>G36-B36</f>
        <v>1469.4284850000001</v>
      </c>
      <c r="L36" s="52">
        <f>G36/B36-1</f>
        <v>3.530158522522523</v>
      </c>
      <c r="M36" s="77"/>
    </row>
    <row r="37" spans="1:13" ht="10.5" customHeight="1">
      <c r="A37" s="78"/>
      <c r="B37" s="50"/>
      <c r="C37" s="50"/>
      <c r="D37" s="50"/>
      <c r="E37" s="50"/>
      <c r="F37" s="51"/>
      <c r="G37" s="68"/>
      <c r="H37" s="51"/>
      <c r="I37" s="51"/>
      <c r="J37" s="51"/>
      <c r="K37" s="51"/>
      <c r="L37" s="77"/>
      <c r="M37" s="77"/>
    </row>
    <row r="38" spans="1:13" s="54" customFormat="1" ht="33" customHeight="1">
      <c r="A38" s="45" t="s">
        <v>33</v>
      </c>
      <c r="B38" s="79">
        <f>B39+B52+B53+B56+B57</f>
        <v>182575.10896487665</v>
      </c>
      <c r="C38" s="47">
        <f aca="true" t="shared" si="4" ref="C38:C58">B38/$B$10*100</f>
        <v>25.612631325050316</v>
      </c>
      <c r="D38" s="47">
        <f aca="true" t="shared" si="5" ref="D38:D56">B38/B$38*100</f>
        <v>100</v>
      </c>
      <c r="E38" s="47"/>
      <c r="F38" s="47"/>
      <c r="G38" s="79">
        <f>G39+G52+G53+G56+G57</f>
        <v>188829.5606830719</v>
      </c>
      <c r="H38" s="47">
        <f aca="true" t="shared" si="6" ref="H38:H56">G38/$G$10*100</f>
        <v>24.895129951624508</v>
      </c>
      <c r="I38" s="47">
        <f aca="true" t="shared" si="7" ref="I38:I56">G38/G$38*100</f>
        <v>100</v>
      </c>
      <c r="J38" s="47"/>
      <c r="K38" s="47">
        <f>G38-B38</f>
        <v>6254.451718195254</v>
      </c>
      <c r="L38" s="48">
        <f>G38/B38-1</f>
        <v>0.034256869699573755</v>
      </c>
      <c r="M38" s="48"/>
    </row>
    <row r="39" spans="1:13" s="54" customFormat="1" ht="19.5" customHeight="1">
      <c r="A39" s="80" t="s">
        <v>34</v>
      </c>
      <c r="B39" s="68">
        <f>B40+B41+B42+B43+B44+B51</f>
        <v>174263.18804620998</v>
      </c>
      <c r="C39" s="51">
        <f t="shared" si="4"/>
        <v>24.44658975837795</v>
      </c>
      <c r="D39" s="51">
        <f t="shared" si="5"/>
        <v>95.44739643547703</v>
      </c>
      <c r="E39" s="51"/>
      <c r="F39" s="51"/>
      <c r="G39" s="68">
        <f>G40+G41+G42+G43+G44+G51</f>
        <v>177819.82581588143</v>
      </c>
      <c r="H39" s="51">
        <f t="shared" si="6"/>
        <v>23.44361579642471</v>
      </c>
      <c r="I39" s="51">
        <f t="shared" si="7"/>
        <v>94.16948552580227</v>
      </c>
      <c r="J39" s="51"/>
      <c r="K39" s="51">
        <f>G39-B39</f>
        <v>3556.637769671448</v>
      </c>
      <c r="L39" s="52">
        <f>G39/B39-1</f>
        <v>0.020409575938254543</v>
      </c>
      <c r="M39" s="53"/>
    </row>
    <row r="40" spans="1:13" ht="19.5" customHeight="1">
      <c r="A40" s="81" t="s">
        <v>35</v>
      </c>
      <c r="B40" s="74">
        <v>41999.95923966666</v>
      </c>
      <c r="C40" s="74">
        <f t="shared" si="4"/>
        <v>5.89198318309463</v>
      </c>
      <c r="D40" s="74">
        <f t="shared" si="5"/>
        <v>23.00420877620646</v>
      </c>
      <c r="E40" s="74"/>
      <c r="F40" s="74"/>
      <c r="G40" s="82">
        <v>46512.460321666666</v>
      </c>
      <c r="H40" s="74">
        <f t="shared" si="6"/>
        <v>6.132163522961987</v>
      </c>
      <c r="I40" s="74">
        <f t="shared" si="7"/>
        <v>24.631980370770616</v>
      </c>
      <c r="J40" s="74"/>
      <c r="K40" s="74">
        <f>G40-B40</f>
        <v>4512.5010820000025</v>
      </c>
      <c r="L40" s="83">
        <f>G40/B40-1</f>
        <v>0.10744060622178386</v>
      </c>
      <c r="M40" s="84"/>
    </row>
    <row r="41" spans="1:13" ht="17.25" customHeight="1">
      <c r="A41" s="81" t="s">
        <v>36</v>
      </c>
      <c r="B41" s="74">
        <v>30419.182333133333</v>
      </c>
      <c r="C41" s="74">
        <f t="shared" si="4"/>
        <v>4.267368683087639</v>
      </c>
      <c r="D41" s="74">
        <f t="shared" si="5"/>
        <v>16.661188102582646</v>
      </c>
      <c r="E41" s="74"/>
      <c r="F41" s="74"/>
      <c r="G41" s="82">
        <v>30007.387013333333</v>
      </c>
      <c r="H41" s="74">
        <f t="shared" si="6"/>
        <v>3.9561485844869257</v>
      </c>
      <c r="I41" s="74">
        <f t="shared" si="7"/>
        <v>15.891255005193381</v>
      </c>
      <c r="J41" s="74"/>
      <c r="K41" s="74">
        <f>G41-B41</f>
        <v>-411.79531979999956</v>
      </c>
      <c r="L41" s="83">
        <f>G41/B41-1</f>
        <v>-0.013537356635370923</v>
      </c>
      <c r="M41" s="84"/>
    </row>
    <row r="42" spans="1:13" ht="19.5" customHeight="1">
      <c r="A42" s="81" t="s">
        <v>37</v>
      </c>
      <c r="B42" s="74">
        <v>8573.838130060001</v>
      </c>
      <c r="C42" s="74">
        <f t="shared" si="4"/>
        <v>1.2027847405427616</v>
      </c>
      <c r="D42" s="74">
        <f t="shared" si="5"/>
        <v>4.696060804054849</v>
      </c>
      <c r="E42" s="74"/>
      <c r="F42" s="74"/>
      <c r="G42" s="82">
        <v>8804.03374505143</v>
      </c>
      <c r="H42" s="74">
        <f t="shared" si="6"/>
        <v>1.1607163803627463</v>
      </c>
      <c r="I42" s="74">
        <f t="shared" si="7"/>
        <v>4.662423464421421</v>
      </c>
      <c r="J42" s="74"/>
      <c r="K42" s="74">
        <f>G42-B42</f>
        <v>230.19561499142947</v>
      </c>
      <c r="L42" s="83">
        <f>G42/B42-1</f>
        <v>0.026848607531364532</v>
      </c>
      <c r="M42" s="84"/>
    </row>
    <row r="43" spans="1:13" ht="19.5" customHeight="1">
      <c r="A43" s="81" t="s">
        <v>38</v>
      </c>
      <c r="B43" s="74">
        <v>4429.956166999999</v>
      </c>
      <c r="C43" s="74">
        <f t="shared" si="4"/>
        <v>0.6214583944919442</v>
      </c>
      <c r="D43" s="74">
        <f t="shared" si="5"/>
        <v>2.4263746532131187</v>
      </c>
      <c r="E43" s="74"/>
      <c r="F43" s="74"/>
      <c r="G43" s="82">
        <v>4659.981137000001</v>
      </c>
      <c r="H43" s="74">
        <f t="shared" si="6"/>
        <v>0.6143679811470008</v>
      </c>
      <c r="I43" s="74">
        <f t="shared" si="7"/>
        <v>2.46782395729937</v>
      </c>
      <c r="J43" s="74"/>
      <c r="K43" s="74">
        <f>G43-B43</f>
        <v>230.0249700000013</v>
      </c>
      <c r="L43" s="83">
        <f>G43/B43-1</f>
        <v>0.05192488623556191</v>
      </c>
      <c r="M43" s="84"/>
    </row>
    <row r="44" spans="1:13" s="54" customFormat="1" ht="19.5" customHeight="1">
      <c r="A44" s="81" t="s">
        <v>39</v>
      </c>
      <c r="B44" s="82">
        <f>B45+B46+B47+B48+B50+B49</f>
        <v>88467.52258835001</v>
      </c>
      <c r="C44" s="74">
        <f t="shared" si="4"/>
        <v>12.410706219169644</v>
      </c>
      <c r="D44" s="74">
        <f t="shared" si="5"/>
        <v>48.45541272845094</v>
      </c>
      <c r="E44" s="74"/>
      <c r="F44" s="74"/>
      <c r="G44" s="82">
        <f>G45+G46+G47+G48+G50+G49</f>
        <v>87537.86036882999</v>
      </c>
      <c r="H44" s="74">
        <f t="shared" si="6"/>
        <v>11.540917649153592</v>
      </c>
      <c r="I44" s="74">
        <f t="shared" si="7"/>
        <v>46.35813378592346</v>
      </c>
      <c r="J44" s="74"/>
      <c r="K44" s="74">
        <f>G44-B44</f>
        <v>-929.662219520018</v>
      </c>
      <c r="L44" s="83">
        <f>G44/B44-1</f>
        <v>-0.010508514224432886</v>
      </c>
      <c r="M44" s="85"/>
    </row>
    <row r="45" spans="1:13" ht="31.5" customHeight="1">
      <c r="A45" s="86" t="s">
        <v>40</v>
      </c>
      <c r="B45" s="58">
        <v>868.3245842000069</v>
      </c>
      <c r="C45" s="58">
        <f t="shared" si="4"/>
        <v>0.12181330506488089</v>
      </c>
      <c r="D45" s="58">
        <f>B45/B$38*100</f>
        <v>0.47559855728584177</v>
      </c>
      <c r="E45" s="58"/>
      <c r="F45" s="58"/>
      <c r="G45" s="87">
        <v>812.3510259400027</v>
      </c>
      <c r="H45" s="58">
        <f t="shared" si="6"/>
        <v>0.10709967382201749</v>
      </c>
      <c r="I45" s="58">
        <f t="shared" si="7"/>
        <v>0.4302033129778011</v>
      </c>
      <c r="J45" s="58"/>
      <c r="K45" s="58">
        <f>G45-B45</f>
        <v>-55.97355826000421</v>
      </c>
      <c r="L45" s="59">
        <f>G45/B45-1</f>
        <v>-0.06446156112414236</v>
      </c>
      <c r="M45" s="84"/>
    </row>
    <row r="46" spans="1:13" ht="15.75" customHeight="1">
      <c r="A46" s="88" t="s">
        <v>41</v>
      </c>
      <c r="B46" s="58">
        <v>8621.525720049998</v>
      </c>
      <c r="C46" s="89">
        <f t="shared" si="4"/>
        <v>1.2094746155652596</v>
      </c>
      <c r="D46" s="89">
        <f t="shared" si="5"/>
        <v>4.7221802407405855</v>
      </c>
      <c r="E46" s="89"/>
      <c r="F46" s="89"/>
      <c r="G46" s="90">
        <v>8346.190740000002</v>
      </c>
      <c r="H46" s="89">
        <f t="shared" si="6"/>
        <v>1.100354744891233</v>
      </c>
      <c r="I46" s="89">
        <f t="shared" si="7"/>
        <v>4.419959835636168</v>
      </c>
      <c r="J46" s="89"/>
      <c r="K46" s="89">
        <f>G46-B46</f>
        <v>-275.3349800499964</v>
      </c>
      <c r="L46" s="91">
        <f>G46/B46-1</f>
        <v>-0.031935760443152716</v>
      </c>
      <c r="M46" s="84"/>
    </row>
    <row r="47" spans="1:13" ht="33" customHeight="1">
      <c r="A47" s="86" t="s">
        <v>42</v>
      </c>
      <c r="B47" s="58">
        <v>12797.9681002</v>
      </c>
      <c r="C47" s="58">
        <f t="shared" si="4"/>
        <v>1.7953687143806474</v>
      </c>
      <c r="D47" s="58">
        <f t="shared" si="5"/>
        <v>7.0097003763322645</v>
      </c>
      <c r="E47" s="51"/>
      <c r="F47" s="51"/>
      <c r="G47" s="87">
        <v>5375.52068006</v>
      </c>
      <c r="H47" s="58">
        <f t="shared" si="6"/>
        <v>0.7087041107528016</v>
      </c>
      <c r="I47" s="58">
        <f t="shared" si="7"/>
        <v>2.846758029100209</v>
      </c>
      <c r="J47" s="58"/>
      <c r="K47" s="58">
        <f>G47-B47</f>
        <v>-7422.44742014</v>
      </c>
      <c r="L47" s="59">
        <f>G47/B47-1</f>
        <v>-0.5799707705181736</v>
      </c>
      <c r="M47" s="84"/>
    </row>
    <row r="48" spans="1:13" ht="17.25" customHeight="1">
      <c r="A48" s="88" t="s">
        <v>43</v>
      </c>
      <c r="B48" s="58">
        <v>62620.098618</v>
      </c>
      <c r="C48" s="89">
        <f>B48/$B$10*100</f>
        <v>8.784688715424371</v>
      </c>
      <c r="D48" s="89">
        <f t="shared" si="5"/>
        <v>34.29826714771218</v>
      </c>
      <c r="E48" s="89"/>
      <c r="F48" s="89"/>
      <c r="G48" s="90">
        <v>67516.071</v>
      </c>
      <c r="H48" s="89">
        <f t="shared" si="6"/>
        <v>8.901261832564272</v>
      </c>
      <c r="I48" s="89">
        <f t="shared" si="7"/>
        <v>35.755032610237194</v>
      </c>
      <c r="J48" s="89"/>
      <c r="K48" s="89">
        <f>G48-B48</f>
        <v>4895.972381999993</v>
      </c>
      <c r="L48" s="91">
        <f>G48/B48-1</f>
        <v>0.07818531893197389</v>
      </c>
      <c r="M48" s="84"/>
    </row>
    <row r="49" spans="1:13" ht="48" customHeight="1">
      <c r="A49" s="92" t="s">
        <v>44</v>
      </c>
      <c r="B49" s="90">
        <v>492.87797900000004</v>
      </c>
      <c r="C49" s="89">
        <f>B49/$B$10*100</f>
        <v>0.06914360909291008</v>
      </c>
      <c r="D49" s="89">
        <f>B49/B$38*100</f>
        <v>0.2699590222316771</v>
      </c>
      <c r="E49" s="89"/>
      <c r="F49" s="89"/>
      <c r="G49" s="90">
        <v>2401.8413738299996</v>
      </c>
      <c r="H49" s="89">
        <f t="shared" si="6"/>
        <v>0.31665674012261036</v>
      </c>
      <c r="I49" s="89">
        <f t="shared" si="7"/>
        <v>1.2719625916310882</v>
      </c>
      <c r="J49" s="89"/>
      <c r="K49" s="89">
        <f>G49-B49</f>
        <v>1908.9633948299995</v>
      </c>
      <c r="L49" s="91">
        <f>G49/B49-1</f>
        <v>3.8730953220979654</v>
      </c>
      <c r="M49" s="84"/>
    </row>
    <row r="50" spans="1:13" ht="19.5" customHeight="1">
      <c r="A50" s="93" t="s">
        <v>45</v>
      </c>
      <c r="B50" s="58">
        <v>3066.7275869</v>
      </c>
      <c r="C50" s="58">
        <f t="shared" si="4"/>
        <v>0.4302172596415734</v>
      </c>
      <c r="D50" s="58">
        <f t="shared" si="5"/>
        <v>1.679707384148389</v>
      </c>
      <c r="E50" s="58"/>
      <c r="F50" s="58"/>
      <c r="G50" s="87">
        <v>3085.8855490000005</v>
      </c>
      <c r="H50" s="58">
        <f t="shared" si="6"/>
        <v>0.40684054700065925</v>
      </c>
      <c r="I50" s="58">
        <f t="shared" si="7"/>
        <v>1.634217406340999</v>
      </c>
      <c r="J50" s="58"/>
      <c r="K50" s="58">
        <f>G50-B50</f>
        <v>19.157962100000532</v>
      </c>
      <c r="L50" s="59">
        <f>G50/B50-1</f>
        <v>0.006247037455115567</v>
      </c>
      <c r="M50" s="84"/>
    </row>
    <row r="51" spans="1:13" ht="31.5" customHeight="1">
      <c r="A51" s="94" t="s">
        <v>46</v>
      </c>
      <c r="B51" s="95">
        <v>372.7295879999999</v>
      </c>
      <c r="C51" s="95">
        <f>B51/$B$10*100</f>
        <v>0.05228853799133399</v>
      </c>
      <c r="D51" s="74">
        <f t="shared" si="5"/>
        <v>0.20415137096903208</v>
      </c>
      <c r="E51" s="74"/>
      <c r="F51" s="74"/>
      <c r="G51" s="82">
        <v>298.10323</v>
      </c>
      <c r="H51" s="74">
        <f t="shared" si="6"/>
        <v>0.0393016783124588</v>
      </c>
      <c r="I51" s="74">
        <f t="shared" si="7"/>
        <v>0.15786894219403022</v>
      </c>
      <c r="J51" s="74"/>
      <c r="K51" s="74">
        <f>G51-B51</f>
        <v>-74.62635799999993</v>
      </c>
      <c r="L51" s="96">
        <f>G51/B51-1</f>
        <v>-0.20021581436674118</v>
      </c>
      <c r="M51" s="85"/>
    </row>
    <row r="52" spans="1:13" s="54" customFormat="1" ht="19.5" customHeight="1">
      <c r="A52" s="80" t="s">
        <v>47</v>
      </c>
      <c r="B52" s="97">
        <v>9177.963174666666</v>
      </c>
      <c r="C52" s="74">
        <f t="shared" si="4"/>
        <v>1.2875346942985981</v>
      </c>
      <c r="D52" s="74">
        <f t="shared" si="5"/>
        <v>5.026952045490658</v>
      </c>
      <c r="E52" s="74"/>
      <c r="F52" s="74"/>
      <c r="G52" s="82">
        <v>11009.734867190478</v>
      </c>
      <c r="H52" s="74">
        <f t="shared" si="6"/>
        <v>1.4515141551997994</v>
      </c>
      <c r="I52" s="74">
        <f t="shared" si="7"/>
        <v>5.830514474197722</v>
      </c>
      <c r="J52" s="74"/>
      <c r="K52" s="74">
        <f>G52-B52</f>
        <v>1831.7716925238128</v>
      </c>
      <c r="L52" s="83">
        <f>G52/B52-1</f>
        <v>0.1995836829657296</v>
      </c>
      <c r="M52" s="85"/>
    </row>
    <row r="53" spans="1:13" ht="19.5" customHeight="1">
      <c r="A53" s="80" t="s">
        <v>48</v>
      </c>
      <c r="B53" s="97">
        <v>0</v>
      </c>
      <c r="C53" s="74">
        <f t="shared" si="4"/>
        <v>0</v>
      </c>
      <c r="D53" s="74">
        <f t="shared" si="5"/>
        <v>0</v>
      </c>
      <c r="E53" s="74"/>
      <c r="F53" s="74"/>
      <c r="G53" s="82">
        <v>0</v>
      </c>
      <c r="H53" s="74">
        <f t="shared" si="6"/>
        <v>0</v>
      </c>
      <c r="I53" s="74">
        <f t="shared" si="7"/>
        <v>0</v>
      </c>
      <c r="J53" s="74"/>
      <c r="K53" s="74">
        <f>G53-B53</f>
        <v>0</v>
      </c>
      <c r="L53" s="83"/>
      <c r="M53" s="85"/>
    </row>
    <row r="54" spans="1:13" ht="24.75" customHeight="1" hidden="1">
      <c r="A54" s="98" t="s">
        <v>49</v>
      </c>
      <c r="B54" s="97" t="e">
        <v>#REF!</v>
      </c>
      <c r="C54" s="89" t="e">
        <f t="shared" si="4"/>
        <v>#REF!</v>
      </c>
      <c r="D54" s="89" t="e">
        <f t="shared" si="5"/>
        <v>#REF!</v>
      </c>
      <c r="E54" s="89"/>
      <c r="F54" s="89"/>
      <c r="G54" s="90" t="e">
        <v>#REF!</v>
      </c>
      <c r="H54" s="89" t="e">
        <f t="shared" si="6"/>
        <v>#REF!</v>
      </c>
      <c r="I54" s="89" t="e">
        <f t="shared" si="7"/>
        <v>#REF!</v>
      </c>
      <c r="J54" s="89"/>
      <c r="K54" s="89" t="e">
        <f>G54-B54</f>
        <v>#REF!</v>
      </c>
      <c r="L54" s="83" t="e">
        <f>G54/B54-1</f>
        <v>#REF!</v>
      </c>
      <c r="M54" s="85"/>
    </row>
    <row r="55" spans="1:13" ht="19.5" customHeight="1" hidden="1">
      <c r="A55" s="99" t="s">
        <v>50</v>
      </c>
      <c r="B55" s="97" t="e">
        <v>#REF!</v>
      </c>
      <c r="C55" s="89" t="e">
        <f t="shared" si="4"/>
        <v>#REF!</v>
      </c>
      <c r="D55" s="74" t="e">
        <f t="shared" si="5"/>
        <v>#REF!</v>
      </c>
      <c r="E55" s="74"/>
      <c r="F55" s="74"/>
      <c r="G55" s="82" t="e">
        <v>#REF!</v>
      </c>
      <c r="H55" s="89" t="e">
        <f t="shared" si="6"/>
        <v>#REF!</v>
      </c>
      <c r="I55" s="74" t="e">
        <f t="shared" si="7"/>
        <v>#REF!</v>
      </c>
      <c r="J55" s="74"/>
      <c r="K55" s="74" t="e">
        <f>G55-B55</f>
        <v>#REF!</v>
      </c>
      <c r="L55" s="83" t="e">
        <f>G55/B55-1</f>
        <v>#REF!</v>
      </c>
      <c r="M55" s="85"/>
    </row>
    <row r="56" spans="1:13" s="54" customFormat="1" ht="32.25" customHeight="1">
      <c r="A56" s="100" t="s">
        <v>51</v>
      </c>
      <c r="B56" s="95">
        <v>-866.042256</v>
      </c>
      <c r="C56" s="74">
        <f t="shared" si="4"/>
        <v>-0.1214931276262313</v>
      </c>
      <c r="D56" s="74">
        <f t="shared" si="5"/>
        <v>-0.4743484809676915</v>
      </c>
      <c r="E56" s="74"/>
      <c r="F56" s="74"/>
      <c r="G56" s="82">
        <v>0</v>
      </c>
      <c r="H56" s="74">
        <f t="shared" si="6"/>
        <v>0</v>
      </c>
      <c r="I56" s="74">
        <f t="shared" si="7"/>
        <v>0</v>
      </c>
      <c r="J56" s="74"/>
      <c r="K56" s="74">
        <f>G56-B56</f>
        <v>866.042256</v>
      </c>
      <c r="L56" s="83">
        <f>G56/B56-1</f>
        <v>-1</v>
      </c>
      <c r="M56" s="85"/>
    </row>
    <row r="57" spans="1:13" s="54" customFormat="1" ht="7.5" customHeight="1">
      <c r="A57" s="101"/>
      <c r="B57" s="102"/>
      <c r="C57" s="51"/>
      <c r="D57" s="51"/>
      <c r="E57" s="51"/>
      <c r="F57" s="51"/>
      <c r="G57" s="68"/>
      <c r="H57" s="51"/>
      <c r="I57" s="51"/>
      <c r="J57" s="51"/>
      <c r="K57" s="74"/>
      <c r="L57" s="83"/>
      <c r="M57" s="85"/>
    </row>
    <row r="58" spans="1:13" s="37" customFormat="1" ht="21" customHeight="1" thickBot="1">
      <c r="A58" s="103" t="s">
        <v>52</v>
      </c>
      <c r="B58" s="104">
        <f>B12-B38</f>
        <v>9040.723074850073</v>
      </c>
      <c r="C58" s="105">
        <f t="shared" si="4"/>
        <v>1.2682819051339385</v>
      </c>
      <c r="D58" s="104">
        <v>0</v>
      </c>
      <c r="E58" s="104"/>
      <c r="F58" s="106"/>
      <c r="G58" s="104">
        <f>G12-G38</f>
        <v>-1256.8023592299724</v>
      </c>
      <c r="H58" s="105">
        <f>G58/$G$10*100</f>
        <v>-0.16569576258799898</v>
      </c>
      <c r="I58" s="107">
        <v>0</v>
      </c>
      <c r="J58" s="106"/>
      <c r="K58" s="107"/>
      <c r="L58" s="108"/>
      <c r="M58" s="109"/>
    </row>
    <row r="59" spans="1:11" ht="19.5" customHeight="1">
      <c r="A59" s="111"/>
      <c r="B59" s="111"/>
      <c r="C59" s="111"/>
      <c r="D59" s="111"/>
      <c r="E59" s="111"/>
      <c r="F59" s="111"/>
      <c r="G59" s="110"/>
      <c r="H59" s="110"/>
      <c r="I59" s="110"/>
      <c r="J59" s="110"/>
      <c r="K59" s="110"/>
    </row>
    <row r="60" spans="7:11" ht="19.5" customHeight="1">
      <c r="G60" s="110"/>
      <c r="H60" s="110"/>
      <c r="I60" s="110"/>
      <c r="J60" s="110"/>
      <c r="K60" s="110"/>
    </row>
    <row r="61" spans="7:11" ht="19.5" customHeight="1">
      <c r="G61" s="110"/>
      <c r="H61" s="110"/>
      <c r="I61" s="110"/>
      <c r="J61" s="110"/>
      <c r="K61" s="110"/>
    </row>
    <row r="62" spans="7:11" ht="19.5" customHeight="1">
      <c r="G62" s="110"/>
      <c r="H62" s="110"/>
      <c r="I62" s="110"/>
      <c r="J62" s="110"/>
      <c r="K62" s="110"/>
    </row>
    <row r="63" spans="7:11" ht="19.5" customHeight="1">
      <c r="G63" s="110"/>
      <c r="H63" s="110"/>
      <c r="I63" s="110"/>
      <c r="J63" s="110"/>
      <c r="K63" s="110"/>
    </row>
    <row r="64" spans="7:11" ht="19.5" customHeight="1">
      <c r="G64" s="110"/>
      <c r="H64" s="110"/>
      <c r="I64" s="110"/>
      <c r="J64" s="110"/>
      <c r="K64" s="110"/>
    </row>
  </sheetData>
  <sheetProtection/>
  <mergeCells count="4">
    <mergeCell ref="A3:M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2016-11-25T09:17:36Z</dcterms:created>
  <dcterms:modified xsi:type="dcterms:W3CDTF">2016-11-25T09:28:02Z</dcterms:modified>
  <cp:category/>
  <cp:version/>
  <cp:contentType/>
  <cp:contentStatus/>
</cp:coreProperties>
</file>