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___BOP2 '[14]LINK'!$A$1:$A$42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'[14]LINK'!$A$1:$A$42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'[14]LINK'!$A$1:$A$42</definedName>
    <definedName name="a_11">___BOP2 '[14]LINK'!$A$1:$A$42</definedName>
    <definedName name="a_14">#REF!</definedName>
    <definedName name="a_15">___BOP2 '[14]LINK'!$A$1:$A$42</definedName>
    <definedName name="a_17">___BOP2 '[14]LINK'!$A$1:$A$42</definedName>
    <definedName name="a_2">#REF!</definedName>
    <definedName name="a_20">___BOP2 '[14]LINK'!$A$1:$A$42</definedName>
    <definedName name="a_22">___BOP2 '[14]LINK'!$A$1:$A$42</definedName>
    <definedName name="a_24">___BOP2 '[14]LINK'!$A$1:$A$42</definedName>
    <definedName name="a_25">#REF!</definedName>
    <definedName name="a_28">___BOP2 '[14]LINK'!$A$1:$A$42</definedName>
    <definedName name="a_37">___BOP2 '[14]LINK'!$A$1:$A$42</definedName>
    <definedName name="a_38">___BOP2 '[14]LINK'!$A$1:$A$42</definedName>
    <definedName name="a_46">___BOP2 '[14]LINK'!$A$1:$A$42</definedName>
    <definedName name="a_47">___BOP2 '[14]LINK'!$A$1:$A$42</definedName>
    <definedName name="a_49">___BOP2 '[14]LINK'!$A$1:$A$42</definedName>
    <definedName name="a_54">___BOP2 '[14]LINK'!$A$1:$A$42</definedName>
    <definedName name="a_55">___BOP2 '[14]LINK'!$A$1:$A$42</definedName>
    <definedName name="a_56">___BOP2 '[14]LINK'!$A$1:$A$42</definedName>
    <definedName name="a_57">___BOP2 '[14]LINK'!$A$1:$A$42</definedName>
    <definedName name="a_61">___BOP2 '[14]LINK'!$A$1:$A$42</definedName>
    <definedName name="a_64">___BOP2 '[14]LINK'!$A$1:$A$42</definedName>
    <definedName name="a_65">___BOP2 '[14]LINK'!$A$1:$A$42</definedName>
    <definedName name="a_66">___BOP2 '[14]LINK'!$A$1:$A$42</definedName>
    <definedName name="a47">[0]!___BOP2 '[14]LINK'!$A$1:$A$42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'[2]data input'!#REF!</definedName>
    <definedName name="bas2">'[2]data input'!#REF!</definedName>
    <definedName name="bas3">'[2]data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'[14]LINK'!$A$1:$A$42</definedName>
    <definedName name="CHART2_11">#REF!</definedName>
    <definedName name="chart2_15">___BOP2 '[14]LINK'!$A$1:$A$42</definedName>
    <definedName name="chart2_17">___BOP2 '[14]LINK'!$A$1:$A$42</definedName>
    <definedName name="chart2_20">___BOP2 '[14]LINK'!$A$1:$A$42</definedName>
    <definedName name="chart2_22">___BOP2 '[14]LINK'!$A$1:$A$42</definedName>
    <definedName name="chart2_24">___BOP2 '[14]LINK'!$A$1:$A$42</definedName>
    <definedName name="chart2_28">___BOP2 '[14]LINK'!$A$1:$A$42</definedName>
    <definedName name="chart2_37">___BOP2 '[14]LINK'!$A$1:$A$42</definedName>
    <definedName name="chart2_38">___BOP2 '[14]LINK'!$A$1:$A$42</definedName>
    <definedName name="chart2_46">___BOP2 '[14]LINK'!$A$1:$A$42</definedName>
    <definedName name="chart2_47">___BOP2 '[14]LINK'!$A$1:$A$42</definedName>
    <definedName name="chart2_49">___BOP2 '[14]LINK'!$A$1:$A$42</definedName>
    <definedName name="chart2_54">___BOP2 '[14]LINK'!$A$1:$A$42</definedName>
    <definedName name="chart2_55">___BOP2 '[14]LINK'!$A$1:$A$42</definedName>
    <definedName name="chart2_56">___BOP2 '[14]LINK'!$A$1:$A$42</definedName>
    <definedName name="chart2_57">___BOP2 '[14]LINK'!$A$1:$A$42</definedName>
    <definedName name="chart2_61">___BOP2 '[14]LINK'!$A$1:$A$42</definedName>
    <definedName name="chart2_64">___BOP2 '[14]LINK'!$A$1:$A$42</definedName>
    <definedName name="chart2_65">___BOP2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'[40]Debt_Total'!#REF!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'[41]NPV_base'!#REF!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'[42]Contents'!$B$78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'[43]WEO LINK'!#REF!</definedName>
    <definedName name="EDN_11">'[44]WEO LINK'!#REF!</definedName>
    <definedName name="EDN_66">'[44]WEO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'[42]Contents'!$B$73</definedName>
    <definedName name="EDSSDESCRIPTOR_14">#REF!</definedName>
    <definedName name="EDSSDESCRIPTOR_25">#REF!</definedName>
    <definedName name="EDSSDESCRIPTOR_28">#REF!</definedName>
    <definedName name="EDSSFILE">'[42]Contents'!$B$77</definedName>
    <definedName name="EDSSFILE_14">#REF!</definedName>
    <definedName name="EDSSFILE_25">#REF!</definedName>
    <definedName name="EDSSFILE_28">#REF!</definedName>
    <definedName name="EDSSNAME">'[42]Contents'!$B$72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'[42]Contents'!$B$81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'[42]Contents'!$B$74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'[45]C'!$P$428:$T$428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'[46]Q5'!$A:$C,'[46]Q5'!$1:$7</definedName>
    <definedName name="Exch.Rate">#REF!</definedName>
    <definedName name="Exch_Rate">#REF!</definedName>
    <definedName name="exchrate">#REF!</definedName>
    <definedName name="ExitWRS">'[47]Main'!$AB$27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'[48]Q'!$D$52:$O$103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'[49]Index'!$C$21</definedName>
    <definedName name="FISUM">#REF!</definedName>
    <definedName name="FK_6_65">___BOP2 '[14]LINK'!$A$1:$A$42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'[50]WEO'!#REF!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'[51]FOREX_DAILY'!$A$9:$Q$128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'[41]NPV_base'!#REF!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'[52]GG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'[41]NPV_base'!#REF!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'[53]DOC'!$C$8</definedName>
    <definedName name="lclub">#REF!</definedName>
    <definedName name="LEFT">#REF!</definedName>
    <definedName name="LEND">#REF!</definedName>
    <definedName name="LIABILITIES">'[54]CBA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'[55]Table 6_MacroFrame'!#REF!</definedName>
    <definedName name="lkdjfafoij_11">'[56]Table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'[48]EU'!$BS$29:$CB$88</definedName>
    <definedName name="Maturity_IDA">#REF!</definedName>
    <definedName name="Maturity_NC">'[41]NPV_base'!#REF!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'[57]Q2'!$E$63:$AH$63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'[58]CAgds'!$D$14:$BO$14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'[58]CAinc'!$D$14:$BO$14</definedName>
    <definedName name="MISC3">#REF!</definedName>
    <definedName name="MISC4">'[3]OUTPUT'!#REF!</definedName>
    <definedName name="mm">mm</definedName>
    <definedName name="mm_11">'[59]labels'!#REF!</definedName>
    <definedName name="mm_14">'[59]labels'!#REF!</definedName>
    <definedName name="mm_20">mm_20</definedName>
    <definedName name="mm_24">mm_24</definedName>
    <definedName name="mm_25">'[59]labels'!#REF!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'[58]CAnfs'!$D$14:$BO$14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'[60]DATA'!$B$1:$IT$1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'[57]Q2'!$E$47:$AH$47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'[61]Prog'!#REF!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'[59]labels'!#REF!</definedName>
    <definedName name="p_25">'[59]labels'!#REF!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'[62]Baseline'!#REF!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'[63]Output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An 2'!$A$2:$O$57</definedName>
    <definedName name="PRINT_AREA_MI">'[7]EU2DBase'!$C$12:$U$156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An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'[47]Links'!$A$1:$F$33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'[69]Debtind:2001_02 Debt Service '!$B$2:$J$72</definedName>
    <definedName name="PROJ">'[69]XMS:MT_Low'!$B$2:$N$57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'[14]LINK'!$A$1:$A$42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'[42]Contents'!$B$79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'[47]Main'!$AB$28</definedName>
    <definedName name="rngDepartmentDrive">'[47]Main'!$AB$25</definedName>
    <definedName name="rngEMailAddress">'[47]Main'!$AB$22</definedName>
    <definedName name="rngErrorSort">'[47]ErrCheck'!$A$4</definedName>
    <definedName name="rngLastSave">'[47]Main'!$G$21</definedName>
    <definedName name="rngLastSent">'[47]Main'!$G$20</definedName>
    <definedName name="rngLastUpdate">'[47]Links'!$D$2</definedName>
    <definedName name="rngNeedsUpdate">'[47]Links'!$E$2</definedName>
    <definedName name="rngNews">'[47]Main'!$AB$29</definedName>
    <definedName name="RNGNM">#REF!</definedName>
    <definedName name="rngQuestChecked">'[47]ErrCheck'!$A$3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'[47]ErrCheck'!$A$3:$E$5</definedName>
    <definedName name="tblLinks">'[47]Links'!$A$4:$F$33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'[42]Contents'!$B$80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'[58]CAgds'!$D$12:$BO$12</definedName>
    <definedName name="XGS">#REF!</definedName>
    <definedName name="xinc">'[23]CAinc'!$D$12:$BO$12</definedName>
    <definedName name="xinc_11">'[58]CAinc'!$D$12:$BO$12</definedName>
    <definedName name="xnfs">'[23]CAnfs'!$D$12:$BO$12</definedName>
    <definedName name="xnfs_11">'[58]CAnfs'!$D$12:$BO$12</definedName>
    <definedName name="XOF">#REF!</definedName>
    <definedName name="xr">#REF!</definedName>
    <definedName name="xxWRS_1">___BOP2 '[14]LINK'!$A$1:$A$42</definedName>
    <definedName name="xxWRS_1_15">___BOP2 '[14]LINK'!$A$1:$A$42</definedName>
    <definedName name="xxWRS_1_17">___BOP2 '[14]LINK'!$A$1:$A$42</definedName>
    <definedName name="xxWRS_1_2">#REF!</definedName>
    <definedName name="xxWRS_1_20">___BOP2 '[14]LINK'!$A$1:$A$42</definedName>
    <definedName name="xxWRS_1_22">___BOP2 '[14]LINK'!$A$1:$A$42</definedName>
    <definedName name="xxWRS_1_24">___BOP2 '[14]LINK'!$A$1:$A$42</definedName>
    <definedName name="xxWRS_1_28">___BOP2 '[14]LINK'!$A$1:$A$42</definedName>
    <definedName name="xxWRS_1_37">___BOP2 '[14]LINK'!$A$1:$A$42</definedName>
    <definedName name="xxWRS_1_38">___BOP2 '[14]LINK'!$A$1:$A$42</definedName>
    <definedName name="xxWRS_1_46">___BOP2 '[14]LINK'!$A$1:$A$42</definedName>
    <definedName name="xxWRS_1_47">___BOP2 '[14]LINK'!$A$1:$A$42</definedName>
    <definedName name="xxWRS_1_49">___BOP2 '[14]LINK'!$A$1:$A$42</definedName>
    <definedName name="xxWRS_1_54">___BOP2 '[14]LINK'!$A$1:$A$42</definedName>
    <definedName name="xxWRS_1_55">___BOP2 '[14]LINK'!$A$1:$A$42</definedName>
    <definedName name="xxWRS_1_56">___BOP2 '[14]LINK'!$A$1:$A$42</definedName>
    <definedName name="xxWRS_1_57">___BOP2 '[14]LINK'!$A$1:$A$42</definedName>
    <definedName name="xxWRS_1_61">___BOP2 '[14]LINK'!$A$1:$A$42</definedName>
    <definedName name="xxWRS_1_63">___BOP2 '[14]LINK'!$A$1:$A$42</definedName>
    <definedName name="xxWRS_1_64">___BOP2 '[14]LINK'!$A$1:$A$42</definedName>
    <definedName name="xxWRS_1_65">___BOP2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<sst xmlns="http://schemas.openxmlformats.org/spreadsheetml/2006/main" count="60" uniqueCount="52">
  <si>
    <t xml:space="preserve"> EXECUŢIA BUGETULUI GENERAL CONSOLIDAT </t>
  </si>
  <si>
    <t xml:space="preserve">    </t>
  </si>
  <si>
    <t xml:space="preserve"> Realizări 1.01.-31.10.2016</t>
  </si>
  <si>
    <t>Program 2017</t>
  </si>
  <si>
    <t>Realizări 1.01.-31.10.2017</t>
  </si>
  <si>
    <t xml:space="preserve"> Diferenţe    2017
   faţă de      2016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</si>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</sst>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  <numFmt numFmtId="168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Alignment="1" applyProtection="1">
      <alignment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18" fillId="33" borderId="14" xfId="0" applyNumberFormat="1" applyFont="1" applyFill="1" applyBorder="1" applyAlignment="1" applyProtection="1">
      <alignment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18" fillId="33" borderId="0" xfId="0" applyNumberFormat="1" applyFont="1" applyFill="1" applyBorder="1" applyAlignment="1" applyProtection="1">
      <alignment vertical="center" wrapText="1"/>
      <protection locked="0"/>
    </xf>
    <xf numFmtId="164" fontId="20" fillId="33" borderId="0" xfId="0" applyNumberFormat="1" applyFont="1" applyFill="1" applyBorder="1" applyAlignment="1" applyProtection="1">
      <alignment vertical="center" wrapText="1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vertical="center" wrapText="1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 wrapText="1"/>
      <protection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0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0" xfId="0" applyNumberFormat="1" applyFont="1" applyFill="1" applyBorder="1" applyAlignment="1" applyProtection="1">
      <alignment vertical="center" wrapText="1"/>
      <protection locked="0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 horizontal="left" wrapText="1"/>
      <protection locked="0"/>
    </xf>
    <xf numFmtId="164" fontId="20" fillId="33" borderId="0" xfId="0" applyNumberFormat="1" applyFont="1" applyFill="1" applyBorder="1" applyAlignment="1" applyProtection="1">
      <alignment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 applyProtection="1">
      <alignment wrapText="1"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Border="1" applyAlignment="1">
      <alignment wrapTex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3" borderId="0" xfId="0" applyNumberFormat="1" applyFont="1" applyFill="1" applyBorder="1" applyAlignment="1">
      <alignment vertical="center" wrapText="1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10%20octombrie%202017\BGC%20octombrie%20%202017%20-%20&#238;n%20lucru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octombrie in luna"/>
      <sheetName val="octombrie 2017"/>
      <sheetName val="UAT octombrie 2017"/>
      <sheetName val=" consolidari octombrie"/>
      <sheetName val=" septembrie 2017 (valori)"/>
      <sheetName val="UAT in luna"/>
      <sheetName val="UAT septembrie 2017 (valori)"/>
      <sheetName val=" august 2017 (valori)"/>
      <sheetName val="UAT august 2017 (valori)"/>
      <sheetName val="Sinteza - An 2"/>
      <sheetName val="2016 - 2017"/>
      <sheetName val="BGC trim. 13.10.2017 (Liliana)"/>
      <sheetName val="Sinteza - Anexa executie progam"/>
      <sheetName val="progr.%.exec"/>
      <sheetName val="dob_trez"/>
      <sheetName val="SPECIAL_CNAIR"/>
      <sheetName val="CNAIR_ex"/>
      <sheetName val="octombrie 2016"/>
      <sheetName val="octombrie 2016 leg"/>
      <sheetName val="bgc 2010-2020"/>
      <sheetName val="progr.%.exec (2)"/>
      <sheetName val="Program 2017-executie "/>
      <sheetName val="Sinteza-anexa program 9 luni "/>
      <sheetName val="program 9 luni .%.exec "/>
      <sheetName val="Sinteza - An 2 prog. 6 luni"/>
      <sheetName val="progr 6 luni % execuție  "/>
      <sheetName val="progr 6 luni % execuție   (VA)"/>
      <sheetName val="Sinteza - An 2 prog. 3 luni "/>
      <sheetName val="progr trim I .%.exec"/>
      <sheetName val=" decembrie 2015 DS"/>
      <sheetName val="decembrie 2014 DS "/>
      <sheetName val="bgc desfasurat"/>
      <sheetName val="octombrie  2013 Engl"/>
      <sheetName val="pres (DS)"/>
    </sheetNames>
    <sheetDataSet>
      <sheetData sheetId="13">
        <row r="29">
          <cell r="Q29">
            <v>14836.554</v>
          </cell>
        </row>
        <row r="33">
          <cell r="Q33">
            <v>30130.483</v>
          </cell>
        </row>
        <row r="37">
          <cell r="Q37">
            <v>1950.21</v>
          </cell>
        </row>
        <row r="41">
          <cell r="Q41">
            <v>5395.362</v>
          </cell>
        </row>
        <row r="49">
          <cell r="Q49">
            <v>52845.956000000006</v>
          </cell>
        </row>
        <row r="53">
          <cell r="Q53">
            <v>26502.145999999997</v>
          </cell>
        </row>
        <row r="57">
          <cell r="Q57">
            <v>3398.4269999999997</v>
          </cell>
        </row>
        <row r="61">
          <cell r="Q61">
            <v>2960.0926</v>
          </cell>
        </row>
        <row r="65">
          <cell r="Q65">
            <v>945.5830000000001</v>
          </cell>
        </row>
        <row r="69">
          <cell r="Q69">
            <v>1010.111</v>
          </cell>
        </row>
        <row r="73">
          <cell r="Q73">
            <v>71372.15100000001</v>
          </cell>
        </row>
        <row r="77">
          <cell r="Q77">
            <v>22373.532999999996</v>
          </cell>
        </row>
        <row r="85">
          <cell r="Q85">
            <v>849.0799999999999</v>
          </cell>
        </row>
        <row r="89">
          <cell r="Q89">
            <v>18.387</v>
          </cell>
        </row>
        <row r="97">
          <cell r="Q97">
            <v>254.70299999999997</v>
          </cell>
        </row>
        <row r="114">
          <cell r="Q114">
            <v>0</v>
          </cell>
        </row>
        <row r="122">
          <cell r="Q122">
            <v>21604.754</v>
          </cell>
        </row>
        <row r="139">
          <cell r="Q139">
            <v>68990.47</v>
          </cell>
        </row>
        <row r="143">
          <cell r="Q143">
            <v>39135.18400000001</v>
          </cell>
        </row>
        <row r="147">
          <cell r="Q147">
            <v>10673.901000000002</v>
          </cell>
        </row>
        <row r="151">
          <cell r="Q151">
            <v>6835.17</v>
          </cell>
        </row>
        <row r="159">
          <cell r="Q159">
            <v>2491.923299999995</v>
          </cell>
        </row>
        <row r="163">
          <cell r="Q163">
            <v>12030.259999999998</v>
          </cell>
        </row>
        <row r="167">
          <cell r="Q167">
            <v>773.9939999999999</v>
          </cell>
        </row>
        <row r="171">
          <cell r="Q171">
            <v>91782.99</v>
          </cell>
        </row>
        <row r="175">
          <cell r="Q175">
            <v>23497.579000000005</v>
          </cell>
        </row>
        <row r="179">
          <cell r="Q179">
            <v>4996.9400000000005</v>
          </cell>
        </row>
        <row r="183">
          <cell r="Q183">
            <v>359.955</v>
          </cell>
        </row>
        <row r="191">
          <cell r="Q191">
            <v>19592.71</v>
          </cell>
        </row>
        <row r="212">
          <cell r="Q212">
            <v>0</v>
          </cell>
        </row>
        <row r="224">
          <cell r="Q22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O60"/>
  <sheetViews>
    <sheetView showZeros="0" tabSelected="1" view="pageBreakPreview" zoomScale="75" zoomScaleNormal="75" zoomScaleSheetLayoutView="75" zoomScalePageLayoutView="0" workbookViewId="0" topLeftCell="A40">
      <selection activeCell="Q53" sqref="Q53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3.421875" style="2" hidden="1" customWidth="1"/>
    <col min="7" max="7" width="7.8515625" style="1" hidden="1" customWidth="1"/>
    <col min="8" max="8" width="8.7109375" style="1" hidden="1" customWidth="1"/>
    <col min="9" max="9" width="1.421875" style="1" hidden="1" customWidth="1"/>
    <col min="10" max="10" width="11.421875" style="5" customWidth="1"/>
    <col min="11" max="11" width="11.7109375" style="5" customWidth="1"/>
    <col min="12" max="12" width="8.28125" style="5" customWidth="1"/>
    <col min="13" max="13" width="2.28125" style="5" customWidth="1"/>
    <col min="14" max="14" width="14.140625" style="5" customWidth="1"/>
    <col min="15" max="15" width="11.57421875" style="6" customWidth="1"/>
    <col min="16" max="16384" width="8.8515625" style="6" customWidth="1"/>
  </cols>
  <sheetData>
    <row r="1" spans="7:10" ht="27" customHeight="1">
      <c r="G1" s="3"/>
      <c r="H1" s="3"/>
      <c r="I1" s="3"/>
      <c r="J1" s="4"/>
    </row>
    <row r="2" spans="7:10" ht="18" customHeight="1">
      <c r="G2" s="3"/>
      <c r="H2" s="3"/>
      <c r="I2" s="3"/>
      <c r="J2" s="4"/>
    </row>
    <row r="3" spans="1:15" ht="6.75" customHeight="1">
      <c r="A3" s="7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4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4" ht="19.5" customHeight="1" thickBo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  <c r="M5" s="11"/>
      <c r="N5" s="11"/>
    </row>
    <row r="6" spans="1:14" ht="11.25" customHeight="1" hidden="1">
      <c r="A6" s="6" t="s">
        <v>1</v>
      </c>
      <c r="B6" s="6"/>
      <c r="C6" s="6"/>
      <c r="D6" s="6"/>
      <c r="E6" s="13"/>
      <c r="F6" s="12"/>
      <c r="G6" s="6"/>
      <c r="H6" s="6"/>
      <c r="I6" s="13"/>
      <c r="J6" s="14"/>
      <c r="K6" s="15"/>
      <c r="L6" s="15"/>
      <c r="M6" s="16"/>
      <c r="N6" s="15"/>
    </row>
    <row r="7" spans="1:15" ht="47.25" customHeight="1">
      <c r="A7" s="17"/>
      <c r="B7" s="18" t="s">
        <v>2</v>
      </c>
      <c r="C7" s="19"/>
      <c r="D7" s="19"/>
      <c r="E7" s="20"/>
      <c r="F7" s="21" t="s">
        <v>3</v>
      </c>
      <c r="G7" s="21"/>
      <c r="H7" s="21"/>
      <c r="I7" s="22"/>
      <c r="J7" s="23" t="s">
        <v>4</v>
      </c>
      <c r="K7" s="24"/>
      <c r="L7" s="24"/>
      <c r="M7" s="25"/>
      <c r="N7" s="26" t="s">
        <v>5</v>
      </c>
      <c r="O7" s="18"/>
    </row>
    <row r="8" spans="1:15" s="33" customFormat="1" ht="33" customHeight="1">
      <c r="A8" s="27"/>
      <c r="B8" s="28" t="s">
        <v>6</v>
      </c>
      <c r="C8" s="29" t="s">
        <v>7</v>
      </c>
      <c r="D8" s="29" t="s">
        <v>8</v>
      </c>
      <c r="E8" s="30"/>
      <c r="F8" s="28" t="s">
        <v>6</v>
      </c>
      <c r="G8" s="29" t="s">
        <v>7</v>
      </c>
      <c r="H8" s="29" t="s">
        <v>8</v>
      </c>
      <c r="I8" s="30"/>
      <c r="J8" s="28" t="s">
        <v>6</v>
      </c>
      <c r="K8" s="29" t="s">
        <v>7</v>
      </c>
      <c r="L8" s="29" t="s">
        <v>8</v>
      </c>
      <c r="M8" s="30"/>
      <c r="N8" s="31" t="s">
        <v>6</v>
      </c>
      <c r="O8" s="32" t="s">
        <v>9</v>
      </c>
    </row>
    <row r="9" spans="1:15" s="39" customFormat="1" ht="18.75" customHeight="1">
      <c r="A9" s="34"/>
      <c r="B9" s="34"/>
      <c r="C9" s="34"/>
      <c r="D9" s="34"/>
      <c r="E9" s="34"/>
      <c r="F9" s="35"/>
      <c r="G9" s="34"/>
      <c r="H9" s="34"/>
      <c r="I9" s="34"/>
      <c r="J9" s="36"/>
      <c r="K9" s="36"/>
      <c r="L9" s="36"/>
      <c r="M9" s="36"/>
      <c r="N9" s="36"/>
      <c r="O9" s="37"/>
    </row>
    <row r="10" spans="1:15" s="39" customFormat="1" ht="18" customHeight="1">
      <c r="A10" s="40" t="s">
        <v>10</v>
      </c>
      <c r="B10" s="41">
        <v>761473.6</v>
      </c>
      <c r="C10" s="41"/>
      <c r="D10" s="41"/>
      <c r="E10" s="41"/>
      <c r="F10" s="41">
        <f>J10</f>
        <v>842500</v>
      </c>
      <c r="G10" s="41"/>
      <c r="H10" s="41"/>
      <c r="I10" s="41"/>
      <c r="J10" s="41">
        <v>842500</v>
      </c>
      <c r="K10" s="41"/>
      <c r="L10" s="41"/>
      <c r="M10" s="41"/>
      <c r="N10" s="41"/>
      <c r="O10" s="42"/>
    </row>
    <row r="11" spans="2:15" s="39" customFormat="1" ht="8.25" customHeight="1">
      <c r="B11" s="43"/>
      <c r="F11" s="44"/>
      <c r="J11" s="45"/>
      <c r="K11" s="45"/>
      <c r="L11" s="45"/>
      <c r="M11" s="45"/>
      <c r="N11" s="45"/>
      <c r="O11" s="38"/>
    </row>
    <row r="12" spans="1:15" s="45" customFormat="1" ht="35.25" customHeight="1">
      <c r="A12" s="46" t="s">
        <v>11</v>
      </c>
      <c r="B12" s="47">
        <f>B13+B30+B31+B33+B34++B37+B32+B35+B36</f>
        <v>187572.75832384193</v>
      </c>
      <c r="C12" s="48">
        <f aca="true" t="shared" si="0" ref="C12:C34">B12/$B$10*100</f>
        <v>24.632864267893456</v>
      </c>
      <c r="D12" s="48">
        <f aca="true" t="shared" si="1" ref="D12:D34">B12/B$12*100</f>
        <v>100</v>
      </c>
      <c r="E12" s="48"/>
      <c r="F12" s="47">
        <f>F13+F30+F31+F33+F34++F37+F32+F35+F36</f>
        <v>256447.53260000004</v>
      </c>
      <c r="G12" s="48">
        <f>F12/$F$10*100</f>
        <v>30.438876272997035</v>
      </c>
      <c r="H12" s="48">
        <f aca="true" t="shared" si="2" ref="H12:H34">F12/F$12*100</f>
        <v>100</v>
      </c>
      <c r="I12" s="48"/>
      <c r="J12" s="47">
        <f>J13+J30+J31+J33+J34+J37+J32+J35+J36</f>
        <v>207851.54248707992</v>
      </c>
      <c r="K12" s="48">
        <f>J12/$J$10*100</f>
        <v>24.670806229920466</v>
      </c>
      <c r="L12" s="48">
        <f aca="true" t="shared" si="3" ref="L12:L36">J12/J$12*100</f>
        <v>100</v>
      </c>
      <c r="M12" s="48"/>
      <c r="N12" s="48">
        <f>J12-B12</f>
        <v>20278.784163237986</v>
      </c>
      <c r="O12" s="49">
        <f>J12/B12-1</f>
        <v>0.10811156345116446</v>
      </c>
    </row>
    <row r="13" spans="1:15" s="54" customFormat="1" ht="24.75" customHeight="1">
      <c r="A13" s="50" t="s">
        <v>12</v>
      </c>
      <c r="B13" s="51">
        <f>B14+B27+B28</f>
        <v>182581.94969765143</v>
      </c>
      <c r="C13" s="52">
        <f>B13/$B$10*100</f>
        <v>23.977449736622706</v>
      </c>
      <c r="D13" s="52">
        <f>B13/B$12*100</f>
        <v>97.3392678815471</v>
      </c>
      <c r="E13" s="52"/>
      <c r="F13" s="51">
        <f>F14+F27+F28</f>
        <v>233720.60860000004</v>
      </c>
      <c r="G13" s="52">
        <f>F13/$F$10*100</f>
        <v>27.741318528189918</v>
      </c>
      <c r="H13" s="52">
        <f t="shared" si="2"/>
        <v>91.13778800303419</v>
      </c>
      <c r="I13" s="52"/>
      <c r="J13" s="51">
        <f>J14+J27+J28</f>
        <v>195014.82494107995</v>
      </c>
      <c r="K13" s="52">
        <f>J13/$J$10*100</f>
        <v>23.147160230395247</v>
      </c>
      <c r="L13" s="52">
        <f t="shared" si="3"/>
        <v>93.82409320017537</v>
      </c>
      <c r="M13" s="52"/>
      <c r="N13" s="52">
        <f>J13-B13</f>
        <v>12432.875243428512</v>
      </c>
      <c r="O13" s="53">
        <f aca="true" t="shared" si="4" ref="O13:O30">J13/B13-1</f>
        <v>0.06809476656381896</v>
      </c>
    </row>
    <row r="14" spans="1:15" s="54" customFormat="1" ht="25.5" customHeight="1">
      <c r="A14" s="55" t="s">
        <v>13</v>
      </c>
      <c r="B14" s="51">
        <f>B15+B19+B20+B25+B26</f>
        <v>116369.654162</v>
      </c>
      <c r="C14" s="52">
        <f>B14/$B$10*100</f>
        <v>15.282165286097904</v>
      </c>
      <c r="D14" s="52">
        <f t="shared" si="1"/>
        <v>62.03974137923019</v>
      </c>
      <c r="E14" s="52"/>
      <c r="F14" s="51">
        <f>F15+F19+F20+F25+F26</f>
        <v>139974.92460000003</v>
      </c>
      <c r="G14" s="52">
        <f aca="true" t="shared" si="5" ref="G14:G56">F14/$F$10*100</f>
        <v>16.614234373887243</v>
      </c>
      <c r="H14" s="52">
        <f>F14/F$12*100</f>
        <v>54.58228557742809</v>
      </c>
      <c r="I14" s="52"/>
      <c r="J14" s="51">
        <f>J15+J19+J20+J25+J26</f>
        <v>117792.37299999998</v>
      </c>
      <c r="K14" s="52">
        <f aca="true" t="shared" si="6" ref="K14:K36">J14/$J$10*100</f>
        <v>13.981290563798218</v>
      </c>
      <c r="L14" s="52">
        <f>J14/J$12*100</f>
        <v>56.67139708973868</v>
      </c>
      <c r="M14" s="52"/>
      <c r="N14" s="52">
        <f aca="true" t="shared" si="7" ref="N14:N36">J14-B14</f>
        <v>1422.7188379999716</v>
      </c>
      <c r="O14" s="53">
        <f t="shared" si="4"/>
        <v>0.012225857748269897</v>
      </c>
    </row>
    <row r="15" spans="1:15" s="54" customFormat="1" ht="40.5" customHeight="1">
      <c r="A15" s="56" t="s">
        <v>14</v>
      </c>
      <c r="B15" s="51">
        <f>B16+B17+B18</f>
        <v>38810.232442</v>
      </c>
      <c r="C15" s="52">
        <f t="shared" si="0"/>
        <v>5.096727245960989</v>
      </c>
      <c r="D15" s="52">
        <f t="shared" si="1"/>
        <v>20.690761701651066</v>
      </c>
      <c r="E15" s="52"/>
      <c r="F15" s="51">
        <f>F16+F17+F18</f>
        <v>46917.246999999996</v>
      </c>
      <c r="G15" s="52">
        <f t="shared" si="5"/>
        <v>5.568812700296736</v>
      </c>
      <c r="H15" s="52">
        <f>F15/F$12*100</f>
        <v>18.29506664553496</v>
      </c>
      <c r="I15" s="52"/>
      <c r="J15" s="51">
        <f>J16+J17+J18</f>
        <v>40522.691999999995</v>
      </c>
      <c r="K15" s="52">
        <f t="shared" si="6"/>
        <v>4.809815074183976</v>
      </c>
      <c r="L15" s="52">
        <f t="shared" si="3"/>
        <v>19.49597848306509</v>
      </c>
      <c r="M15" s="52"/>
      <c r="N15" s="52">
        <f t="shared" si="7"/>
        <v>1712.459557999995</v>
      </c>
      <c r="O15" s="53">
        <f t="shared" si="4"/>
        <v>0.04412391913805669</v>
      </c>
    </row>
    <row r="16" spans="1:15" ht="25.5" customHeight="1">
      <c r="A16" s="57" t="s">
        <v>15</v>
      </c>
      <c r="B16" s="58">
        <v>14569.403999999999</v>
      </c>
      <c r="C16" s="58">
        <f t="shared" si="0"/>
        <v>1.9133170211022417</v>
      </c>
      <c r="D16" s="58">
        <f t="shared" si="1"/>
        <v>7.767334729303342</v>
      </c>
      <c r="E16" s="58"/>
      <c r="F16" s="44">
        <f>'[1]progr.%.exec'!Q29</f>
        <v>14836.554</v>
      </c>
      <c r="G16" s="52">
        <f t="shared" si="5"/>
        <v>1.7610153115727005</v>
      </c>
      <c r="H16" s="58">
        <f t="shared" si="2"/>
        <v>5.785414992914617</v>
      </c>
      <c r="I16" s="58"/>
      <c r="J16" s="58">
        <v>13814.805</v>
      </c>
      <c r="K16" s="58">
        <f>J16/$J$10*100</f>
        <v>1.639739465875371</v>
      </c>
      <c r="L16" s="58">
        <f t="shared" si="3"/>
        <v>6.646477016574813</v>
      </c>
      <c r="M16" s="58"/>
      <c r="N16" s="58">
        <f t="shared" si="7"/>
        <v>-754.5989999999983</v>
      </c>
      <c r="O16" s="59">
        <f t="shared" si="4"/>
        <v>-0.05179340211857664</v>
      </c>
    </row>
    <row r="17" spans="1:15" ht="18" customHeight="1">
      <c r="A17" s="57" t="s">
        <v>16</v>
      </c>
      <c r="B17" s="58">
        <v>22822.016442</v>
      </c>
      <c r="C17" s="58">
        <f t="shared" si="0"/>
        <v>2.9970857088151184</v>
      </c>
      <c r="D17" s="58">
        <f t="shared" si="1"/>
        <v>12.167020758205242</v>
      </c>
      <c r="E17" s="58"/>
      <c r="F17" s="44">
        <f>'[1]progr.%.exec'!Q33</f>
        <v>30130.483</v>
      </c>
      <c r="G17" s="52">
        <f t="shared" si="5"/>
        <v>3.576318456973294</v>
      </c>
      <c r="H17" s="58">
        <f t="shared" si="2"/>
        <v>11.74918030776951</v>
      </c>
      <c r="I17" s="58"/>
      <c r="J17" s="58">
        <v>24908.166999999998</v>
      </c>
      <c r="K17" s="58">
        <f t="shared" si="6"/>
        <v>2.9564589910979224</v>
      </c>
      <c r="L17" s="58">
        <f t="shared" si="3"/>
        <v>11.983633463556467</v>
      </c>
      <c r="M17" s="58"/>
      <c r="N17" s="58">
        <f t="shared" si="7"/>
        <v>2086.1505579999975</v>
      </c>
      <c r="O17" s="59">
        <f t="shared" si="4"/>
        <v>0.09140956336184192</v>
      </c>
    </row>
    <row r="18" spans="1:15" ht="36.75" customHeight="1">
      <c r="A18" s="60" t="s">
        <v>17</v>
      </c>
      <c r="B18" s="58">
        <v>1418.812</v>
      </c>
      <c r="C18" s="58">
        <f t="shared" si="0"/>
        <v>0.1863245160436291</v>
      </c>
      <c r="D18" s="58">
        <f t="shared" si="1"/>
        <v>0.756406214142482</v>
      </c>
      <c r="E18" s="58"/>
      <c r="F18" s="61">
        <f>'[1]progr.%.exec'!Q37</f>
        <v>1950.21</v>
      </c>
      <c r="G18" s="52">
        <f t="shared" si="5"/>
        <v>0.23147893175074186</v>
      </c>
      <c r="H18" s="58">
        <f t="shared" si="2"/>
        <v>0.7604713448508336</v>
      </c>
      <c r="I18" s="58"/>
      <c r="J18" s="58">
        <v>1799.72</v>
      </c>
      <c r="K18" s="58">
        <f t="shared" si="6"/>
        <v>0.2136166172106825</v>
      </c>
      <c r="L18" s="58">
        <f t="shared" si="3"/>
        <v>0.8658680029338107</v>
      </c>
      <c r="M18" s="58"/>
      <c r="N18" s="58">
        <f t="shared" si="7"/>
        <v>380.90800000000013</v>
      </c>
      <c r="O18" s="59">
        <f t="shared" si="4"/>
        <v>0.26846967744845696</v>
      </c>
    </row>
    <row r="19" spans="1:15" ht="24" customHeight="1">
      <c r="A19" s="56" t="s">
        <v>18</v>
      </c>
      <c r="B19" s="52">
        <v>5491.754</v>
      </c>
      <c r="C19" s="52">
        <f t="shared" si="0"/>
        <v>0.7212008400553873</v>
      </c>
      <c r="D19" s="52">
        <f t="shared" si="1"/>
        <v>2.927799350542448</v>
      </c>
      <c r="E19" s="52"/>
      <c r="F19" s="62">
        <f>'[1]progr.%.exec'!Q41</f>
        <v>5395.362</v>
      </c>
      <c r="G19" s="52">
        <f t="shared" si="5"/>
        <v>0.6403990504451038</v>
      </c>
      <c r="H19" s="52">
        <f t="shared" si="2"/>
        <v>2.1038853231688295</v>
      </c>
      <c r="I19" s="52"/>
      <c r="J19" s="52">
        <v>4847.425</v>
      </c>
      <c r="K19" s="52">
        <f t="shared" si="6"/>
        <v>0.5753620178041543</v>
      </c>
      <c r="L19" s="52">
        <f t="shared" si="3"/>
        <v>2.3321573378755738</v>
      </c>
      <c r="M19" s="52"/>
      <c r="N19" s="52">
        <f t="shared" si="7"/>
        <v>-644.3289999999997</v>
      </c>
      <c r="O19" s="53">
        <f t="shared" si="4"/>
        <v>-0.11732663189210579</v>
      </c>
    </row>
    <row r="20" spans="1:15" ht="23.25" customHeight="1">
      <c r="A20" s="63" t="s">
        <v>19</v>
      </c>
      <c r="B20" s="51">
        <f>B21+B22+B23+B24</f>
        <v>70679.48172</v>
      </c>
      <c r="C20" s="52">
        <f t="shared" si="0"/>
        <v>9.281934622552903</v>
      </c>
      <c r="D20" s="52">
        <f t="shared" si="1"/>
        <v>37.68110164375404</v>
      </c>
      <c r="E20" s="52"/>
      <c r="F20" s="51">
        <f>F21+F22+F23+F24</f>
        <v>85706.6216</v>
      </c>
      <c r="G20" s="52">
        <f t="shared" si="5"/>
        <v>10.172892771513354</v>
      </c>
      <c r="H20" s="52">
        <f t="shared" si="2"/>
        <v>33.42072381475508</v>
      </c>
      <c r="I20" s="52"/>
      <c r="J20" s="51">
        <f>J21+J22+J23+J24</f>
        <v>70852.52699999999</v>
      </c>
      <c r="K20" s="52">
        <f t="shared" si="6"/>
        <v>8.409795489614242</v>
      </c>
      <c r="L20" s="52">
        <f t="shared" si="3"/>
        <v>34.08804483825478</v>
      </c>
      <c r="M20" s="52"/>
      <c r="N20" s="52">
        <f t="shared" si="7"/>
        <v>173.04527999999118</v>
      </c>
      <c r="O20" s="53">
        <f t="shared" si="4"/>
        <v>0.0024483099732608427</v>
      </c>
    </row>
    <row r="21" spans="1:15" ht="20.25" customHeight="1">
      <c r="A21" s="57" t="s">
        <v>20</v>
      </c>
      <c r="B21" s="44">
        <v>43691.763</v>
      </c>
      <c r="C21" s="58">
        <f t="shared" si="0"/>
        <v>5.737790909625757</v>
      </c>
      <c r="D21" s="58">
        <f t="shared" si="1"/>
        <v>23.2932347908254</v>
      </c>
      <c r="E21" s="58"/>
      <c r="F21" s="44">
        <f>'[1]progr.%.exec'!Q49</f>
        <v>52845.956000000006</v>
      </c>
      <c r="G21" s="52">
        <f t="shared" si="5"/>
        <v>6.272517032640951</v>
      </c>
      <c r="H21" s="58">
        <f t="shared" si="2"/>
        <v>20.60692706387926</v>
      </c>
      <c r="I21" s="58"/>
      <c r="J21" s="58">
        <v>43930.215</v>
      </c>
      <c r="K21" s="58">
        <f t="shared" si="6"/>
        <v>5.21426884272997</v>
      </c>
      <c r="L21" s="58">
        <f t="shared" si="3"/>
        <v>21.135380798403602</v>
      </c>
      <c r="M21" s="58"/>
      <c r="N21" s="58">
        <f t="shared" si="7"/>
        <v>238.4519999999975</v>
      </c>
      <c r="O21" s="59">
        <f t="shared" si="4"/>
        <v>0.005457596206406068</v>
      </c>
    </row>
    <row r="22" spans="1:15" ht="18" customHeight="1">
      <c r="A22" s="57" t="s">
        <v>21</v>
      </c>
      <c r="B22" s="44">
        <v>22619.047000000002</v>
      </c>
      <c r="C22" s="58">
        <f t="shared" si="0"/>
        <v>2.9704308855881547</v>
      </c>
      <c r="D22" s="58">
        <f t="shared" si="1"/>
        <v>12.058812378793572</v>
      </c>
      <c r="E22" s="58"/>
      <c r="F22" s="44">
        <f>'[1]progr.%.exec'!Q53</f>
        <v>26502.145999999997</v>
      </c>
      <c r="G22" s="52">
        <f t="shared" si="5"/>
        <v>3.1456553115727</v>
      </c>
      <c r="H22" s="58">
        <f t="shared" si="2"/>
        <v>10.33433456399728</v>
      </c>
      <c r="I22" s="58"/>
      <c r="J22" s="58">
        <v>21932.412</v>
      </c>
      <c r="K22" s="58">
        <f t="shared" si="6"/>
        <v>2.603253649851632</v>
      </c>
      <c r="L22" s="58">
        <f t="shared" si="3"/>
        <v>10.551960181562436</v>
      </c>
      <c r="M22" s="58"/>
      <c r="N22" s="58">
        <f>J22-B22</f>
        <v>-686.635000000002</v>
      </c>
      <c r="O22" s="59">
        <f>J22/B22-1</f>
        <v>-0.03035649556765152</v>
      </c>
    </row>
    <row r="23" spans="1:15" s="66" customFormat="1" ht="30" customHeight="1">
      <c r="A23" s="64" t="s">
        <v>22</v>
      </c>
      <c r="B23" s="44">
        <v>1592.77772</v>
      </c>
      <c r="C23" s="58">
        <f t="shared" si="0"/>
        <v>0.2091704453049981</v>
      </c>
      <c r="D23" s="58">
        <f t="shared" si="1"/>
        <v>0.8491519420160629</v>
      </c>
      <c r="E23" s="58"/>
      <c r="F23" s="65">
        <f>'[1]progr.%.exec'!Q57</f>
        <v>3398.4269999999997</v>
      </c>
      <c r="G23" s="52">
        <f t="shared" si="5"/>
        <v>0.40337412462908007</v>
      </c>
      <c r="H23" s="58">
        <f t="shared" si="2"/>
        <v>1.3251938771042007</v>
      </c>
      <c r="I23" s="58"/>
      <c r="J23" s="58">
        <v>2552.772</v>
      </c>
      <c r="K23" s="58">
        <f t="shared" si="6"/>
        <v>0.302999643916914</v>
      </c>
      <c r="L23" s="58">
        <f t="shared" si="3"/>
        <v>1.2281708230087733</v>
      </c>
      <c r="M23" s="58"/>
      <c r="N23" s="58">
        <f t="shared" si="7"/>
        <v>959.9942799999999</v>
      </c>
      <c r="O23" s="59">
        <f t="shared" si="4"/>
        <v>0.6027170445352537</v>
      </c>
    </row>
    <row r="24" spans="1:15" ht="52.5" customHeight="1">
      <c r="A24" s="64" t="s">
        <v>23</v>
      </c>
      <c r="B24" s="44">
        <v>2775.894</v>
      </c>
      <c r="C24" s="58">
        <f t="shared" si="0"/>
        <v>0.36454238203399303</v>
      </c>
      <c r="D24" s="58">
        <f t="shared" si="1"/>
        <v>1.4799025321190058</v>
      </c>
      <c r="E24" s="58"/>
      <c r="F24" s="65">
        <f>'[1]progr.%.exec'!Q61</f>
        <v>2960.0926</v>
      </c>
      <c r="G24" s="52">
        <f t="shared" si="5"/>
        <v>0.35134630267062317</v>
      </c>
      <c r="H24" s="58">
        <f t="shared" si="2"/>
        <v>1.1542683097743323</v>
      </c>
      <c r="I24" s="58"/>
      <c r="J24" s="58">
        <v>2437.128</v>
      </c>
      <c r="K24" s="58">
        <f t="shared" si="6"/>
        <v>0.28927335311572705</v>
      </c>
      <c r="L24" s="58">
        <f t="shared" si="3"/>
        <v>1.1725330352799725</v>
      </c>
      <c r="M24" s="58"/>
      <c r="N24" s="58">
        <f t="shared" si="7"/>
        <v>-338.7659999999996</v>
      </c>
      <c r="O24" s="59">
        <f t="shared" si="4"/>
        <v>-0.12203852164383788</v>
      </c>
    </row>
    <row r="25" spans="1:15" s="54" customFormat="1" ht="35.25" customHeight="1">
      <c r="A25" s="63" t="s">
        <v>24</v>
      </c>
      <c r="B25" s="67">
        <v>744.695</v>
      </c>
      <c r="C25" s="52">
        <f t="shared" si="0"/>
        <v>0.0977965618243364</v>
      </c>
      <c r="D25" s="52">
        <f t="shared" si="1"/>
        <v>0.39701660659822136</v>
      </c>
      <c r="E25" s="52"/>
      <c r="F25" s="68">
        <f>'[1]progr.%.exec'!Q65</f>
        <v>945.5830000000001</v>
      </c>
      <c r="G25" s="52">
        <f t="shared" si="5"/>
        <v>0.11223537091988131</v>
      </c>
      <c r="H25" s="52">
        <f t="shared" si="2"/>
        <v>0.36872376599344986</v>
      </c>
      <c r="I25" s="52"/>
      <c r="J25" s="52">
        <v>788.131</v>
      </c>
      <c r="K25" s="52">
        <f t="shared" si="6"/>
        <v>0.093546706231454</v>
      </c>
      <c r="L25" s="52">
        <f t="shared" si="3"/>
        <v>0.37917976964207056</v>
      </c>
      <c r="M25" s="52"/>
      <c r="N25" s="52">
        <f t="shared" si="7"/>
        <v>43.43599999999992</v>
      </c>
      <c r="O25" s="53">
        <f t="shared" si="4"/>
        <v>0.05832723463968459</v>
      </c>
    </row>
    <row r="26" spans="1:15" s="54" customFormat="1" ht="17.25" customHeight="1">
      <c r="A26" s="69" t="s">
        <v>25</v>
      </c>
      <c r="B26" s="67">
        <v>643.491</v>
      </c>
      <c r="C26" s="52">
        <f t="shared" si="0"/>
        <v>0.08450601570428706</v>
      </c>
      <c r="D26" s="52">
        <f t="shared" si="1"/>
        <v>0.3430620766844091</v>
      </c>
      <c r="E26" s="52"/>
      <c r="F26" s="52">
        <f>'[1]progr.%.exec'!Q69</f>
        <v>1010.111</v>
      </c>
      <c r="G26" s="52">
        <f t="shared" si="5"/>
        <v>0.11989448071216618</v>
      </c>
      <c r="H26" s="52">
        <f t="shared" si="2"/>
        <v>0.3938860279757669</v>
      </c>
      <c r="I26" s="52"/>
      <c r="J26" s="52">
        <v>781.598</v>
      </c>
      <c r="K26" s="52">
        <f t="shared" si="6"/>
        <v>0.09277127596439169</v>
      </c>
      <c r="L26" s="52">
        <f t="shared" si="3"/>
        <v>0.3760366609011738</v>
      </c>
      <c r="M26" s="52"/>
      <c r="N26" s="52">
        <f t="shared" si="7"/>
        <v>138.10699999999997</v>
      </c>
      <c r="O26" s="53">
        <f t="shared" si="4"/>
        <v>0.21462149431771382</v>
      </c>
    </row>
    <row r="27" spans="1:15" s="54" customFormat="1" ht="18" customHeight="1">
      <c r="A27" s="70" t="s">
        <v>26</v>
      </c>
      <c r="B27" s="67">
        <v>50360.071072000006</v>
      </c>
      <c r="C27" s="52">
        <f t="shared" si="0"/>
        <v>6.613501908930266</v>
      </c>
      <c r="D27" s="52">
        <f t="shared" si="1"/>
        <v>26.84828624477228</v>
      </c>
      <c r="E27" s="52"/>
      <c r="F27" s="71">
        <f>'[1]progr.%.exec'!Q73</f>
        <v>71372.15100000001</v>
      </c>
      <c r="G27" s="52">
        <f t="shared" si="5"/>
        <v>8.471471928783386</v>
      </c>
      <c r="H27" s="52">
        <f t="shared" si="2"/>
        <v>27.831092885313257</v>
      </c>
      <c r="I27" s="52"/>
      <c r="J27" s="52">
        <v>58627.17099999999</v>
      </c>
      <c r="K27" s="52">
        <f t="shared" si="6"/>
        <v>6.958714658753708</v>
      </c>
      <c r="L27" s="52">
        <f t="shared" si="3"/>
        <v>28.20627179307282</v>
      </c>
      <c r="M27" s="52"/>
      <c r="N27" s="52">
        <f>J27-B27</f>
        <v>8267.099927999981</v>
      </c>
      <c r="O27" s="53">
        <f t="shared" si="4"/>
        <v>0.1641598145518992</v>
      </c>
    </row>
    <row r="28" spans="1:15" s="54" customFormat="1" ht="18" customHeight="1">
      <c r="A28" s="72" t="s">
        <v>27</v>
      </c>
      <c r="B28" s="67">
        <v>15852.224463651437</v>
      </c>
      <c r="C28" s="52">
        <f t="shared" si="0"/>
        <v>2.0817825415945395</v>
      </c>
      <c r="D28" s="52">
        <f t="shared" si="1"/>
        <v>8.451240257544637</v>
      </c>
      <c r="E28" s="52"/>
      <c r="F28" s="52">
        <f>'[1]progr.%.exec'!Q77</f>
        <v>22373.532999999996</v>
      </c>
      <c r="G28" s="52">
        <f t="shared" si="5"/>
        <v>2.6556122255192873</v>
      </c>
      <c r="H28" s="52">
        <f t="shared" si="2"/>
        <v>8.724409540292841</v>
      </c>
      <c r="I28" s="52"/>
      <c r="J28" s="52">
        <v>18595.280941079996</v>
      </c>
      <c r="K28" s="52">
        <f t="shared" si="6"/>
        <v>2.207155007843323</v>
      </c>
      <c r="L28" s="52">
        <f t="shared" si="3"/>
        <v>8.946424317363862</v>
      </c>
      <c r="M28" s="52"/>
      <c r="N28" s="52">
        <f t="shared" si="7"/>
        <v>2743.0564774285594</v>
      </c>
      <c r="O28" s="53">
        <f t="shared" si="4"/>
        <v>0.17303921501479413</v>
      </c>
    </row>
    <row r="29" spans="1:15" s="54" customFormat="1" ht="0" customHeight="1" hidden="1">
      <c r="A29" s="73"/>
      <c r="B29" s="67"/>
      <c r="C29" s="52"/>
      <c r="D29" s="52"/>
      <c r="E29" s="52"/>
      <c r="F29" s="74"/>
      <c r="G29" s="52"/>
      <c r="H29" s="52"/>
      <c r="I29" s="52"/>
      <c r="J29" s="52"/>
      <c r="K29" s="52"/>
      <c r="L29" s="52"/>
      <c r="M29" s="52"/>
      <c r="N29" s="52"/>
      <c r="O29" s="53"/>
    </row>
    <row r="30" spans="1:15" s="54" customFormat="1" ht="19.5" customHeight="1">
      <c r="A30" s="75" t="s">
        <v>28</v>
      </c>
      <c r="B30" s="67">
        <v>631.467</v>
      </c>
      <c r="C30" s="52">
        <f t="shared" si="0"/>
        <v>0.0829269721235247</v>
      </c>
      <c r="D30" s="52">
        <f t="shared" si="1"/>
        <v>0.3366517641702429</v>
      </c>
      <c r="E30" s="52"/>
      <c r="F30" s="51">
        <f>'[1]progr.%.exec'!Q85</f>
        <v>849.0799999999999</v>
      </c>
      <c r="G30" s="52">
        <f t="shared" si="5"/>
        <v>0.10078100890207715</v>
      </c>
      <c r="H30" s="52">
        <f t="shared" si="2"/>
        <v>0.3310930666368984</v>
      </c>
      <c r="I30" s="52"/>
      <c r="J30" s="52">
        <v>663.976</v>
      </c>
      <c r="K30" s="52">
        <f t="shared" si="6"/>
        <v>0.07881020771513353</v>
      </c>
      <c r="L30" s="52">
        <f t="shared" si="3"/>
        <v>0.3194472324116973</v>
      </c>
      <c r="M30" s="52"/>
      <c r="N30" s="52">
        <f t="shared" si="7"/>
        <v>32.509000000000015</v>
      </c>
      <c r="O30" s="53">
        <f t="shared" si="4"/>
        <v>0.05148170846615896</v>
      </c>
    </row>
    <row r="31" spans="1:15" s="54" customFormat="1" ht="18" customHeight="1">
      <c r="A31" s="75" t="s">
        <v>29</v>
      </c>
      <c r="B31" s="67">
        <v>0</v>
      </c>
      <c r="C31" s="52">
        <f t="shared" si="0"/>
        <v>0</v>
      </c>
      <c r="D31" s="52">
        <f t="shared" si="1"/>
        <v>0</v>
      </c>
      <c r="E31" s="52"/>
      <c r="F31" s="51">
        <f>'[1]progr.%.exec'!Q89</f>
        <v>18.387</v>
      </c>
      <c r="G31" s="52">
        <f t="shared" si="5"/>
        <v>0.002182433234421365</v>
      </c>
      <c r="H31" s="52">
        <f t="shared" si="2"/>
        <v>0.0071698876622375415</v>
      </c>
      <c r="I31" s="52"/>
      <c r="J31" s="52">
        <v>0</v>
      </c>
      <c r="K31" s="52">
        <f t="shared" si="6"/>
        <v>0</v>
      </c>
      <c r="L31" s="52">
        <f t="shared" si="3"/>
        <v>0</v>
      </c>
      <c r="M31" s="52"/>
      <c r="N31" s="52">
        <f t="shared" si="7"/>
        <v>0</v>
      </c>
      <c r="O31" s="53"/>
    </row>
    <row r="32" spans="1:15" s="54" customFormat="1" ht="34.5" customHeight="1">
      <c r="A32" s="76" t="s">
        <v>30</v>
      </c>
      <c r="B32" s="67">
        <v>690.880141190476</v>
      </c>
      <c r="C32" s="52">
        <f t="shared" si="0"/>
        <v>0.09072936227736274</v>
      </c>
      <c r="D32" s="52">
        <f t="shared" si="1"/>
        <v>0.36832648160863557</v>
      </c>
      <c r="E32" s="52"/>
      <c r="F32" s="77">
        <f>'[1]progr.%.exec'!Q97</f>
        <v>254.70299999999997</v>
      </c>
      <c r="G32" s="52">
        <f t="shared" si="5"/>
        <v>0.030231810089020768</v>
      </c>
      <c r="H32" s="52">
        <f t="shared" si="2"/>
        <v>0.09931973118153523</v>
      </c>
      <c r="I32" s="52"/>
      <c r="J32" s="52">
        <v>235.79400000000004</v>
      </c>
      <c r="K32" s="52">
        <f t="shared" si="6"/>
        <v>0.02798741839762612</v>
      </c>
      <c r="L32" s="52">
        <f t="shared" si="3"/>
        <v>0.11344346891948469</v>
      </c>
      <c r="M32" s="52"/>
      <c r="N32" s="52">
        <f t="shared" si="7"/>
        <v>-455.086141190476</v>
      </c>
      <c r="O32" s="53">
        <f>J32/B32-1</f>
        <v>-0.6587049099519688</v>
      </c>
    </row>
    <row r="33" spans="1:15" s="54" customFormat="1" ht="16.5" customHeight="1">
      <c r="A33" s="78" t="s">
        <v>31</v>
      </c>
      <c r="B33" s="67"/>
      <c r="C33" s="52"/>
      <c r="D33" s="52"/>
      <c r="E33" s="52"/>
      <c r="F33" s="51"/>
      <c r="G33" s="52">
        <f t="shared" si="5"/>
        <v>0</v>
      </c>
      <c r="H33" s="52"/>
      <c r="I33" s="52"/>
      <c r="J33" s="52"/>
      <c r="K33" s="52"/>
      <c r="L33" s="52"/>
      <c r="M33" s="52"/>
      <c r="N33" s="52"/>
      <c r="O33" s="53"/>
    </row>
    <row r="34" spans="1:15" ht="15" customHeight="1">
      <c r="A34" s="79" t="s">
        <v>32</v>
      </c>
      <c r="B34" s="67">
        <v>191.461</v>
      </c>
      <c r="C34" s="78">
        <f t="shared" si="0"/>
        <v>0.025143484948132153</v>
      </c>
      <c r="D34" s="78">
        <f t="shared" si="1"/>
        <v>0.10207292450721712</v>
      </c>
      <c r="E34" s="78"/>
      <c r="F34" s="80">
        <f>'[1]progr.%.exec'!Q114</f>
        <v>0</v>
      </c>
      <c r="G34" s="52">
        <f t="shared" si="5"/>
        <v>0</v>
      </c>
      <c r="H34" s="78">
        <f t="shared" si="2"/>
        <v>0</v>
      </c>
      <c r="I34" s="78"/>
      <c r="J34" s="78">
        <v>-140.299</v>
      </c>
      <c r="K34" s="78">
        <f t="shared" si="6"/>
        <v>-0.016652700296735906</v>
      </c>
      <c r="L34" s="78">
        <f t="shared" si="3"/>
        <v>-0.06749961935390546</v>
      </c>
      <c r="M34" s="78"/>
      <c r="N34" s="78">
        <f t="shared" si="7"/>
        <v>-331.76</v>
      </c>
      <c r="O34" s="53">
        <f>J34/B34-1</f>
        <v>-1.7327810885767858</v>
      </c>
    </row>
    <row r="35" spans="1:15" ht="48" customHeight="1">
      <c r="A35" s="81" t="s">
        <v>33</v>
      </c>
      <c r="B35" s="67">
        <v>1591.322</v>
      </c>
      <c r="C35" s="67">
        <f>B35/$B$10*100</f>
        <v>0.20897927387108364</v>
      </c>
      <c r="D35" s="67">
        <f>B35/B$12*100</f>
        <v>0.8483758591706602</v>
      </c>
      <c r="E35" s="51"/>
      <c r="F35" s="51"/>
      <c r="G35" s="52">
        <f t="shared" si="5"/>
        <v>0</v>
      </c>
      <c r="H35" s="52"/>
      <c r="I35" s="52"/>
      <c r="J35" s="67">
        <v>-136.69199999999998</v>
      </c>
      <c r="K35" s="67">
        <f t="shared" si="6"/>
        <v>-0.01622456973293768</v>
      </c>
      <c r="L35" s="67">
        <f t="shared" si="3"/>
        <v>-0.06576424613663705</v>
      </c>
      <c r="M35" s="67"/>
      <c r="N35" s="67">
        <f t="shared" si="7"/>
        <v>-1728.014</v>
      </c>
      <c r="O35" s="53">
        <f>J35/B35-1</f>
        <v>-1.0858983914003577</v>
      </c>
    </row>
    <row r="36" spans="1:15" ht="48" customHeight="1">
      <c r="A36" s="81" t="s">
        <v>34</v>
      </c>
      <c r="B36" s="67">
        <v>1885.6784850000001</v>
      </c>
      <c r="C36" s="83">
        <f>B36/$B$10*100</f>
        <v>0.2476354380506429</v>
      </c>
      <c r="D36" s="83">
        <f>B36/B$12*100</f>
        <v>1.0053050889961328</v>
      </c>
      <c r="E36" s="67"/>
      <c r="F36" s="67">
        <f>'[1]progr.%.exec'!Q122</f>
        <v>21604.754</v>
      </c>
      <c r="G36" s="52">
        <f t="shared" si="5"/>
        <v>2.5643624925816026</v>
      </c>
      <c r="H36" s="67"/>
      <c r="I36" s="67"/>
      <c r="J36" s="67">
        <v>12213.938546</v>
      </c>
      <c r="K36" s="67">
        <f t="shared" si="6"/>
        <v>1.4497256434421364</v>
      </c>
      <c r="L36" s="67">
        <f t="shared" si="3"/>
        <v>5.876279963984015</v>
      </c>
      <c r="M36" s="67"/>
      <c r="N36" s="67">
        <f t="shared" si="7"/>
        <v>10328.260060999999</v>
      </c>
      <c r="O36" s="53">
        <f>J36/B36-1</f>
        <v>5.477211594212997</v>
      </c>
    </row>
    <row r="37" spans="1:15" ht="10.5" customHeight="1">
      <c r="A37" s="84"/>
      <c r="B37" s="51"/>
      <c r="C37" s="51"/>
      <c r="D37" s="51"/>
      <c r="E37" s="51"/>
      <c r="F37" s="51"/>
      <c r="G37" s="52">
        <f t="shared" si="5"/>
        <v>0</v>
      </c>
      <c r="H37" s="52"/>
      <c r="I37" s="52"/>
      <c r="J37" s="71"/>
      <c r="K37" s="52"/>
      <c r="L37" s="52"/>
      <c r="M37" s="52"/>
      <c r="N37" s="52"/>
      <c r="O37" s="82"/>
    </row>
    <row r="38" spans="1:15" s="54" customFormat="1" ht="33" customHeight="1">
      <c r="A38" s="46" t="s">
        <v>35</v>
      </c>
      <c r="B38" s="85">
        <f>B39+B52+B53+B54+B55</f>
        <v>188829.5606830719</v>
      </c>
      <c r="C38" s="48">
        <f aca="true" t="shared" si="8" ref="C38:C56">B38/$B$10*100</f>
        <v>24.797912978607783</v>
      </c>
      <c r="D38" s="48">
        <f aca="true" t="shared" si="9" ref="D38:D54">B38/B$38*100</f>
        <v>100</v>
      </c>
      <c r="E38" s="48"/>
      <c r="F38" s="85" t="e">
        <f>F39+F52+F53+F54+F55</f>
        <v>#REF!</v>
      </c>
      <c r="G38" s="48" t="e">
        <f t="shared" si="5"/>
        <v>#REF!</v>
      </c>
      <c r="H38" s="48" t="e">
        <f aca="true" t="shared" si="10" ref="H38:H54">F38/F$38*100</f>
        <v>#REF!</v>
      </c>
      <c r="I38" s="48"/>
      <c r="J38" s="85">
        <f>J39+J52+J53+J54+J55</f>
        <v>214470.6377038</v>
      </c>
      <c r="K38" s="48">
        <f aca="true" t="shared" si="11" ref="K38:K54">J38/$J$10*100</f>
        <v>25.456455513804155</v>
      </c>
      <c r="L38" s="48">
        <f aca="true" t="shared" si="12" ref="L38:L54">J38/J$38*100</f>
        <v>100</v>
      </c>
      <c r="M38" s="48"/>
      <c r="N38" s="48">
        <f>J38-B38</f>
        <v>25641.077020728088</v>
      </c>
      <c r="O38" s="49">
        <f>J38/B38-1</f>
        <v>0.1357895285461348</v>
      </c>
    </row>
    <row r="39" spans="1:15" s="54" customFormat="1" ht="19.5" customHeight="1">
      <c r="A39" s="86" t="s">
        <v>36</v>
      </c>
      <c r="B39" s="71">
        <f>B40+B41+B42+B43+B44+B51</f>
        <v>177819.82581588143</v>
      </c>
      <c r="C39" s="52">
        <f t="shared" si="8"/>
        <v>23.352067073091103</v>
      </c>
      <c r="D39" s="52">
        <f t="shared" si="9"/>
        <v>94.16948552580227</v>
      </c>
      <c r="E39" s="52"/>
      <c r="F39" s="71" t="e">
        <f>F40+F41+F42+F43+F44+F51+#REF!</f>
        <v>#REF!</v>
      </c>
      <c r="G39" s="52" t="e">
        <f t="shared" si="5"/>
        <v>#REF!</v>
      </c>
      <c r="H39" s="52" t="e">
        <f t="shared" si="10"/>
        <v>#REF!</v>
      </c>
      <c r="I39" s="52"/>
      <c r="J39" s="71">
        <f>J40+J41+J42+J43+J44+J51</f>
        <v>206310.4832188</v>
      </c>
      <c r="K39" s="52">
        <f t="shared" si="11"/>
        <v>24.487891183240354</v>
      </c>
      <c r="L39" s="52">
        <f t="shared" si="12"/>
        <v>96.19521134810547</v>
      </c>
      <c r="M39" s="52"/>
      <c r="N39" s="52">
        <f>J39-B39</f>
        <v>28490.657402918558</v>
      </c>
      <c r="O39" s="53">
        <f aca="true" t="shared" si="13" ref="O39:O51">J39/B39-1</f>
        <v>0.16022205213730456</v>
      </c>
    </row>
    <row r="40" spans="1:15" ht="19.5" customHeight="1">
      <c r="A40" s="87" t="s">
        <v>37</v>
      </c>
      <c r="B40" s="78">
        <v>46512.460321666666</v>
      </c>
      <c r="C40" s="78">
        <f t="shared" si="8"/>
        <v>6.108217057251449</v>
      </c>
      <c r="D40" s="78">
        <f t="shared" si="9"/>
        <v>24.631980370770616</v>
      </c>
      <c r="E40" s="78"/>
      <c r="F40" s="78">
        <f>'[1]progr.%.exec'!Q139</f>
        <v>68990.47</v>
      </c>
      <c r="G40" s="52">
        <f t="shared" si="5"/>
        <v>8.188779821958457</v>
      </c>
      <c r="H40" s="78" t="e">
        <f t="shared" si="10"/>
        <v>#REF!</v>
      </c>
      <c r="I40" s="78"/>
      <c r="J40" s="88">
        <v>56387.704806</v>
      </c>
      <c r="K40" s="78">
        <f>J40/$J$10*100</f>
        <v>6.69290264759644</v>
      </c>
      <c r="L40" s="78">
        <f t="shared" si="12"/>
        <v>26.291573247371815</v>
      </c>
      <c r="M40" s="78"/>
      <c r="N40" s="78">
        <f aca="true" t="shared" si="14" ref="N40:N46">J40-B40</f>
        <v>9875.244484333336</v>
      </c>
      <c r="O40" s="89">
        <f t="shared" si="13"/>
        <v>0.21231395664815444</v>
      </c>
    </row>
    <row r="41" spans="1:15" ht="17.25" customHeight="1">
      <c r="A41" s="87" t="s">
        <v>38</v>
      </c>
      <c r="B41" s="78">
        <v>30007.387013333333</v>
      </c>
      <c r="C41" s="78">
        <f t="shared" si="8"/>
        <v>3.9406995873965083</v>
      </c>
      <c r="D41" s="78">
        <f t="shared" si="9"/>
        <v>15.891255005193381</v>
      </c>
      <c r="E41" s="78"/>
      <c r="F41" s="78">
        <f>'[1]progr.%.exec'!Q143</f>
        <v>39135.18400000001</v>
      </c>
      <c r="G41" s="52">
        <f t="shared" si="5"/>
        <v>4.6451256973293775</v>
      </c>
      <c r="H41" s="78" t="e">
        <f t="shared" si="10"/>
        <v>#REF!</v>
      </c>
      <c r="I41" s="78"/>
      <c r="J41" s="88">
        <v>31267.449563000002</v>
      </c>
      <c r="K41" s="78">
        <f t="shared" si="11"/>
        <v>3.7112699778041547</v>
      </c>
      <c r="L41" s="78">
        <f t="shared" si="12"/>
        <v>14.578895226759519</v>
      </c>
      <c r="M41" s="78"/>
      <c r="N41" s="78">
        <f t="shared" si="14"/>
        <v>1260.062549666669</v>
      </c>
      <c r="O41" s="89">
        <f t="shared" si="13"/>
        <v>0.04199174520283222</v>
      </c>
    </row>
    <row r="42" spans="1:15" ht="19.5" customHeight="1">
      <c r="A42" s="87" t="s">
        <v>39</v>
      </c>
      <c r="B42" s="78">
        <v>8804.03374505143</v>
      </c>
      <c r="C42" s="78">
        <f t="shared" si="8"/>
        <v>1.1561837134014141</v>
      </c>
      <c r="D42" s="78">
        <f t="shared" si="9"/>
        <v>4.662423464421421</v>
      </c>
      <c r="E42" s="78"/>
      <c r="F42" s="78">
        <f>'[1]progr.%.exec'!Q147</f>
        <v>10673.901000000002</v>
      </c>
      <c r="G42" s="52">
        <f t="shared" si="5"/>
        <v>1.266931869436202</v>
      </c>
      <c r="H42" s="78" t="e">
        <f t="shared" si="10"/>
        <v>#REF!</v>
      </c>
      <c r="I42" s="78"/>
      <c r="J42" s="88">
        <v>8916.433155</v>
      </c>
      <c r="K42" s="78">
        <f t="shared" si="11"/>
        <v>1.0583303448071217</v>
      </c>
      <c r="L42" s="78">
        <f t="shared" si="12"/>
        <v>4.157414390362499</v>
      </c>
      <c r="M42" s="78"/>
      <c r="N42" s="78">
        <f t="shared" si="14"/>
        <v>112.39940994856988</v>
      </c>
      <c r="O42" s="89">
        <f t="shared" si="13"/>
        <v>0.012766808170373789</v>
      </c>
    </row>
    <row r="43" spans="1:15" ht="19.5" customHeight="1">
      <c r="A43" s="87" t="s">
        <v>40</v>
      </c>
      <c r="B43" s="78">
        <v>4659.981137000001</v>
      </c>
      <c r="C43" s="78">
        <f t="shared" si="8"/>
        <v>0.6119688373963327</v>
      </c>
      <c r="D43" s="78">
        <f t="shared" si="9"/>
        <v>2.46782395729937</v>
      </c>
      <c r="E43" s="78"/>
      <c r="F43" s="78">
        <f>'[1]progr.%.exec'!Q151</f>
        <v>6835.17</v>
      </c>
      <c r="G43" s="52">
        <f t="shared" si="5"/>
        <v>0.8112961424332343</v>
      </c>
      <c r="H43" s="78" t="e">
        <f t="shared" si="10"/>
        <v>#REF!</v>
      </c>
      <c r="I43" s="78"/>
      <c r="J43" s="88">
        <v>4835.593999999999</v>
      </c>
      <c r="K43" s="78">
        <f t="shared" si="11"/>
        <v>0.5739577448071216</v>
      </c>
      <c r="L43" s="78">
        <f t="shared" si="12"/>
        <v>2.2546648118230137</v>
      </c>
      <c r="M43" s="78"/>
      <c r="N43" s="78">
        <f t="shared" si="14"/>
        <v>175.61286299999847</v>
      </c>
      <c r="O43" s="89">
        <f t="shared" si="13"/>
        <v>0.037685316278566416</v>
      </c>
    </row>
    <row r="44" spans="1:15" s="54" customFormat="1" ht="19.5" customHeight="1">
      <c r="A44" s="87" t="s">
        <v>41</v>
      </c>
      <c r="B44" s="88">
        <f>B45+B46+B47+B48+B50+B49</f>
        <v>87537.86036882999</v>
      </c>
      <c r="C44" s="78">
        <f t="shared" si="8"/>
        <v>11.495849674739873</v>
      </c>
      <c r="D44" s="78">
        <f t="shared" si="9"/>
        <v>46.35813378592346</v>
      </c>
      <c r="E44" s="78"/>
      <c r="F44" s="88">
        <f>F45+F46+F47+F48+F50+F49</f>
        <v>135573.6863</v>
      </c>
      <c r="G44" s="52">
        <f t="shared" si="5"/>
        <v>16.091832201780417</v>
      </c>
      <c r="H44" s="78" t="e">
        <f t="shared" si="10"/>
        <v>#REF!</v>
      </c>
      <c r="I44" s="78"/>
      <c r="J44" s="88">
        <f>J45+J46+J47+J48+J50+J49</f>
        <v>104693.1786448</v>
      </c>
      <c r="K44" s="78">
        <f t="shared" si="11"/>
        <v>12.426490046860534</v>
      </c>
      <c r="L44" s="78">
        <f t="shared" si="12"/>
        <v>48.81469079669037</v>
      </c>
      <c r="M44" s="78"/>
      <c r="N44" s="78">
        <f>J44-B44</f>
        <v>17155.318275970014</v>
      </c>
      <c r="O44" s="89">
        <f t="shared" si="13"/>
        <v>0.1959759834623349</v>
      </c>
    </row>
    <row r="45" spans="1:15" ht="31.5" customHeight="1">
      <c r="A45" s="90" t="s">
        <v>42</v>
      </c>
      <c r="B45" s="58">
        <v>812.3510259400027</v>
      </c>
      <c r="C45" s="58">
        <f t="shared" si="8"/>
        <v>0.10668144318332279</v>
      </c>
      <c r="D45" s="58">
        <f>B45/B$38*100</f>
        <v>0.4302033129778011</v>
      </c>
      <c r="E45" s="58"/>
      <c r="F45" s="65">
        <f>'[1]progr.%.exec'!Q159</f>
        <v>2491.923299999995</v>
      </c>
      <c r="G45" s="52">
        <f t="shared" si="5"/>
        <v>0.2957772462908006</v>
      </c>
      <c r="H45" s="58" t="e">
        <f t="shared" si="10"/>
        <v>#REF!</v>
      </c>
      <c r="I45" s="58"/>
      <c r="J45" s="91">
        <v>1096.25014</v>
      </c>
      <c r="K45" s="58">
        <f t="shared" si="11"/>
        <v>0.1301187109792285</v>
      </c>
      <c r="L45" s="58">
        <f t="shared" si="12"/>
        <v>0.5111422951583721</v>
      </c>
      <c r="M45" s="58"/>
      <c r="N45" s="58">
        <f t="shared" si="14"/>
        <v>283.8991140599974</v>
      </c>
      <c r="O45" s="59">
        <f t="shared" si="13"/>
        <v>0.34947837202702714</v>
      </c>
    </row>
    <row r="46" spans="1:15" ht="15.75" customHeight="1">
      <c r="A46" s="92" t="s">
        <v>43</v>
      </c>
      <c r="B46" s="58">
        <v>8346.190740000002</v>
      </c>
      <c r="C46" s="93">
        <f t="shared" si="8"/>
        <v>1.0960577937304725</v>
      </c>
      <c r="D46" s="93">
        <f t="shared" si="9"/>
        <v>4.419959835636168</v>
      </c>
      <c r="E46" s="93"/>
      <c r="F46" s="93">
        <f>'[1]progr.%.exec'!Q163</f>
        <v>12030.259999999998</v>
      </c>
      <c r="G46" s="52">
        <f t="shared" si="5"/>
        <v>1.4279240356083083</v>
      </c>
      <c r="H46" s="93" t="e">
        <f t="shared" si="10"/>
        <v>#REF!</v>
      </c>
      <c r="I46" s="93"/>
      <c r="J46" s="94">
        <v>9538.731474799999</v>
      </c>
      <c r="K46" s="93">
        <f t="shared" si="11"/>
        <v>1.132193646860534</v>
      </c>
      <c r="L46" s="93">
        <f t="shared" si="12"/>
        <v>4.44756987572989</v>
      </c>
      <c r="M46" s="93"/>
      <c r="N46" s="93">
        <f t="shared" si="14"/>
        <v>1192.5407347999972</v>
      </c>
      <c r="O46" s="95">
        <f t="shared" si="13"/>
        <v>0.1428844333840371</v>
      </c>
    </row>
    <row r="47" spans="1:15" ht="33" customHeight="1">
      <c r="A47" s="90" t="s">
        <v>44</v>
      </c>
      <c r="B47" s="58">
        <v>5375.52068006</v>
      </c>
      <c r="C47" s="58">
        <f t="shared" si="8"/>
        <v>0.7059365787677997</v>
      </c>
      <c r="D47" s="58">
        <f t="shared" si="9"/>
        <v>2.846758029100209</v>
      </c>
      <c r="E47" s="52"/>
      <c r="F47" s="65">
        <f>'[1]progr.%.exec'!Q167</f>
        <v>773.9939999999999</v>
      </c>
      <c r="G47" s="52">
        <f t="shared" si="5"/>
        <v>0.09186872403560829</v>
      </c>
      <c r="H47" s="52" t="e">
        <f t="shared" si="10"/>
        <v>#REF!</v>
      </c>
      <c r="I47" s="52"/>
      <c r="J47" s="91">
        <v>735.01808</v>
      </c>
      <c r="K47" s="58">
        <f t="shared" si="11"/>
        <v>0.08724250207715134</v>
      </c>
      <c r="L47" s="58">
        <f t="shared" si="12"/>
        <v>0.3427126845284598</v>
      </c>
      <c r="M47" s="58"/>
      <c r="N47" s="58">
        <f>J47-B47</f>
        <v>-4640.50260006</v>
      </c>
      <c r="O47" s="59">
        <f t="shared" si="13"/>
        <v>-0.8632656957815301</v>
      </c>
    </row>
    <row r="48" spans="1:15" ht="17.25" customHeight="1">
      <c r="A48" s="92" t="s">
        <v>45</v>
      </c>
      <c r="B48" s="58">
        <v>67516.071</v>
      </c>
      <c r="C48" s="93">
        <f>B48/$B$10*100</f>
        <v>8.866501872159455</v>
      </c>
      <c r="D48" s="93">
        <f t="shared" si="9"/>
        <v>35.755032610237194</v>
      </c>
      <c r="E48" s="93"/>
      <c r="F48" s="93">
        <f>'[1]progr.%.exec'!Q171</f>
        <v>91782.99</v>
      </c>
      <c r="G48" s="52">
        <f t="shared" si="5"/>
        <v>10.8941234421365</v>
      </c>
      <c r="H48" s="93" t="e">
        <f t="shared" si="10"/>
        <v>#REF!</v>
      </c>
      <c r="I48" s="93"/>
      <c r="J48" s="94">
        <v>75955.814</v>
      </c>
      <c r="K48" s="93">
        <f t="shared" si="11"/>
        <v>9.015526884272997</v>
      </c>
      <c r="L48" s="93">
        <f t="shared" si="12"/>
        <v>35.41548382249913</v>
      </c>
      <c r="M48" s="93"/>
      <c r="N48" s="93">
        <f>J48-B48</f>
        <v>8439.743000000002</v>
      </c>
      <c r="O48" s="95">
        <f t="shared" si="13"/>
        <v>0.1250034676928995</v>
      </c>
    </row>
    <row r="49" spans="1:15" ht="48" customHeight="1">
      <c r="A49" s="96" t="s">
        <v>46</v>
      </c>
      <c r="B49" s="94">
        <v>2401.8413738299996</v>
      </c>
      <c r="C49" s="93">
        <f>B49/$B$10*100</f>
        <v>0.3154201765931215</v>
      </c>
      <c r="D49" s="93">
        <f>B49/B$38*100</f>
        <v>1.2719625916310882</v>
      </c>
      <c r="E49" s="93"/>
      <c r="F49" s="93">
        <f>'[1]progr.%.exec'!Q175</f>
        <v>23497.579000000005</v>
      </c>
      <c r="G49" s="52">
        <f t="shared" si="5"/>
        <v>2.789030148367953</v>
      </c>
      <c r="H49" s="93"/>
      <c r="I49" s="93"/>
      <c r="J49" s="94">
        <v>13548.842548</v>
      </c>
      <c r="K49" s="93">
        <f>J49/$J$10*100</f>
        <v>1.6081712223145403</v>
      </c>
      <c r="L49" s="93">
        <f t="shared" si="12"/>
        <v>6.317341475298808</v>
      </c>
      <c r="M49" s="93"/>
      <c r="N49" s="93">
        <f>J49-B49</f>
        <v>11147.00117417</v>
      </c>
      <c r="O49" s="95">
        <f t="shared" si="13"/>
        <v>4.641023048243558</v>
      </c>
    </row>
    <row r="50" spans="1:15" ht="19.5" customHeight="1">
      <c r="A50" s="97" t="s">
        <v>47</v>
      </c>
      <c r="B50" s="58">
        <v>3085.8855490000005</v>
      </c>
      <c r="C50" s="58">
        <f t="shared" si="8"/>
        <v>0.4052518103057021</v>
      </c>
      <c r="D50" s="58">
        <f t="shared" si="9"/>
        <v>1.634217406340999</v>
      </c>
      <c r="E50" s="58"/>
      <c r="F50" s="58">
        <f>'[1]progr.%.exec'!Q179</f>
        <v>4996.9400000000005</v>
      </c>
      <c r="G50" s="52">
        <f t="shared" si="5"/>
        <v>0.5931086053412463</v>
      </c>
      <c r="H50" s="58" t="e">
        <f t="shared" si="10"/>
        <v>#REF!</v>
      </c>
      <c r="I50" s="58"/>
      <c r="J50" s="91">
        <v>3818.522402</v>
      </c>
      <c r="K50" s="58">
        <f t="shared" si="11"/>
        <v>0.45323708035608307</v>
      </c>
      <c r="L50" s="58">
        <f t="shared" si="12"/>
        <v>1.780440643475712</v>
      </c>
      <c r="M50" s="58"/>
      <c r="N50" s="58">
        <f>J50-B50</f>
        <v>732.6368529999995</v>
      </c>
      <c r="O50" s="59">
        <f t="shared" si="13"/>
        <v>0.23741543273936871</v>
      </c>
    </row>
    <row r="51" spans="1:15" ht="31.5" customHeight="1">
      <c r="A51" s="98" t="s">
        <v>48</v>
      </c>
      <c r="B51" s="99">
        <v>298.10323</v>
      </c>
      <c r="C51" s="99">
        <f>B51/$B$10*100</f>
        <v>0.03914820290552424</v>
      </c>
      <c r="D51" s="78">
        <f t="shared" si="9"/>
        <v>0.15786894219403022</v>
      </c>
      <c r="E51" s="78"/>
      <c r="F51" s="100">
        <f>'[1]progr.%.exec'!Q183</f>
        <v>359.955</v>
      </c>
      <c r="G51" s="52">
        <f t="shared" si="5"/>
        <v>0.042724629080118696</v>
      </c>
      <c r="H51" s="78" t="e">
        <f t="shared" si="10"/>
        <v>#REF!</v>
      </c>
      <c r="I51" s="78"/>
      <c r="J51" s="88">
        <v>210.12304999999998</v>
      </c>
      <c r="K51" s="78">
        <f t="shared" si="11"/>
        <v>0.02494042136498516</v>
      </c>
      <c r="L51" s="78">
        <f t="shared" si="12"/>
        <v>0.09797287509826667</v>
      </c>
      <c r="M51" s="78"/>
      <c r="N51" s="78">
        <f>J51-B51</f>
        <v>-87.98018000000002</v>
      </c>
      <c r="O51" s="101">
        <f t="shared" si="13"/>
        <v>-0.29513326641915294</v>
      </c>
    </row>
    <row r="52" spans="1:15" s="54" customFormat="1" ht="19.5" customHeight="1">
      <c r="A52" s="86" t="s">
        <v>49</v>
      </c>
      <c r="B52" s="102">
        <v>11009.734867190478</v>
      </c>
      <c r="C52" s="78">
        <f t="shared" si="8"/>
        <v>1.4458459055166824</v>
      </c>
      <c r="D52" s="78">
        <f t="shared" si="9"/>
        <v>5.830514474197722</v>
      </c>
      <c r="E52" s="78"/>
      <c r="F52" s="78">
        <f>'[1]progr.%.exec'!Q191</f>
        <v>19592.71</v>
      </c>
      <c r="G52" s="52">
        <f t="shared" si="5"/>
        <v>2.3255442136498514</v>
      </c>
      <c r="H52" s="78" t="e">
        <f t="shared" si="10"/>
        <v>#REF!</v>
      </c>
      <c r="I52" s="78"/>
      <c r="J52" s="88">
        <v>9065.432018</v>
      </c>
      <c r="K52" s="78">
        <f t="shared" si="11"/>
        <v>1.0760156697922847</v>
      </c>
      <c r="L52" s="78">
        <f t="shared" si="12"/>
        <v>4.226887239697604</v>
      </c>
      <c r="M52" s="78"/>
      <c r="N52" s="78">
        <f>J52-B52</f>
        <v>-1944.3028491904788</v>
      </c>
      <c r="O52" s="89">
        <f>J52/B52-1</f>
        <v>-0.17659851691656914</v>
      </c>
    </row>
    <row r="53" spans="1:15" ht="19.5" customHeight="1">
      <c r="A53" s="86" t="s">
        <v>31</v>
      </c>
      <c r="B53" s="102">
        <v>0</v>
      </c>
      <c r="C53" s="78">
        <f t="shared" si="8"/>
        <v>0</v>
      </c>
      <c r="D53" s="78">
        <f t="shared" si="9"/>
        <v>0</v>
      </c>
      <c r="E53" s="78"/>
      <c r="F53" s="78">
        <f>'[1]progr.%.exec'!Q212</f>
        <v>0</v>
      </c>
      <c r="G53" s="52">
        <f t="shared" si="5"/>
        <v>0</v>
      </c>
      <c r="H53" s="78" t="e">
        <f t="shared" si="10"/>
        <v>#REF!</v>
      </c>
      <c r="I53" s="78"/>
      <c r="J53" s="88">
        <v>0</v>
      </c>
      <c r="K53" s="78">
        <f t="shared" si="11"/>
        <v>0</v>
      </c>
      <c r="L53" s="78">
        <f t="shared" si="12"/>
        <v>0</v>
      </c>
      <c r="M53" s="78"/>
      <c r="N53" s="78">
        <f>J53-B53</f>
        <v>0</v>
      </c>
      <c r="O53" s="89"/>
    </row>
    <row r="54" spans="1:15" s="54" customFormat="1" ht="32.25" customHeight="1">
      <c r="A54" s="103" t="s">
        <v>50</v>
      </c>
      <c r="B54" s="99">
        <v>0</v>
      </c>
      <c r="C54" s="78">
        <f t="shared" si="8"/>
        <v>0</v>
      </c>
      <c r="D54" s="78">
        <f t="shared" si="9"/>
        <v>0</v>
      </c>
      <c r="E54" s="78"/>
      <c r="F54" s="104">
        <f>'[1]progr.%.exec'!Q224</f>
        <v>0</v>
      </c>
      <c r="G54" s="52">
        <f t="shared" si="5"/>
        <v>0</v>
      </c>
      <c r="H54" s="78" t="e">
        <f t="shared" si="10"/>
        <v>#REF!</v>
      </c>
      <c r="I54" s="78"/>
      <c r="J54" s="88">
        <v>-905.2775330000001</v>
      </c>
      <c r="K54" s="78">
        <f t="shared" si="11"/>
        <v>-0.10745133922848665</v>
      </c>
      <c r="L54" s="78">
        <f t="shared" si="12"/>
        <v>-0.42209858780308007</v>
      </c>
      <c r="M54" s="78"/>
      <c r="N54" s="78">
        <f>J54-B54</f>
        <v>-905.2775330000001</v>
      </c>
      <c r="O54" s="89"/>
    </row>
    <row r="55" spans="1:15" s="54" customFormat="1" ht="7.5" customHeight="1">
      <c r="A55" s="105"/>
      <c r="B55" s="106"/>
      <c r="C55" s="52"/>
      <c r="D55" s="52"/>
      <c r="E55" s="52"/>
      <c r="F55" s="107"/>
      <c r="G55" s="52">
        <f t="shared" si="5"/>
        <v>0</v>
      </c>
      <c r="H55" s="52"/>
      <c r="I55" s="52"/>
      <c r="J55" s="71"/>
      <c r="K55" s="52"/>
      <c r="L55" s="52"/>
      <c r="M55" s="52"/>
      <c r="N55" s="78">
        <f>J55-B55</f>
        <v>0</v>
      </c>
      <c r="O55" s="89"/>
    </row>
    <row r="56" spans="1:15" s="39" customFormat="1" ht="21" customHeight="1" thickBot="1">
      <c r="A56" s="108" t="s">
        <v>51</v>
      </c>
      <c r="B56" s="109">
        <f>B12-B38</f>
        <v>-1256.8023592299724</v>
      </c>
      <c r="C56" s="110">
        <f t="shared" si="8"/>
        <v>-0.1650487107143271</v>
      </c>
      <c r="D56" s="109">
        <v>0</v>
      </c>
      <c r="E56" s="109"/>
      <c r="F56" s="109" t="e">
        <f>F12-F38</f>
        <v>#REF!</v>
      </c>
      <c r="G56" s="110" t="e">
        <f t="shared" si="5"/>
        <v>#REF!</v>
      </c>
      <c r="H56" s="111"/>
      <c r="I56" s="111"/>
      <c r="J56" s="109">
        <f>J12-J38</f>
        <v>-6619.095216720074</v>
      </c>
      <c r="K56" s="110">
        <f>J56/$J$10*100</f>
        <v>-0.7856492838836884</v>
      </c>
      <c r="L56" s="112">
        <v>0</v>
      </c>
      <c r="M56" s="111"/>
      <c r="N56" s="109">
        <f>J56-B56</f>
        <v>-5362.292857490102</v>
      </c>
      <c r="O56" s="113"/>
    </row>
    <row r="57" spans="1:14" ht="19.5" customHeight="1">
      <c r="A57" s="115"/>
      <c r="B57" s="115"/>
      <c r="C57" s="115"/>
      <c r="D57" s="115"/>
      <c r="E57" s="115"/>
      <c r="G57" s="115"/>
      <c r="H57" s="115"/>
      <c r="I57" s="115"/>
      <c r="J57" s="114"/>
      <c r="K57" s="114"/>
      <c r="L57" s="114"/>
      <c r="M57" s="114"/>
      <c r="N57" s="114"/>
    </row>
    <row r="58" spans="10:14" ht="19.5" customHeight="1">
      <c r="J58" s="114"/>
      <c r="K58" s="114"/>
      <c r="L58" s="114"/>
      <c r="M58" s="114"/>
      <c r="N58" s="114"/>
    </row>
    <row r="59" spans="10:14" ht="19.5" customHeight="1">
      <c r="J59" s="114"/>
      <c r="K59" s="114"/>
      <c r="L59" s="114"/>
      <c r="M59" s="114"/>
      <c r="N59" s="114"/>
    </row>
    <row r="60" spans="10:14" ht="19.5" customHeight="1">
      <c r="J60" s="114"/>
      <c r="K60" s="114"/>
      <c r="L60" s="114"/>
      <c r="M60" s="114"/>
      <c r="N60" s="114"/>
    </row>
  </sheetData>
  <sheetProtection/>
  <mergeCells count="5">
    <mergeCell ref="A3:O4"/>
    <mergeCell ref="B7:D7"/>
    <mergeCell ref="F7:H7"/>
    <mergeCell ref="J7:L7"/>
    <mergeCell ref="N7:O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2017-11-23T13:51:38Z</dcterms:created>
  <dcterms:modified xsi:type="dcterms:W3CDTF">2017-11-23T14:09:48Z</dcterms:modified>
  <cp:category/>
  <cp:version/>
  <cp:contentType/>
  <cp:contentStatus/>
</cp:coreProperties>
</file>