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<sst xmlns="http://schemas.openxmlformats.org/spreadsheetml/2006/main" count="57" uniqueCount="52">
  <si>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</si>
  <si>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</si>
  <si>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 Realizări 1.01.-31.10.2017
</t>
  </si>
  <si>
    <t xml:space="preserve">Realizări 1.01.-31.10.2018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</si>
  <si>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</si>
  <si>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</si>
  <si>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</si>
  <si>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</si>
  <si>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</si>
  <si>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</si>
  <si>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</si>
  <si>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</si>
  <si>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</si>
  <si>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</si>
  <si>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</si>
  <si>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</si>
  <si>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</si>
  <si>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</si>
  <si>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</si>
  <si>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</si>
  <si>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</si>
  <si>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</si>
  <si>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</si>
  <si>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</si>
  <si>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</si>
  <si>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>Contributii de asigurari *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</si>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</sst>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6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0" applyNumberFormat="1" applyFont="1" applyFill="1" applyAlignment="1" applyProtection="1">
      <alignment horizontal="lef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8\10%20octombrie%202018\BGC%20-%20octombrie%202018%20-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18 "/>
      <sheetName val="UAT octombrie 2018"/>
      <sheetName val=" consolidari octombrie"/>
      <sheetName val="septembrie 2018  (valori)"/>
      <sheetName val="UAT septembrie 2018 (valori)"/>
      <sheetName val="august 2018 Engl"/>
      <sheetName val="Sinteza - An 2"/>
      <sheetName val="2017 - 2018"/>
      <sheetName val="Sinteza - Anexa executie progr"/>
      <sheetName val="progr.%.exec"/>
      <sheetName val="Progr.rectif.act.31.10(Liliana)"/>
      <sheetName val="dob_trez"/>
      <sheetName val="SPECIAL_CNAIR"/>
      <sheetName val="CNAIR_ex"/>
      <sheetName val="octombrie 2017"/>
      <sheetName val="octombrie 2017 leg"/>
      <sheetName val="august 2018  (valori)"/>
      <sheetName val="UAT august 2018 (valori)"/>
      <sheetName val="iulie 2018  (valori)"/>
      <sheetName val="UAT iulie 2018 (valori)"/>
      <sheetName val="iunie 2018  (valori)"/>
      <sheetName val="UAT iunie 2018 (valori)"/>
      <sheetName val="Sinteza-anexa program 9 luni "/>
      <sheetName val="program 9 luni .%.exec 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decembrie 2016 sit.financiare"/>
      <sheetName val=" decembrie 2015 DS"/>
      <sheetName val="decembrie 2014 DS "/>
      <sheetName val="bgc desfasurat"/>
      <sheetName val="pres (DS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5"/>
  <sheetViews>
    <sheetView showZeros="0" tabSelected="1" view="pageBreakPreview" zoomScale="75" zoomScaleNormal="75" zoomScaleSheetLayoutView="75" zoomScalePageLayoutView="0" workbookViewId="0" topLeftCell="A42">
      <selection activeCell="R34" sqref="R34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4" width="8.8515625" style="5" customWidth="1"/>
    <col min="15" max="15" width="10.421875" style="5" bestFit="1" customWidth="1"/>
    <col min="16" max="17" width="8.8515625" style="5" customWidth="1"/>
    <col min="18" max="18" width="10.421875" style="5" bestFit="1" customWidth="1"/>
    <col min="19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4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5" t="s">
        <v>2</v>
      </c>
      <c r="C7" s="96"/>
      <c r="D7" s="96"/>
      <c r="E7" s="14"/>
      <c r="F7" s="15"/>
      <c r="G7" s="97" t="s">
        <v>3</v>
      </c>
      <c r="H7" s="98"/>
      <c r="I7" s="98"/>
      <c r="J7" s="16"/>
      <c r="K7" s="99" t="s">
        <v>4</v>
      </c>
      <c r="L7" s="95"/>
    </row>
    <row r="8" spans="1:12" s="24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</row>
    <row r="9" spans="1:12" s="29" customFormat="1" ht="13.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9</v>
      </c>
      <c r="B10" s="17">
        <v>858659.6</v>
      </c>
      <c r="C10" s="17"/>
      <c r="D10" s="17"/>
      <c r="E10" s="17"/>
      <c r="F10" s="17"/>
      <c r="G10" s="17">
        <v>949600</v>
      </c>
      <c r="H10" s="17"/>
      <c r="I10" s="17"/>
      <c r="J10" s="17"/>
      <c r="K10" s="17"/>
      <c r="L10" s="31"/>
    </row>
    <row r="11" spans="2:12" s="29" customFormat="1" ht="8.25" customHeight="1">
      <c r="B11" s="32"/>
      <c r="G11" s="34"/>
      <c r="H11" s="34"/>
      <c r="I11" s="34"/>
      <c r="J11" s="34"/>
      <c r="K11" s="34"/>
      <c r="L11" s="28"/>
    </row>
    <row r="12" spans="1:12" s="34" customFormat="1" ht="35.25" customHeight="1">
      <c r="A12" s="35" t="s">
        <v>10</v>
      </c>
      <c r="B12" s="36">
        <f>B13+B30+B31+B33+B34++B37+B32+B35+B36</f>
        <v>207851.54248707992</v>
      </c>
      <c r="C12" s="37">
        <f aca="true" t="shared" si="0" ref="C12:C28">B12/$B$10*100</f>
        <v>24.20651239292962</v>
      </c>
      <c r="D12" s="37">
        <f>B12/B$12*100</f>
        <v>100</v>
      </c>
      <c r="E12" s="37"/>
      <c r="F12" s="37"/>
      <c r="G12" s="36">
        <f>G13+G30+G31+G33+G34+G37+G32+G35+G36</f>
        <v>232336.47785605</v>
      </c>
      <c r="H12" s="37">
        <f>G12/$G$10*100</f>
        <v>24.46677315249052</v>
      </c>
      <c r="I12" s="37">
        <f aca="true" t="shared" si="1" ref="I12:I32">G12/G$12*100</f>
        <v>100</v>
      </c>
      <c r="J12" s="37"/>
      <c r="K12" s="37">
        <f aca="true" t="shared" si="2" ref="K12:K28">G12-B12</f>
        <v>24484.935368970095</v>
      </c>
      <c r="L12" s="38">
        <f aca="true" t="shared" si="3" ref="L12:L28">G12/B12-1</f>
        <v>0.11780011385045208</v>
      </c>
    </row>
    <row r="13" spans="1:12" s="43" customFormat="1" ht="24.75" customHeight="1">
      <c r="A13" s="39" t="s">
        <v>11</v>
      </c>
      <c r="B13" s="40">
        <f>B14+B27+B28</f>
        <v>195014.82494107995</v>
      </c>
      <c r="C13" s="41">
        <f t="shared" si="0"/>
        <v>22.711540748054286</v>
      </c>
      <c r="D13" s="41">
        <f>B13/B$12*100</f>
        <v>93.82409320017537</v>
      </c>
      <c r="E13" s="41"/>
      <c r="F13" s="41"/>
      <c r="G13" s="40">
        <f>G14+G27+G28</f>
        <v>221034.50493705002</v>
      </c>
      <c r="H13" s="41">
        <f aca="true" t="shared" si="4" ref="H13:H28">G13/$G$10*100</f>
        <v>23.27659066312658</v>
      </c>
      <c r="I13" s="41">
        <f t="shared" si="1"/>
        <v>95.13551508428976</v>
      </c>
      <c r="J13" s="41"/>
      <c r="K13" s="41">
        <f t="shared" si="2"/>
        <v>26019.679995970073</v>
      </c>
      <c r="L13" s="42">
        <f t="shared" si="3"/>
        <v>0.13342411277620259</v>
      </c>
    </row>
    <row r="14" spans="1:12" s="43" customFormat="1" ht="25.5" customHeight="1">
      <c r="A14" s="44" t="s">
        <v>12</v>
      </c>
      <c r="B14" s="40">
        <f>B15+B19+B20+B25+B26</f>
        <v>117792.37299999998</v>
      </c>
      <c r="C14" s="41">
        <f t="shared" si="0"/>
        <v>13.718168759773953</v>
      </c>
      <c r="D14" s="41">
        <f aca="true" t="shared" si="5" ref="D14:D34">B14/B$12*100</f>
        <v>56.67139708973868</v>
      </c>
      <c r="E14" s="41"/>
      <c r="F14" s="41"/>
      <c r="G14" s="40">
        <f>G15+G19+G20+G25+G26</f>
        <v>118212.33759099999</v>
      </c>
      <c r="H14" s="41">
        <f t="shared" si="4"/>
        <v>12.448645491891321</v>
      </c>
      <c r="I14" s="41">
        <f t="shared" si="1"/>
        <v>50.8798010031991</v>
      </c>
      <c r="J14" s="41"/>
      <c r="K14" s="41">
        <f t="shared" si="2"/>
        <v>419.96459100001084</v>
      </c>
      <c r="L14" s="42">
        <f t="shared" si="3"/>
        <v>0.0035652952759515077</v>
      </c>
    </row>
    <row r="15" spans="1:12" s="43" customFormat="1" ht="40.5" customHeight="1">
      <c r="A15" s="45" t="s">
        <v>13</v>
      </c>
      <c r="B15" s="40">
        <f>B16+B17+B18</f>
        <v>40522.691999999995</v>
      </c>
      <c r="C15" s="41">
        <f t="shared" si="0"/>
        <v>4.719296447626044</v>
      </c>
      <c r="D15" s="41">
        <f t="shared" si="5"/>
        <v>19.49597848306509</v>
      </c>
      <c r="E15" s="41"/>
      <c r="F15" s="41"/>
      <c r="G15" s="40">
        <f>G16+G17+G18</f>
        <v>35801.924</v>
      </c>
      <c r="H15" s="41">
        <f t="shared" si="4"/>
        <v>3.770211036225779</v>
      </c>
      <c r="I15" s="41">
        <f t="shared" si="1"/>
        <v>15.409514825382692</v>
      </c>
      <c r="J15" s="41"/>
      <c r="K15" s="41">
        <f t="shared" si="2"/>
        <v>-4720.767999999996</v>
      </c>
      <c r="L15" s="42">
        <f t="shared" si="3"/>
        <v>-0.11649690005787372</v>
      </c>
    </row>
    <row r="16" spans="1:12" ht="25.5" customHeight="1">
      <c r="A16" s="46" t="s">
        <v>14</v>
      </c>
      <c r="B16" s="47">
        <v>13814.805</v>
      </c>
      <c r="C16" s="47">
        <f t="shared" si="0"/>
        <v>1.6088802827104014</v>
      </c>
      <c r="D16" s="47">
        <f t="shared" si="5"/>
        <v>6.646477016574813</v>
      </c>
      <c r="E16" s="47"/>
      <c r="F16" s="47"/>
      <c r="G16" s="47">
        <v>14481.279</v>
      </c>
      <c r="H16" s="47">
        <f t="shared" si="4"/>
        <v>1.5249872577927548</v>
      </c>
      <c r="I16" s="47">
        <f t="shared" si="1"/>
        <v>6.23289082008562</v>
      </c>
      <c r="J16" s="47"/>
      <c r="K16" s="47">
        <f t="shared" si="2"/>
        <v>666.4740000000002</v>
      </c>
      <c r="L16" s="48">
        <f t="shared" si="3"/>
        <v>0.048243460548303085</v>
      </c>
    </row>
    <row r="17" spans="1:12" ht="18" customHeight="1">
      <c r="A17" s="46" t="s">
        <v>15</v>
      </c>
      <c r="B17" s="47">
        <v>24908.166999999998</v>
      </c>
      <c r="C17" s="47">
        <f t="shared" si="0"/>
        <v>2.9008197194790575</v>
      </c>
      <c r="D17" s="47">
        <f t="shared" si="5"/>
        <v>11.983633463556467</v>
      </c>
      <c r="E17" s="47"/>
      <c r="F17" s="47"/>
      <c r="G17" s="47">
        <v>18414.637</v>
      </c>
      <c r="H17" s="47">
        <f t="shared" si="4"/>
        <v>1.9391993470935132</v>
      </c>
      <c r="I17" s="47">
        <f t="shared" si="1"/>
        <v>7.925848394503621</v>
      </c>
      <c r="J17" s="47"/>
      <c r="K17" s="47">
        <f t="shared" si="2"/>
        <v>-6493.529999999999</v>
      </c>
      <c r="L17" s="48">
        <f t="shared" si="3"/>
        <v>-0.26069883022704965</v>
      </c>
    </row>
    <row r="18" spans="1:12" ht="36.75" customHeight="1">
      <c r="A18" s="49" t="s">
        <v>16</v>
      </c>
      <c r="B18" s="47">
        <v>1799.72</v>
      </c>
      <c r="C18" s="47">
        <f t="shared" si="0"/>
        <v>0.20959644543658515</v>
      </c>
      <c r="D18" s="47">
        <f t="shared" si="5"/>
        <v>0.8658680029338107</v>
      </c>
      <c r="E18" s="47"/>
      <c r="F18" s="47"/>
      <c r="G18" s="47">
        <v>2906.0080000000003</v>
      </c>
      <c r="H18" s="47">
        <f t="shared" si="4"/>
        <v>0.3060244313395114</v>
      </c>
      <c r="I18" s="47">
        <f t="shared" si="1"/>
        <v>1.250775610793451</v>
      </c>
      <c r="J18" s="47"/>
      <c r="K18" s="47">
        <f t="shared" si="2"/>
        <v>1106.2880000000002</v>
      </c>
      <c r="L18" s="48">
        <f t="shared" si="3"/>
        <v>0.6147000644544709</v>
      </c>
    </row>
    <row r="19" spans="1:12" ht="24" customHeight="1">
      <c r="A19" s="45" t="s">
        <v>17</v>
      </c>
      <c r="B19" s="41">
        <v>4847.425</v>
      </c>
      <c r="C19" s="41">
        <f t="shared" si="0"/>
        <v>0.5645339550154683</v>
      </c>
      <c r="D19" s="41">
        <f t="shared" si="5"/>
        <v>2.3321573378755738</v>
      </c>
      <c r="E19" s="41"/>
      <c r="F19" s="41"/>
      <c r="G19" s="41">
        <v>5061.786</v>
      </c>
      <c r="H19" s="41">
        <f t="shared" si="4"/>
        <v>0.5330440185341196</v>
      </c>
      <c r="I19" s="41">
        <f t="shared" si="1"/>
        <v>2.178644544631583</v>
      </c>
      <c r="J19" s="41"/>
      <c r="K19" s="41">
        <f t="shared" si="2"/>
        <v>214.36099999999988</v>
      </c>
      <c r="L19" s="42">
        <f t="shared" si="3"/>
        <v>0.04422162282036335</v>
      </c>
    </row>
    <row r="20" spans="1:12" ht="23.25" customHeight="1">
      <c r="A20" s="50" t="s">
        <v>18</v>
      </c>
      <c r="B20" s="40">
        <f>B21+B22+B23+B24</f>
        <v>70852.52699999999</v>
      </c>
      <c r="C20" s="41">
        <f t="shared" si="0"/>
        <v>8.25152679827955</v>
      </c>
      <c r="D20" s="41">
        <f t="shared" si="5"/>
        <v>34.08804483825478</v>
      </c>
      <c r="E20" s="41"/>
      <c r="F20" s="41"/>
      <c r="G20" s="40">
        <f>G21+G22+G23+G24</f>
        <v>75838.192591</v>
      </c>
      <c r="H20" s="41">
        <f t="shared" si="4"/>
        <v>7.986330306550126</v>
      </c>
      <c r="I20" s="41">
        <f t="shared" si="1"/>
        <v>32.64153493709562</v>
      </c>
      <c r="J20" s="41"/>
      <c r="K20" s="41">
        <f t="shared" si="2"/>
        <v>4985.665591000012</v>
      </c>
      <c r="L20" s="42">
        <f t="shared" si="3"/>
        <v>0.07036679991667771</v>
      </c>
    </row>
    <row r="21" spans="1:12" ht="20.25" customHeight="1">
      <c r="A21" s="46" t="s">
        <v>19</v>
      </c>
      <c r="B21" s="33">
        <v>43930.215</v>
      </c>
      <c r="C21" s="47">
        <f t="shared" si="0"/>
        <v>5.116138572258436</v>
      </c>
      <c r="D21" s="47">
        <f t="shared" si="5"/>
        <v>21.135380798403602</v>
      </c>
      <c r="E21" s="47"/>
      <c r="F21" s="47"/>
      <c r="G21" s="47">
        <v>47898.863</v>
      </c>
      <c r="H21" s="47">
        <f t="shared" si="4"/>
        <v>5.044109414490312</v>
      </c>
      <c r="I21" s="47">
        <f t="shared" si="1"/>
        <v>20.616161285563155</v>
      </c>
      <c r="J21" s="47"/>
      <c r="K21" s="47">
        <f t="shared" si="2"/>
        <v>3968.648000000001</v>
      </c>
      <c r="L21" s="48">
        <f t="shared" si="3"/>
        <v>0.09033982647250882</v>
      </c>
    </row>
    <row r="22" spans="1:12" ht="18" customHeight="1">
      <c r="A22" s="46" t="s">
        <v>20</v>
      </c>
      <c r="B22" s="33">
        <v>21932.412</v>
      </c>
      <c r="C22" s="47">
        <f t="shared" si="0"/>
        <v>2.55426154904691</v>
      </c>
      <c r="D22" s="47">
        <f t="shared" si="5"/>
        <v>10.551960181562436</v>
      </c>
      <c r="E22" s="47"/>
      <c r="F22" s="47"/>
      <c r="G22" s="47">
        <v>23672.348</v>
      </c>
      <c r="H22" s="47">
        <f t="shared" si="4"/>
        <v>2.4928757371524854</v>
      </c>
      <c r="I22" s="47">
        <f t="shared" si="1"/>
        <v>10.188821066086234</v>
      </c>
      <c r="J22" s="47"/>
      <c r="K22" s="47">
        <f t="shared" si="2"/>
        <v>1739.9360000000015</v>
      </c>
      <c r="L22" s="48">
        <f t="shared" si="3"/>
        <v>0.07933172147231238</v>
      </c>
    </row>
    <row r="23" spans="1:12" s="52" customFormat="1" ht="30" customHeight="1">
      <c r="A23" s="51" t="s">
        <v>21</v>
      </c>
      <c r="B23" s="33">
        <v>2552.772</v>
      </c>
      <c r="C23" s="47">
        <f t="shared" si="0"/>
        <v>0.2972973224779645</v>
      </c>
      <c r="D23" s="47">
        <f t="shared" si="5"/>
        <v>1.2281708230087733</v>
      </c>
      <c r="E23" s="47"/>
      <c r="F23" s="47"/>
      <c r="G23" s="47">
        <v>2937.5785910000004</v>
      </c>
      <c r="H23" s="47">
        <f t="shared" si="4"/>
        <v>0.30934905128475154</v>
      </c>
      <c r="I23" s="47">
        <f t="shared" si="1"/>
        <v>1.2643639165521188</v>
      </c>
      <c r="J23" s="47"/>
      <c r="K23" s="47">
        <f t="shared" si="2"/>
        <v>384.8065910000005</v>
      </c>
      <c r="L23" s="48">
        <f t="shared" si="3"/>
        <v>0.15074068150230446</v>
      </c>
    </row>
    <row r="24" spans="1:12" ht="52.5" customHeight="1">
      <c r="A24" s="51" t="s">
        <v>22</v>
      </c>
      <c r="B24" s="33">
        <v>2437.128</v>
      </c>
      <c r="C24" s="47">
        <f t="shared" si="0"/>
        <v>0.28382935449624047</v>
      </c>
      <c r="D24" s="47">
        <f t="shared" si="5"/>
        <v>1.1725330352799725</v>
      </c>
      <c r="E24" s="47"/>
      <c r="F24" s="47"/>
      <c r="G24" s="47">
        <v>1329.403</v>
      </c>
      <c r="H24" s="47">
        <f t="shared" si="4"/>
        <v>0.13999610362257792</v>
      </c>
      <c r="I24" s="47">
        <f t="shared" si="1"/>
        <v>0.5721886688941138</v>
      </c>
      <c r="J24" s="47"/>
      <c r="K24" s="47">
        <f t="shared" si="2"/>
        <v>-1107.7250000000001</v>
      </c>
      <c r="L24" s="48">
        <f t="shared" si="3"/>
        <v>-0.4545206488949288</v>
      </c>
    </row>
    <row r="25" spans="1:12" s="43" customFormat="1" ht="35.25" customHeight="1">
      <c r="A25" s="50" t="s">
        <v>23</v>
      </c>
      <c r="B25" s="53">
        <v>788.131</v>
      </c>
      <c r="C25" s="41">
        <f t="shared" si="0"/>
        <v>0.09178619792988979</v>
      </c>
      <c r="D25" s="41">
        <f t="shared" si="5"/>
        <v>0.37917976964207056</v>
      </c>
      <c r="E25" s="41"/>
      <c r="F25" s="41"/>
      <c r="G25" s="41">
        <v>884.779</v>
      </c>
      <c r="H25" s="41">
        <f t="shared" si="4"/>
        <v>0.09317386267902275</v>
      </c>
      <c r="I25" s="41">
        <f t="shared" si="1"/>
        <v>0.38081794480339304</v>
      </c>
      <c r="J25" s="41"/>
      <c r="K25" s="41">
        <f t="shared" si="2"/>
        <v>96.64800000000002</v>
      </c>
      <c r="L25" s="42">
        <f t="shared" si="3"/>
        <v>0.12262935983992507</v>
      </c>
    </row>
    <row r="26" spans="1:12" s="43" customFormat="1" ht="17.25" customHeight="1">
      <c r="A26" s="54" t="s">
        <v>24</v>
      </c>
      <c r="B26" s="53">
        <v>781.598</v>
      </c>
      <c r="C26" s="41">
        <f t="shared" si="0"/>
        <v>0.09102536092300138</v>
      </c>
      <c r="D26" s="41">
        <f t="shared" si="5"/>
        <v>0.3760366609011738</v>
      </c>
      <c r="E26" s="41"/>
      <c r="F26" s="41"/>
      <c r="G26" s="41">
        <v>625.656</v>
      </c>
      <c r="H26" s="41">
        <f t="shared" si="4"/>
        <v>0.06588626790227464</v>
      </c>
      <c r="I26" s="41">
        <f t="shared" si="1"/>
        <v>0.2692887512858145</v>
      </c>
      <c r="J26" s="41"/>
      <c r="K26" s="41">
        <f t="shared" si="2"/>
        <v>-155.942</v>
      </c>
      <c r="L26" s="42">
        <f t="shared" si="3"/>
        <v>-0.1995168871977666</v>
      </c>
    </row>
    <row r="27" spans="1:12" s="43" customFormat="1" ht="18" customHeight="1">
      <c r="A27" s="55" t="s">
        <v>25</v>
      </c>
      <c r="B27" s="53">
        <v>58627.17099999999</v>
      </c>
      <c r="C27" s="41">
        <f t="shared" si="0"/>
        <v>6.8277546771735835</v>
      </c>
      <c r="D27" s="41">
        <f t="shared" si="5"/>
        <v>28.20627179307282</v>
      </c>
      <c r="E27" s="41"/>
      <c r="F27" s="41"/>
      <c r="G27" s="41">
        <v>80780.36278400001</v>
      </c>
      <c r="H27" s="41">
        <f t="shared" si="4"/>
        <v>8.506777883740524</v>
      </c>
      <c r="I27" s="41">
        <f>G27/G$12*100</f>
        <v>34.768695613113984</v>
      </c>
      <c r="J27" s="41"/>
      <c r="K27" s="41">
        <f t="shared" si="2"/>
        <v>22153.191784000024</v>
      </c>
      <c r="L27" s="42">
        <f t="shared" si="3"/>
        <v>0.37786561087861514</v>
      </c>
    </row>
    <row r="28" spans="1:12" s="43" customFormat="1" ht="18" customHeight="1">
      <c r="A28" s="57" t="s">
        <v>26</v>
      </c>
      <c r="B28" s="53">
        <v>18595.280941079996</v>
      </c>
      <c r="C28" s="41">
        <f t="shared" si="0"/>
        <v>2.1656173111067525</v>
      </c>
      <c r="D28" s="41">
        <f t="shared" si="5"/>
        <v>8.946424317363862</v>
      </c>
      <c r="E28" s="41"/>
      <c r="F28" s="41"/>
      <c r="G28" s="41">
        <v>22041.804562050005</v>
      </c>
      <c r="H28" s="41">
        <f t="shared" si="4"/>
        <v>2.3211672874947356</v>
      </c>
      <c r="I28" s="41">
        <f>G28/G$12*100</f>
        <v>9.487018467976677</v>
      </c>
      <c r="J28" s="41"/>
      <c r="K28" s="41">
        <f t="shared" si="2"/>
        <v>3446.523620970009</v>
      </c>
      <c r="L28" s="42">
        <f t="shared" si="3"/>
        <v>0.18534399302115823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663.976</v>
      </c>
      <c r="C30" s="41">
        <f>B30/$B$10*100</f>
        <v>0.07732703390260821</v>
      </c>
      <c r="D30" s="41">
        <f t="shared" si="5"/>
        <v>0.3194472324116973</v>
      </c>
      <c r="E30" s="41"/>
      <c r="F30" s="41"/>
      <c r="G30" s="41">
        <v>674.0060000000001</v>
      </c>
      <c r="H30" s="41">
        <f>G30/$G$10*100</f>
        <v>0.07097788542544231</v>
      </c>
      <c r="I30" s="41">
        <f t="shared" si="1"/>
        <v>0.2900990865573841</v>
      </c>
      <c r="J30" s="41"/>
      <c r="K30" s="41">
        <f>G30-B30</f>
        <v>10.030000000000086</v>
      </c>
      <c r="L30" s="42">
        <f>G30/B30-1</f>
        <v>0.015105967685579147</v>
      </c>
    </row>
    <row r="31" spans="1:12" s="43" customFormat="1" ht="18" customHeight="1">
      <c r="A31" s="59" t="s">
        <v>28</v>
      </c>
      <c r="B31" s="53">
        <v>0</v>
      </c>
      <c r="C31" s="41">
        <f>B31/$B$10*100</f>
        <v>0</v>
      </c>
      <c r="D31" s="41">
        <f t="shared" si="5"/>
        <v>0</v>
      </c>
      <c r="E31" s="41"/>
      <c r="F31" s="41"/>
      <c r="G31" s="41">
        <v>7.356</v>
      </c>
      <c r="H31" s="41">
        <f>G31/$G$10*100</f>
        <v>0.0007746419545071609</v>
      </c>
      <c r="I31" s="41">
        <f t="shared" si="1"/>
        <v>0.0031660977509341422</v>
      </c>
      <c r="J31" s="41"/>
      <c r="K31" s="41">
        <f>G31-B31</f>
        <v>7.356</v>
      </c>
      <c r="L31" s="42"/>
    </row>
    <row r="32" spans="1:12" s="43" customFormat="1" ht="34.5" customHeight="1">
      <c r="A32" s="60" t="s">
        <v>29</v>
      </c>
      <c r="B32" s="53">
        <v>235.79400000000004</v>
      </c>
      <c r="C32" s="41">
        <f>B32/$B$10*100</f>
        <v>0.02746070736296433</v>
      </c>
      <c r="D32" s="41">
        <f t="shared" si="5"/>
        <v>0.11344346891948469</v>
      </c>
      <c r="E32" s="41"/>
      <c r="F32" s="41"/>
      <c r="G32" s="41">
        <v>202.58445999999998</v>
      </c>
      <c r="H32" s="41">
        <f>G32/$G$10*100</f>
        <v>0.021333662594776745</v>
      </c>
      <c r="I32" s="41">
        <f t="shared" si="1"/>
        <v>0.08719442675097983</v>
      </c>
      <c r="J32" s="41"/>
      <c r="K32" s="41">
        <f>G32-B32</f>
        <v>-33.20954000000006</v>
      </c>
      <c r="L32" s="42">
        <f>G32/B32-1</f>
        <v>-0.14084132759951506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59" t="s">
        <v>31</v>
      </c>
      <c r="B34" s="53">
        <v>-140.299</v>
      </c>
      <c r="C34" s="61">
        <f>B34/$B$10*100</f>
        <v>-0.016339303724083445</v>
      </c>
      <c r="D34" s="61">
        <f t="shared" si="5"/>
        <v>-0.06749961935390546</v>
      </c>
      <c r="E34" s="61"/>
      <c r="F34" s="61"/>
      <c r="G34" s="61">
        <v>-686.763308</v>
      </c>
      <c r="H34" s="61">
        <f>G34/$G$10*100</f>
        <v>-0.0723213256107835</v>
      </c>
      <c r="I34" s="61">
        <f>G34/G$12*100</f>
        <v>-0.2955899625996318</v>
      </c>
      <c r="J34" s="61"/>
      <c r="K34" s="61">
        <f>G34-B34</f>
        <v>-546.4643080000001</v>
      </c>
      <c r="L34" s="42">
        <f>G34/B34-1</f>
        <v>3.894997883092538</v>
      </c>
    </row>
    <row r="35" spans="1:12" ht="48" customHeight="1">
      <c r="A35" s="62" t="s">
        <v>32</v>
      </c>
      <c r="B35" s="53">
        <v>-136.69199999999998</v>
      </c>
      <c r="C35" s="53">
        <f>B35/$B$10*100</f>
        <v>-0.015919230391181788</v>
      </c>
      <c r="D35" s="53">
        <f>B35/B$12*100</f>
        <v>-0.06576424613663705</v>
      </c>
      <c r="E35" s="40"/>
      <c r="F35" s="41"/>
      <c r="G35" s="53">
        <v>7.656966999999999</v>
      </c>
      <c r="H35" s="53">
        <f>G35/$G$10*100</f>
        <v>0.000806336036225779</v>
      </c>
      <c r="I35" s="53">
        <f>G35/G$12*100</f>
        <v>0.0032956370306793017</v>
      </c>
      <c r="J35" s="53"/>
      <c r="K35" s="53">
        <f>G35-B35</f>
        <v>144.348967</v>
      </c>
      <c r="L35" s="42"/>
    </row>
    <row r="36" spans="1:12" ht="48" customHeight="1">
      <c r="A36" s="62" t="s">
        <v>33</v>
      </c>
      <c r="B36" s="53">
        <v>12213.938546</v>
      </c>
      <c r="C36" s="53">
        <f>B36/$B$10*100</f>
        <v>1.4224424377250309</v>
      </c>
      <c r="D36" s="53">
        <f>B36/B$12*100</f>
        <v>5.876279963984015</v>
      </c>
      <c r="E36" s="53"/>
      <c r="F36" s="53"/>
      <c r="G36" s="53">
        <v>11097.1328</v>
      </c>
      <c r="H36" s="53">
        <f>G36/$G$10*100</f>
        <v>1.1686112889637743</v>
      </c>
      <c r="I36" s="53">
        <f>G36/G$12*100</f>
        <v>4.776319630219888</v>
      </c>
      <c r="J36" s="53"/>
      <c r="K36" s="53">
        <f>G36-B36</f>
        <v>-1116.805746</v>
      </c>
      <c r="L36" s="42">
        <f>G36/B36-1</f>
        <v>-0.09143698748719742</v>
      </c>
    </row>
    <row r="37" spans="1:12" ht="10.5" customHeight="1">
      <c r="A37" s="64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3"/>
    </row>
    <row r="38" spans="1:12" s="43" customFormat="1" ht="33" customHeight="1">
      <c r="A38" s="35" t="s">
        <v>34</v>
      </c>
      <c r="B38" s="65">
        <f>B39+B52+B53+B54+B55</f>
        <v>214470.6377038</v>
      </c>
      <c r="C38" s="37">
        <f aca="true" t="shared" si="6" ref="C38:C53">B38/$B$10*100</f>
        <v>24.977376099189947</v>
      </c>
      <c r="D38" s="37">
        <f aca="true" t="shared" si="7" ref="D38:D54">B38/B$38*100</f>
        <v>100</v>
      </c>
      <c r="E38" s="37"/>
      <c r="F38" s="37"/>
      <c r="G38" s="65">
        <f>G39+G52+G53+G54+G55</f>
        <v>253193.85608321</v>
      </c>
      <c r="H38" s="37">
        <f aca="true" t="shared" si="8" ref="H38:H50">G38/$G$10*100</f>
        <v>26.663211466218407</v>
      </c>
      <c r="I38" s="37">
        <f aca="true" t="shared" si="9" ref="I38:I54">G38/G$38*100</f>
        <v>100</v>
      </c>
      <c r="J38" s="37"/>
      <c r="K38" s="37">
        <f aca="true" t="shared" si="10" ref="K38:K56">G38-B38</f>
        <v>38723.21837941001</v>
      </c>
      <c r="L38" s="38">
        <f aca="true" t="shared" si="11" ref="L38:L52">G38/B38-1</f>
        <v>0.18055253993737685</v>
      </c>
    </row>
    <row r="39" spans="1:12" s="43" customFormat="1" ht="19.5" customHeight="1">
      <c r="A39" s="66" t="s">
        <v>35</v>
      </c>
      <c r="B39" s="56">
        <f>B40+B41+B42+B43+B44+B51</f>
        <v>206310.4832188</v>
      </c>
      <c r="C39" s="41">
        <f t="shared" si="6"/>
        <v>24.027039727826953</v>
      </c>
      <c r="D39" s="41">
        <f t="shared" si="7"/>
        <v>96.19521134810547</v>
      </c>
      <c r="E39" s="41"/>
      <c r="F39" s="41"/>
      <c r="G39" s="56">
        <f>G40+G41+G42+G43+G44+G51</f>
        <v>238272.16417721</v>
      </c>
      <c r="H39" s="41">
        <f t="shared" si="8"/>
        <v>25.091845427254633</v>
      </c>
      <c r="I39" s="41">
        <f t="shared" si="9"/>
        <v>94.10661374773007</v>
      </c>
      <c r="J39" s="41"/>
      <c r="K39" s="41">
        <f t="shared" si="10"/>
        <v>31961.680958410027</v>
      </c>
      <c r="L39" s="42">
        <f t="shared" si="11"/>
        <v>0.1549202951772135</v>
      </c>
    </row>
    <row r="40" spans="1:12" ht="19.5" customHeight="1">
      <c r="A40" s="67" t="s">
        <v>36</v>
      </c>
      <c r="B40" s="61">
        <v>56387.704806</v>
      </c>
      <c r="C40" s="61">
        <f t="shared" si="6"/>
        <v>6.566945132390065</v>
      </c>
      <c r="D40" s="61">
        <f t="shared" si="7"/>
        <v>26.291573247371815</v>
      </c>
      <c r="E40" s="61"/>
      <c r="F40" s="61"/>
      <c r="G40" s="68">
        <v>70715.628095</v>
      </c>
      <c r="H40" s="61">
        <f t="shared" si="8"/>
        <v>7.446885856676494</v>
      </c>
      <c r="I40" s="61">
        <f t="shared" si="9"/>
        <v>27.92944078064829</v>
      </c>
      <c r="J40" s="61"/>
      <c r="K40" s="61">
        <f t="shared" si="10"/>
        <v>14327.923288999991</v>
      </c>
      <c r="L40" s="69">
        <f t="shared" si="11"/>
        <v>0.2540965860961131</v>
      </c>
    </row>
    <row r="41" spans="1:12" ht="17.25" customHeight="1">
      <c r="A41" s="67" t="s">
        <v>37</v>
      </c>
      <c r="B41" s="61">
        <v>31267.449563000002</v>
      </c>
      <c r="C41" s="61">
        <f t="shared" si="6"/>
        <v>3.6414254918945765</v>
      </c>
      <c r="D41" s="61">
        <f t="shared" si="7"/>
        <v>14.578895226759519</v>
      </c>
      <c r="E41" s="61"/>
      <c r="F41" s="61"/>
      <c r="G41" s="68">
        <v>34427.528719</v>
      </c>
      <c r="H41" s="61">
        <f t="shared" si="8"/>
        <v>3.6254769080665543</v>
      </c>
      <c r="I41" s="61">
        <f t="shared" si="9"/>
        <v>13.597300207666052</v>
      </c>
      <c r="J41" s="61"/>
      <c r="K41" s="61">
        <f t="shared" si="10"/>
        <v>3160.079156</v>
      </c>
      <c r="L41" s="69">
        <f t="shared" si="11"/>
        <v>0.1010660990955734</v>
      </c>
    </row>
    <row r="42" spans="1:12" ht="19.5" customHeight="1">
      <c r="A42" s="67" t="s">
        <v>38</v>
      </c>
      <c r="B42" s="61">
        <v>8916.433155</v>
      </c>
      <c r="C42" s="61">
        <f t="shared" si="6"/>
        <v>1.0384130282826862</v>
      </c>
      <c r="D42" s="61">
        <f t="shared" si="7"/>
        <v>4.157414390362499</v>
      </c>
      <c r="E42" s="61"/>
      <c r="F42" s="61"/>
      <c r="G42" s="68">
        <v>11193.455140209999</v>
      </c>
      <c r="H42" s="61">
        <f t="shared" si="8"/>
        <v>1.1787547536025693</v>
      </c>
      <c r="I42" s="61">
        <f t="shared" si="9"/>
        <v>4.420903142504123</v>
      </c>
      <c r="J42" s="61"/>
      <c r="K42" s="61">
        <f t="shared" si="10"/>
        <v>2277.021985209998</v>
      </c>
      <c r="L42" s="69">
        <f t="shared" si="11"/>
        <v>0.25537363939448476</v>
      </c>
    </row>
    <row r="43" spans="1:12" ht="19.5" customHeight="1">
      <c r="A43" s="67" t="s">
        <v>39</v>
      </c>
      <c r="B43" s="61">
        <v>4835.593999999999</v>
      </c>
      <c r="C43" s="61">
        <f t="shared" si="6"/>
        <v>0.5631561098251273</v>
      </c>
      <c r="D43" s="61">
        <f t="shared" si="7"/>
        <v>2.2546648118230137</v>
      </c>
      <c r="E43" s="61"/>
      <c r="F43" s="61"/>
      <c r="G43" s="68">
        <v>5336.772</v>
      </c>
      <c r="H43" s="61">
        <f t="shared" si="8"/>
        <v>0.5620021061499579</v>
      </c>
      <c r="I43" s="61">
        <f t="shared" si="9"/>
        <v>2.1077810032823683</v>
      </c>
      <c r="J43" s="61"/>
      <c r="K43" s="61">
        <f t="shared" si="10"/>
        <v>501.1780000000008</v>
      </c>
      <c r="L43" s="69">
        <f t="shared" si="11"/>
        <v>0.10364352342235539</v>
      </c>
    </row>
    <row r="44" spans="1:12" s="43" customFormat="1" ht="19.5" customHeight="1">
      <c r="A44" s="67" t="s">
        <v>40</v>
      </c>
      <c r="B44" s="68">
        <f>B45+B46+B47+B48+B50+B49</f>
        <v>104693.1786448</v>
      </c>
      <c r="C44" s="61">
        <f t="shared" si="6"/>
        <v>12.192628911946017</v>
      </c>
      <c r="D44" s="61">
        <f t="shared" si="7"/>
        <v>48.81469079669037</v>
      </c>
      <c r="E44" s="61"/>
      <c r="F44" s="61"/>
      <c r="G44" s="68">
        <f>G45+G46+G47+G48+G50+G49</f>
        <v>116293.22767300003</v>
      </c>
      <c r="H44" s="61">
        <f t="shared" si="8"/>
        <v>12.246548828243474</v>
      </c>
      <c r="I44" s="61">
        <f t="shared" si="9"/>
        <v>45.93050932277806</v>
      </c>
      <c r="J44" s="61"/>
      <c r="K44" s="61">
        <f t="shared" si="10"/>
        <v>11600.049028200025</v>
      </c>
      <c r="L44" s="69">
        <f t="shared" si="11"/>
        <v>0.11080042824524727</v>
      </c>
    </row>
    <row r="45" spans="1:12" ht="31.5" customHeight="1">
      <c r="A45" s="70" t="s">
        <v>41</v>
      </c>
      <c r="B45" s="47">
        <v>1096.25014</v>
      </c>
      <c r="C45" s="47">
        <f t="shared" si="6"/>
        <v>0.12766993346373814</v>
      </c>
      <c r="D45" s="47">
        <f>B45/B$38*100</f>
        <v>0.5111422951583721</v>
      </c>
      <c r="E45" s="47"/>
      <c r="F45" s="47"/>
      <c r="G45" s="71">
        <v>1377.7229729999963</v>
      </c>
      <c r="H45" s="47">
        <f t="shared" si="8"/>
        <v>0.14508455907750592</v>
      </c>
      <c r="I45" s="47">
        <f t="shared" si="9"/>
        <v>0.5441376004586854</v>
      </c>
      <c r="J45" s="47"/>
      <c r="K45" s="47">
        <f t="shared" si="10"/>
        <v>281.47283299999617</v>
      </c>
      <c r="L45" s="48">
        <f t="shared" si="11"/>
        <v>0.25675967804209</v>
      </c>
    </row>
    <row r="46" spans="1:12" ht="15.75" customHeight="1">
      <c r="A46" s="72" t="s">
        <v>42</v>
      </c>
      <c r="B46" s="47">
        <v>9538.731474799999</v>
      </c>
      <c r="C46" s="73">
        <f t="shared" si="6"/>
        <v>1.1108862551353296</v>
      </c>
      <c r="D46" s="73">
        <f t="shared" si="7"/>
        <v>4.44756987572989</v>
      </c>
      <c r="E46" s="73"/>
      <c r="F46" s="73"/>
      <c r="G46" s="74">
        <v>11501.887232</v>
      </c>
      <c r="H46" s="73">
        <f t="shared" si="8"/>
        <v>1.2112349654591408</v>
      </c>
      <c r="I46" s="73">
        <f t="shared" si="9"/>
        <v>4.5427197207423555</v>
      </c>
      <c r="J46" s="73"/>
      <c r="K46" s="73">
        <f t="shared" si="10"/>
        <v>1963.1557572000002</v>
      </c>
      <c r="L46" s="75">
        <f t="shared" si="11"/>
        <v>0.2058088921348069</v>
      </c>
    </row>
    <row r="47" spans="1:12" ht="33" customHeight="1">
      <c r="A47" s="70" t="s">
        <v>43</v>
      </c>
      <c r="B47" s="47">
        <v>735.01808</v>
      </c>
      <c r="C47" s="47">
        <f t="shared" si="6"/>
        <v>0.08560063615430377</v>
      </c>
      <c r="D47" s="47">
        <f t="shared" si="7"/>
        <v>0.3427126845284598</v>
      </c>
      <c r="E47" s="41"/>
      <c r="F47" s="41"/>
      <c r="G47" s="71">
        <v>495.0190560000001</v>
      </c>
      <c r="H47" s="47">
        <f t="shared" si="8"/>
        <v>0.05212921819713564</v>
      </c>
      <c r="I47" s="47">
        <f t="shared" si="9"/>
        <v>0.19550990046034777</v>
      </c>
      <c r="J47" s="47"/>
      <c r="K47" s="47">
        <f t="shared" si="10"/>
        <v>-239.99902399999996</v>
      </c>
      <c r="L47" s="48">
        <f t="shared" si="11"/>
        <v>-0.3265212523751796</v>
      </c>
    </row>
    <row r="48" spans="1:12" ht="17.25" customHeight="1">
      <c r="A48" s="72" t="s">
        <v>44</v>
      </c>
      <c r="B48" s="47">
        <v>75955.814</v>
      </c>
      <c r="C48" s="73">
        <f>B48/$B$10*100</f>
        <v>8.845858591693379</v>
      </c>
      <c r="D48" s="73">
        <f t="shared" si="7"/>
        <v>35.41548382249913</v>
      </c>
      <c r="E48" s="73"/>
      <c r="F48" s="73"/>
      <c r="G48" s="74">
        <v>85123.69376800003</v>
      </c>
      <c r="H48" s="73">
        <f>G48/$G$10*100</f>
        <v>8.964163202190399</v>
      </c>
      <c r="I48" s="73">
        <f t="shared" si="9"/>
        <v>33.61996814805208</v>
      </c>
      <c r="J48" s="73"/>
      <c r="K48" s="73">
        <f t="shared" si="10"/>
        <v>9167.879768000028</v>
      </c>
      <c r="L48" s="75">
        <f t="shared" si="11"/>
        <v>0.12070017139175193</v>
      </c>
    </row>
    <row r="49" spans="1:12" ht="48" customHeight="1">
      <c r="A49" s="76" t="s">
        <v>45</v>
      </c>
      <c r="B49" s="74">
        <v>13548.842548</v>
      </c>
      <c r="C49" s="73">
        <f>B49/$B$10*100</f>
        <v>1.5779061397554983</v>
      </c>
      <c r="D49" s="73">
        <f>B49/B$38*100</f>
        <v>6.317341475298808</v>
      </c>
      <c r="E49" s="73"/>
      <c r="F49" s="73"/>
      <c r="G49" s="74">
        <v>12252.596644</v>
      </c>
      <c r="H49" s="73">
        <f t="shared" si="8"/>
        <v>1.290290295282224</v>
      </c>
      <c r="I49" s="73">
        <f t="shared" si="9"/>
        <v>4.839215624558159</v>
      </c>
      <c r="J49" s="73"/>
      <c r="K49" s="73">
        <f t="shared" si="10"/>
        <v>-1296.2459040000012</v>
      </c>
      <c r="L49" s="75">
        <f t="shared" si="11"/>
        <v>-0.09567207674070621</v>
      </c>
    </row>
    <row r="50" spans="1:12" ht="19.5" customHeight="1">
      <c r="A50" s="77" t="s">
        <v>46</v>
      </c>
      <c r="B50" s="47">
        <v>3818.522402</v>
      </c>
      <c r="C50" s="47">
        <f t="shared" si="6"/>
        <v>0.44470735574376624</v>
      </c>
      <c r="D50" s="47">
        <f t="shared" si="7"/>
        <v>1.780440643475712</v>
      </c>
      <c r="E50" s="47"/>
      <c r="F50" s="47"/>
      <c r="G50" s="71">
        <v>5542.307999999999</v>
      </c>
      <c r="H50" s="47">
        <f t="shared" si="8"/>
        <v>0.5836465880370681</v>
      </c>
      <c r="I50" s="47">
        <f t="shared" si="9"/>
        <v>2.1889583285064256</v>
      </c>
      <c r="J50" s="47"/>
      <c r="K50" s="47">
        <f t="shared" si="10"/>
        <v>1723.785597999999</v>
      </c>
      <c r="L50" s="48">
        <f t="shared" si="11"/>
        <v>0.4514273890594813</v>
      </c>
    </row>
    <row r="51" spans="1:12" ht="31.5" customHeight="1">
      <c r="A51" s="78" t="s">
        <v>47</v>
      </c>
      <c r="B51" s="79">
        <v>210.12304999999998</v>
      </c>
      <c r="C51" s="79">
        <f>B51/$B$10*100</f>
        <v>0.024471053488483677</v>
      </c>
      <c r="D51" s="61">
        <f t="shared" si="7"/>
        <v>0.09797287509826667</v>
      </c>
      <c r="E51" s="61"/>
      <c r="F51" s="61"/>
      <c r="G51" s="68">
        <v>305.55255</v>
      </c>
      <c r="H51" s="61">
        <f>G51/$G$10*100</f>
        <v>0.03217697451558551</v>
      </c>
      <c r="I51" s="61">
        <f t="shared" si="9"/>
        <v>0.12067929085118982</v>
      </c>
      <c r="J51" s="61"/>
      <c r="K51" s="61">
        <f t="shared" si="10"/>
        <v>95.42950000000002</v>
      </c>
      <c r="L51" s="80">
        <f t="shared" si="11"/>
        <v>0.4541600742993215</v>
      </c>
    </row>
    <row r="52" spans="1:12" s="43" customFormat="1" ht="19.5" customHeight="1">
      <c r="A52" s="66" t="s">
        <v>48</v>
      </c>
      <c r="B52" s="81">
        <v>9065.432018</v>
      </c>
      <c r="C52" s="61">
        <f>B52/$B$10*100</f>
        <v>1.0557655231479388</v>
      </c>
      <c r="D52" s="61">
        <f t="shared" si="7"/>
        <v>4.226887239697604</v>
      </c>
      <c r="E52" s="61"/>
      <c r="F52" s="61"/>
      <c r="G52" s="68">
        <v>15741.289905999998</v>
      </c>
      <c r="H52" s="61">
        <f>G52/$G$10*100</f>
        <v>1.6576758536225775</v>
      </c>
      <c r="I52" s="61">
        <f t="shared" si="9"/>
        <v>6.2170899995404145</v>
      </c>
      <c r="J52" s="61"/>
      <c r="K52" s="61">
        <f t="shared" si="10"/>
        <v>6675.857887999999</v>
      </c>
      <c r="L52" s="69">
        <f t="shared" si="11"/>
        <v>0.7364081352929075</v>
      </c>
    </row>
    <row r="53" spans="1:12" ht="19.5" customHeight="1">
      <c r="A53" s="66" t="s">
        <v>30</v>
      </c>
      <c r="B53" s="81">
        <v>0</v>
      </c>
      <c r="C53" s="61">
        <f t="shared" si="6"/>
        <v>0</v>
      </c>
      <c r="D53" s="61">
        <f t="shared" si="7"/>
        <v>0</v>
      </c>
      <c r="E53" s="61"/>
      <c r="F53" s="61"/>
      <c r="G53" s="68">
        <v>0</v>
      </c>
      <c r="H53" s="61">
        <f>G53/$G$10*100</f>
        <v>0</v>
      </c>
      <c r="I53" s="61">
        <f t="shared" si="9"/>
        <v>0</v>
      </c>
      <c r="J53" s="61"/>
      <c r="K53" s="61">
        <f t="shared" si="10"/>
        <v>0</v>
      </c>
      <c r="L53" s="69"/>
    </row>
    <row r="54" spans="1:12" s="43" customFormat="1" ht="32.25" customHeight="1">
      <c r="A54" s="82" t="s">
        <v>49</v>
      </c>
      <c r="B54" s="79">
        <v>-905.2775330000001</v>
      </c>
      <c r="C54" s="61">
        <f>B54/$B$10*100</f>
        <v>-0.10542915178494482</v>
      </c>
      <c r="D54" s="61">
        <f t="shared" si="7"/>
        <v>-0.42209858780308007</v>
      </c>
      <c r="E54" s="61"/>
      <c r="F54" s="61"/>
      <c r="G54" s="68">
        <v>-819.5980000000001</v>
      </c>
      <c r="H54" s="61">
        <f>G54/$G$10*100</f>
        <v>-0.08630981465880372</v>
      </c>
      <c r="I54" s="61">
        <f t="shared" si="9"/>
        <v>-0.3237037472704891</v>
      </c>
      <c r="J54" s="61"/>
      <c r="K54" s="61">
        <f t="shared" si="10"/>
        <v>85.67953299999999</v>
      </c>
      <c r="L54" s="69">
        <f>G54/B54-1</f>
        <v>-0.0946444928507908</v>
      </c>
    </row>
    <row r="55" spans="1:12" s="43" customFormat="1" ht="7.5" customHeight="1">
      <c r="A55" s="83"/>
      <c r="B55" s="84"/>
      <c r="C55" s="41"/>
      <c r="D55" s="41"/>
      <c r="E55" s="41"/>
      <c r="F55" s="41"/>
      <c r="G55" s="56"/>
      <c r="H55" s="41"/>
      <c r="I55" s="41"/>
      <c r="J55" s="41"/>
      <c r="K55" s="61">
        <f t="shared" si="10"/>
        <v>0</v>
      </c>
      <c r="L55" s="69"/>
    </row>
    <row r="56" spans="1:12" s="29" customFormat="1" ht="21" customHeight="1" thickBot="1">
      <c r="A56" s="85" t="s">
        <v>50</v>
      </c>
      <c r="B56" s="86">
        <f>B12-B38</f>
        <v>-6619.095216720074</v>
      </c>
      <c r="C56" s="87">
        <f>B56/$B$10*100</f>
        <v>-0.7708637062603241</v>
      </c>
      <c r="D56" s="86">
        <v>0</v>
      </c>
      <c r="E56" s="86"/>
      <c r="F56" s="88"/>
      <c r="G56" s="86">
        <f>G12-G38</f>
        <v>-20857.378227159992</v>
      </c>
      <c r="H56" s="87">
        <f>G56/$G$10*100</f>
        <v>-2.1964383137278847</v>
      </c>
      <c r="I56" s="89">
        <v>0</v>
      </c>
      <c r="J56" s="88"/>
      <c r="K56" s="86">
        <f t="shared" si="10"/>
        <v>-14238.283010439918</v>
      </c>
      <c r="L56" s="90"/>
    </row>
    <row r="57" spans="1:11" ht="19.5" customHeight="1">
      <c r="A57" s="91" t="s">
        <v>51</v>
      </c>
      <c r="G57" s="92"/>
      <c r="H57" s="92"/>
      <c r="I57" s="92"/>
      <c r="J57" s="92"/>
      <c r="K57" s="92"/>
    </row>
    <row r="58" spans="7:11" ht="19.5" customHeight="1">
      <c r="G58" s="92"/>
      <c r="H58" s="92"/>
      <c r="I58" s="92"/>
      <c r="J58" s="92"/>
      <c r="K58" s="92"/>
    </row>
    <row r="59" spans="7:11" ht="19.5" customHeight="1">
      <c r="G59" s="92"/>
      <c r="H59" s="92"/>
      <c r="I59" s="92"/>
      <c r="J59" s="92"/>
      <c r="K59" s="92"/>
    </row>
    <row r="60" spans="7:11" ht="19.5" customHeight="1">
      <c r="G60" s="92"/>
      <c r="H60" s="92"/>
      <c r="I60" s="92"/>
      <c r="J60" s="92"/>
      <c r="K60" s="92"/>
    </row>
    <row r="61" spans="7:11" ht="19.5" customHeight="1">
      <c r="G61" s="92"/>
      <c r="H61" s="92"/>
      <c r="I61" s="92"/>
      <c r="J61" s="92"/>
      <c r="K61" s="92"/>
    </row>
    <row r="62" spans="7:11" ht="19.5" customHeight="1">
      <c r="G62" s="92"/>
      <c r="H62" s="92"/>
      <c r="I62" s="92"/>
      <c r="J62" s="92"/>
      <c r="K62" s="92"/>
    </row>
    <row r="63" spans="7:11" ht="19.5" customHeight="1">
      <c r="G63" s="92"/>
      <c r="H63" s="92"/>
      <c r="I63" s="92"/>
      <c r="J63" s="92"/>
      <c r="K63" s="92"/>
    </row>
    <row r="64" spans="7:11" ht="19.5" customHeight="1">
      <c r="G64" s="92"/>
      <c r="H64" s="92"/>
      <c r="I64" s="92"/>
      <c r="J64" s="92"/>
      <c r="K64" s="92"/>
    </row>
    <row r="65" spans="7:11" ht="19.5" customHeight="1">
      <c r="G65" s="92"/>
      <c r="H65" s="92"/>
      <c r="I65" s="92"/>
      <c r="J65" s="92"/>
      <c r="K65" s="92"/>
    </row>
    <row r="66" spans="7:11" ht="19.5" customHeight="1">
      <c r="G66" s="92"/>
      <c r="H66" s="92"/>
      <c r="I66" s="92"/>
      <c r="J66" s="92"/>
      <c r="K66" s="92"/>
    </row>
    <row r="67" spans="7:11" ht="19.5" customHeight="1">
      <c r="G67" s="92"/>
      <c r="H67" s="92"/>
      <c r="I67" s="92"/>
      <c r="J67" s="92"/>
      <c r="K67" s="92"/>
    </row>
    <row r="68" spans="7:11" ht="19.5" customHeight="1">
      <c r="G68" s="92"/>
      <c r="H68" s="92"/>
      <c r="I68" s="92"/>
      <c r="J68" s="92"/>
      <c r="K68" s="92"/>
    </row>
    <row r="69" spans="7:11" ht="19.5" customHeight="1">
      <c r="G69" s="92"/>
      <c r="H69" s="92"/>
      <c r="I69" s="92"/>
      <c r="J69" s="92"/>
      <c r="K69" s="92"/>
    </row>
    <row r="70" spans="7:11" ht="19.5" customHeight="1">
      <c r="G70" s="92"/>
      <c r="H70" s="92"/>
      <c r="I70" s="92"/>
      <c r="J70" s="92"/>
      <c r="K70" s="92"/>
    </row>
    <row r="71" spans="7:11" ht="19.5" customHeight="1">
      <c r="G71" s="92"/>
      <c r="H71" s="92"/>
      <c r="I71" s="92"/>
      <c r="J71" s="92"/>
      <c r="K71" s="92"/>
    </row>
    <row r="72" spans="7:11" ht="19.5" customHeight="1">
      <c r="G72" s="92"/>
      <c r="H72" s="92"/>
      <c r="I72" s="92"/>
      <c r="J72" s="92"/>
      <c r="K72" s="92"/>
    </row>
    <row r="73" spans="7:11" ht="19.5" customHeight="1">
      <c r="G73" s="92"/>
      <c r="H73" s="92"/>
      <c r="I73" s="92"/>
      <c r="J73" s="92"/>
      <c r="K73" s="92"/>
    </row>
    <row r="74" spans="7:11" ht="19.5" customHeight="1">
      <c r="G74" s="92"/>
      <c r="H74" s="92"/>
      <c r="I74" s="92"/>
      <c r="J74" s="92"/>
      <c r="K74" s="92"/>
    </row>
    <row r="75" spans="7:11" ht="19.5" customHeight="1">
      <c r="G75" s="92"/>
      <c r="H75" s="92"/>
      <c r="I75" s="92"/>
      <c r="J75" s="92"/>
      <c r="K75" s="92"/>
    </row>
    <row r="76" spans="7:11" ht="19.5" customHeight="1">
      <c r="G76" s="92"/>
      <c r="H76" s="92"/>
      <c r="I76" s="92"/>
      <c r="J76" s="92"/>
      <c r="K76" s="92"/>
    </row>
    <row r="77" spans="7:11" ht="19.5" customHeight="1">
      <c r="G77" s="92"/>
      <c r="H77" s="92"/>
      <c r="I77" s="92"/>
      <c r="J77" s="92"/>
      <c r="K77" s="92"/>
    </row>
    <row r="78" spans="7:11" ht="19.5" customHeight="1">
      <c r="G78" s="92"/>
      <c r="H78" s="92"/>
      <c r="I78" s="92"/>
      <c r="J78" s="92"/>
      <c r="K78" s="92"/>
    </row>
    <row r="79" spans="7:11" ht="19.5" customHeight="1">
      <c r="G79" s="92"/>
      <c r="H79" s="92"/>
      <c r="I79" s="92"/>
      <c r="J79" s="92"/>
      <c r="K79" s="92"/>
    </row>
    <row r="80" spans="7:11" ht="19.5" customHeight="1">
      <c r="G80" s="92"/>
      <c r="H80" s="92"/>
      <c r="I80" s="92"/>
      <c r="J80" s="92"/>
      <c r="K80" s="92"/>
    </row>
    <row r="81" spans="7:11" ht="19.5" customHeight="1">
      <c r="G81" s="92"/>
      <c r="H81" s="92"/>
      <c r="I81" s="92"/>
      <c r="J81" s="92"/>
      <c r="K81" s="92"/>
    </row>
    <row r="82" spans="7:11" ht="19.5" customHeight="1">
      <c r="G82" s="92"/>
      <c r="H82" s="92"/>
      <c r="I82" s="92"/>
      <c r="J82" s="92"/>
      <c r="K82" s="92"/>
    </row>
    <row r="83" spans="7:11" ht="19.5" customHeight="1">
      <c r="G83" s="92"/>
      <c r="H83" s="92"/>
      <c r="I83" s="92"/>
      <c r="J83" s="92"/>
      <c r="K83" s="92"/>
    </row>
    <row r="84" spans="7:11" ht="19.5" customHeight="1">
      <c r="G84" s="92"/>
      <c r="H84" s="92"/>
      <c r="I84" s="92"/>
      <c r="J84" s="92"/>
      <c r="K84" s="92"/>
    </row>
    <row r="85" spans="7:11" ht="19.5" customHeight="1">
      <c r="G85" s="92"/>
      <c r="H85" s="92"/>
      <c r="I85" s="92"/>
      <c r="J85" s="92"/>
      <c r="K85" s="92"/>
    </row>
    <row r="86" spans="7:11" ht="19.5" customHeight="1">
      <c r="G86" s="92"/>
      <c r="H86" s="92"/>
      <c r="I86" s="92"/>
      <c r="J86" s="92"/>
      <c r="K86" s="92"/>
    </row>
    <row r="87" spans="7:11" ht="19.5" customHeight="1">
      <c r="G87" s="92"/>
      <c r="H87" s="92"/>
      <c r="I87" s="92"/>
      <c r="J87" s="92"/>
      <c r="K87" s="92"/>
    </row>
    <row r="88" spans="7:11" ht="19.5" customHeight="1">
      <c r="G88" s="92"/>
      <c r="H88" s="92"/>
      <c r="I88" s="92"/>
      <c r="J88" s="92"/>
      <c r="K88" s="92"/>
    </row>
    <row r="89" spans="7:11" ht="19.5" customHeight="1">
      <c r="G89" s="92"/>
      <c r="H89" s="92"/>
      <c r="I89" s="92"/>
      <c r="J89" s="92"/>
      <c r="K89" s="92"/>
    </row>
    <row r="90" spans="7:11" ht="19.5" customHeight="1">
      <c r="G90" s="92"/>
      <c r="H90" s="92"/>
      <c r="I90" s="92"/>
      <c r="J90" s="92"/>
      <c r="K90" s="92"/>
    </row>
    <row r="91" spans="7:11" ht="19.5" customHeight="1">
      <c r="G91" s="92"/>
      <c r="H91" s="92"/>
      <c r="I91" s="92"/>
      <c r="J91" s="92"/>
      <c r="K91" s="92"/>
    </row>
    <row r="92" spans="7:11" ht="19.5" customHeight="1">
      <c r="G92" s="92"/>
      <c r="H92" s="92"/>
      <c r="I92" s="92"/>
      <c r="J92" s="92"/>
      <c r="K92" s="92"/>
    </row>
    <row r="93" spans="7:11" ht="19.5" customHeight="1">
      <c r="G93" s="92"/>
      <c r="H93" s="92"/>
      <c r="I93" s="92"/>
      <c r="J93" s="92"/>
      <c r="K93" s="92"/>
    </row>
    <row r="94" spans="7:11" ht="19.5" customHeight="1">
      <c r="G94" s="92"/>
      <c r="H94" s="92"/>
      <c r="I94" s="92"/>
      <c r="J94" s="92"/>
      <c r="K94" s="92"/>
    </row>
    <row r="95" spans="7:11" ht="19.5" customHeight="1">
      <c r="G95" s="92"/>
      <c r="H95" s="92"/>
      <c r="I95" s="92"/>
      <c r="J95" s="92"/>
      <c r="K95" s="92"/>
    </row>
    <row r="96" spans="7:11" ht="19.5" customHeight="1">
      <c r="G96" s="92"/>
      <c r="H96" s="92"/>
      <c r="I96" s="92"/>
      <c r="J96" s="92"/>
      <c r="K96" s="92"/>
    </row>
    <row r="97" spans="7:11" ht="19.5" customHeight="1">
      <c r="G97" s="92"/>
      <c r="H97" s="92"/>
      <c r="I97" s="92"/>
      <c r="J97" s="92"/>
      <c r="K97" s="92"/>
    </row>
    <row r="98" spans="7:11" ht="19.5" customHeight="1">
      <c r="G98" s="92"/>
      <c r="H98" s="92"/>
      <c r="I98" s="92"/>
      <c r="J98" s="92"/>
      <c r="K98" s="92"/>
    </row>
    <row r="99" spans="7:11" ht="19.5" customHeight="1">
      <c r="G99" s="92"/>
      <c r="H99" s="92"/>
      <c r="I99" s="92"/>
      <c r="J99" s="92"/>
      <c r="K99" s="92"/>
    </row>
    <row r="100" spans="7:11" ht="19.5" customHeight="1">
      <c r="G100" s="92"/>
      <c r="H100" s="92"/>
      <c r="I100" s="92"/>
      <c r="J100" s="92"/>
      <c r="K100" s="92"/>
    </row>
    <row r="101" spans="7:11" ht="19.5" customHeight="1">
      <c r="G101" s="92"/>
      <c r="H101" s="92"/>
      <c r="I101" s="92"/>
      <c r="J101" s="92"/>
      <c r="K101" s="92"/>
    </row>
    <row r="102" spans="7:11" ht="19.5" customHeight="1">
      <c r="G102" s="92"/>
      <c r="H102" s="92"/>
      <c r="I102" s="92"/>
      <c r="J102" s="92"/>
      <c r="K102" s="92"/>
    </row>
    <row r="103" spans="7:11" ht="19.5" customHeight="1">
      <c r="G103" s="92"/>
      <c r="H103" s="92"/>
      <c r="I103" s="92"/>
      <c r="J103" s="92"/>
      <c r="K103" s="92"/>
    </row>
    <row r="104" spans="7:11" ht="19.5" customHeight="1">
      <c r="G104" s="92"/>
      <c r="H104" s="92"/>
      <c r="I104" s="92"/>
      <c r="J104" s="92"/>
      <c r="K104" s="92"/>
    </row>
    <row r="105" spans="7:11" ht="19.5" customHeight="1">
      <c r="G105" s="92"/>
      <c r="H105" s="92"/>
      <c r="I105" s="92"/>
      <c r="J105" s="92"/>
      <c r="K105" s="92"/>
    </row>
    <row r="106" spans="7:11" ht="19.5" customHeight="1">
      <c r="G106" s="92"/>
      <c r="H106" s="92"/>
      <c r="I106" s="92"/>
      <c r="J106" s="92"/>
      <c r="K106" s="92"/>
    </row>
    <row r="107" spans="7:11" ht="19.5" customHeight="1">
      <c r="G107" s="92"/>
      <c r="H107" s="92"/>
      <c r="I107" s="92"/>
      <c r="J107" s="92"/>
      <c r="K107" s="92"/>
    </row>
    <row r="108" spans="7:11" ht="19.5" customHeight="1">
      <c r="G108" s="92"/>
      <c r="H108" s="92"/>
      <c r="I108" s="92"/>
      <c r="J108" s="92"/>
      <c r="K108" s="92"/>
    </row>
    <row r="109" spans="7:11" ht="19.5" customHeight="1">
      <c r="G109" s="92"/>
      <c r="H109" s="92"/>
      <c r="I109" s="92"/>
      <c r="J109" s="92"/>
      <c r="K109" s="92"/>
    </row>
    <row r="110" spans="7:11" ht="19.5" customHeight="1">
      <c r="G110" s="92"/>
      <c r="H110" s="92"/>
      <c r="I110" s="92"/>
      <c r="J110" s="92"/>
      <c r="K110" s="92"/>
    </row>
    <row r="111" spans="7:11" ht="19.5" customHeight="1">
      <c r="G111" s="92"/>
      <c r="H111" s="92"/>
      <c r="I111" s="92"/>
      <c r="J111" s="92"/>
      <c r="K111" s="92"/>
    </row>
    <row r="112" spans="7:11" ht="19.5" customHeight="1">
      <c r="G112" s="92"/>
      <c r="H112" s="92"/>
      <c r="I112" s="92"/>
      <c r="J112" s="92"/>
      <c r="K112" s="92"/>
    </row>
    <row r="113" spans="7:11" ht="19.5" customHeight="1">
      <c r="G113" s="92"/>
      <c r="H113" s="92"/>
      <c r="I113" s="92"/>
      <c r="J113" s="92"/>
      <c r="K113" s="92"/>
    </row>
    <row r="114" spans="7:11" ht="19.5" customHeight="1">
      <c r="G114" s="92"/>
      <c r="H114" s="92"/>
      <c r="I114" s="92"/>
      <c r="J114" s="92"/>
      <c r="K114" s="92"/>
    </row>
    <row r="115" spans="7:11" ht="19.5" customHeight="1">
      <c r="G115" s="92"/>
      <c r="H115" s="92"/>
      <c r="I115" s="92"/>
      <c r="J115" s="92"/>
      <c r="K115" s="92"/>
    </row>
    <row r="116" spans="7:11" ht="19.5" customHeight="1">
      <c r="G116" s="92"/>
      <c r="H116" s="92"/>
      <c r="I116" s="92"/>
      <c r="J116" s="92"/>
      <c r="K116" s="92"/>
    </row>
    <row r="117" spans="7:11" ht="19.5" customHeight="1">
      <c r="G117" s="92"/>
      <c r="H117" s="92"/>
      <c r="I117" s="92"/>
      <c r="J117" s="92"/>
      <c r="K117" s="92"/>
    </row>
    <row r="118" spans="7:11" ht="19.5" customHeight="1">
      <c r="G118" s="92"/>
      <c r="H118" s="92"/>
      <c r="I118" s="92"/>
      <c r="J118" s="92"/>
      <c r="K118" s="92"/>
    </row>
    <row r="119" spans="7:11" ht="19.5" customHeight="1">
      <c r="G119" s="92"/>
      <c r="H119" s="92"/>
      <c r="I119" s="92"/>
      <c r="J119" s="92"/>
      <c r="K119" s="92"/>
    </row>
    <row r="120" spans="7:11" ht="19.5" customHeight="1">
      <c r="G120" s="92"/>
      <c r="H120" s="92"/>
      <c r="I120" s="92"/>
      <c r="J120" s="92"/>
      <c r="K120" s="92"/>
    </row>
    <row r="121" spans="7:11" ht="19.5" customHeight="1">
      <c r="G121" s="92"/>
      <c r="H121" s="92"/>
      <c r="I121" s="92"/>
      <c r="J121" s="92"/>
      <c r="K121" s="92"/>
    </row>
    <row r="122" spans="7:11" ht="19.5" customHeight="1">
      <c r="G122" s="92"/>
      <c r="H122" s="92"/>
      <c r="I122" s="92"/>
      <c r="J122" s="92"/>
      <c r="K122" s="92"/>
    </row>
    <row r="123" spans="7:11" ht="19.5" customHeight="1">
      <c r="G123" s="92"/>
      <c r="H123" s="92"/>
      <c r="I123" s="92"/>
      <c r="J123" s="92"/>
      <c r="K123" s="92"/>
    </row>
    <row r="124" spans="7:11" ht="19.5" customHeight="1">
      <c r="G124" s="92"/>
      <c r="H124" s="92"/>
      <c r="I124" s="92"/>
      <c r="J124" s="92"/>
      <c r="K124" s="92"/>
    </row>
    <row r="125" spans="7:11" ht="19.5" customHeight="1">
      <c r="G125" s="92"/>
      <c r="H125" s="92"/>
      <c r="I125" s="92"/>
      <c r="J125" s="92"/>
      <c r="K125" s="92"/>
    </row>
    <row r="126" spans="7:11" ht="19.5" customHeight="1">
      <c r="G126" s="92"/>
      <c r="H126" s="92"/>
      <c r="I126" s="92"/>
      <c r="J126" s="92"/>
      <c r="K126" s="92"/>
    </row>
    <row r="127" spans="7:11" ht="19.5" customHeight="1">
      <c r="G127" s="92"/>
      <c r="H127" s="92"/>
      <c r="I127" s="92"/>
      <c r="J127" s="92"/>
      <c r="K127" s="92"/>
    </row>
    <row r="128" spans="7:11" ht="19.5" customHeight="1">
      <c r="G128" s="92"/>
      <c r="H128" s="92"/>
      <c r="I128" s="92"/>
      <c r="J128" s="92"/>
      <c r="K128" s="92"/>
    </row>
    <row r="129" spans="7:11" ht="19.5" customHeight="1">
      <c r="G129" s="92"/>
      <c r="H129" s="92"/>
      <c r="I129" s="92"/>
      <c r="J129" s="92"/>
      <c r="K129" s="92"/>
    </row>
    <row r="130" spans="7:11" ht="19.5" customHeight="1">
      <c r="G130" s="92"/>
      <c r="H130" s="92"/>
      <c r="I130" s="92"/>
      <c r="J130" s="92"/>
      <c r="K130" s="92"/>
    </row>
    <row r="131" spans="7:11" ht="19.5" customHeight="1">
      <c r="G131" s="92"/>
      <c r="H131" s="92"/>
      <c r="I131" s="92"/>
      <c r="J131" s="92"/>
      <c r="K131" s="92"/>
    </row>
    <row r="132" spans="7:11" ht="19.5" customHeight="1">
      <c r="G132" s="92"/>
      <c r="H132" s="92"/>
      <c r="I132" s="92"/>
      <c r="J132" s="92"/>
      <c r="K132" s="92"/>
    </row>
    <row r="133" spans="7:11" ht="19.5" customHeight="1">
      <c r="G133" s="92"/>
      <c r="H133" s="92"/>
      <c r="I133" s="92"/>
      <c r="J133" s="92"/>
      <c r="K133" s="92"/>
    </row>
    <row r="134" spans="7:11" ht="19.5" customHeight="1">
      <c r="G134" s="92"/>
      <c r="H134" s="92"/>
      <c r="I134" s="92"/>
      <c r="J134" s="92"/>
      <c r="K134" s="92"/>
    </row>
    <row r="135" spans="7:11" ht="19.5" customHeight="1">
      <c r="G135" s="92"/>
      <c r="H135" s="92"/>
      <c r="I135" s="92"/>
      <c r="J135" s="92"/>
      <c r="K135" s="92"/>
    </row>
    <row r="136" spans="7:11" ht="19.5" customHeight="1">
      <c r="G136" s="92"/>
      <c r="H136" s="92"/>
      <c r="I136" s="92"/>
      <c r="J136" s="92"/>
      <c r="K136" s="92"/>
    </row>
    <row r="137" spans="7:11" ht="19.5" customHeight="1">
      <c r="G137" s="92"/>
      <c r="H137" s="92"/>
      <c r="I137" s="92"/>
      <c r="J137" s="92"/>
      <c r="K137" s="92"/>
    </row>
    <row r="138" spans="7:11" ht="19.5" customHeight="1">
      <c r="G138" s="92"/>
      <c r="H138" s="92"/>
      <c r="I138" s="92"/>
      <c r="J138" s="92"/>
      <c r="K138" s="92"/>
    </row>
    <row r="139" spans="7:11" ht="19.5" customHeight="1">
      <c r="G139" s="92"/>
      <c r="H139" s="92"/>
      <c r="I139" s="92"/>
      <c r="J139" s="92"/>
      <c r="K139" s="92"/>
    </row>
    <row r="140" spans="7:11" ht="19.5" customHeight="1">
      <c r="G140" s="92"/>
      <c r="H140" s="92"/>
      <c r="I140" s="92"/>
      <c r="J140" s="92"/>
      <c r="K140" s="92"/>
    </row>
    <row r="141" spans="7:11" ht="19.5" customHeight="1">
      <c r="G141" s="92"/>
      <c r="H141" s="92"/>
      <c r="I141" s="92"/>
      <c r="J141" s="92"/>
      <c r="K141" s="92"/>
    </row>
    <row r="142" spans="7:11" ht="19.5" customHeight="1">
      <c r="G142" s="92"/>
      <c r="H142" s="92"/>
      <c r="I142" s="92"/>
      <c r="J142" s="92"/>
      <c r="K142" s="92"/>
    </row>
    <row r="143" spans="7:11" ht="19.5" customHeight="1">
      <c r="G143" s="92"/>
      <c r="H143" s="92"/>
      <c r="I143" s="92"/>
      <c r="J143" s="92"/>
      <c r="K143" s="92"/>
    </row>
    <row r="144" spans="7:11" ht="19.5" customHeight="1">
      <c r="G144" s="92"/>
      <c r="H144" s="92"/>
      <c r="I144" s="92"/>
      <c r="J144" s="92"/>
      <c r="K144" s="92"/>
    </row>
    <row r="145" spans="7:11" ht="19.5" customHeight="1">
      <c r="G145" s="92"/>
      <c r="H145" s="92"/>
      <c r="I145" s="92"/>
      <c r="J145" s="92"/>
      <c r="K145" s="92"/>
    </row>
    <row r="146" spans="7:11" ht="19.5" customHeight="1">
      <c r="G146" s="92"/>
      <c r="H146" s="92"/>
      <c r="I146" s="92"/>
      <c r="J146" s="92"/>
      <c r="K146" s="92"/>
    </row>
    <row r="147" spans="7:11" ht="19.5" customHeight="1">
      <c r="G147" s="92"/>
      <c r="H147" s="92"/>
      <c r="I147" s="92"/>
      <c r="J147" s="92"/>
      <c r="K147" s="92"/>
    </row>
    <row r="148" spans="7:11" ht="19.5" customHeight="1">
      <c r="G148" s="92"/>
      <c r="H148" s="92"/>
      <c r="I148" s="92"/>
      <c r="J148" s="92"/>
      <c r="K148" s="92"/>
    </row>
    <row r="149" spans="7:11" ht="19.5" customHeight="1">
      <c r="G149" s="92"/>
      <c r="H149" s="92"/>
      <c r="I149" s="92"/>
      <c r="J149" s="92"/>
      <c r="K149" s="92"/>
    </row>
    <row r="150" spans="7:11" ht="19.5" customHeight="1">
      <c r="G150" s="92"/>
      <c r="H150" s="92"/>
      <c r="I150" s="92"/>
      <c r="J150" s="92"/>
      <c r="K150" s="92"/>
    </row>
    <row r="151" spans="7:11" ht="19.5" customHeight="1">
      <c r="G151" s="92"/>
      <c r="H151" s="92"/>
      <c r="I151" s="92"/>
      <c r="J151" s="92"/>
      <c r="K151" s="92"/>
    </row>
    <row r="152" spans="7:11" ht="19.5" customHeight="1">
      <c r="G152" s="92"/>
      <c r="H152" s="92"/>
      <c r="I152" s="92"/>
      <c r="J152" s="92"/>
      <c r="K152" s="92"/>
    </row>
    <row r="153" spans="7:11" ht="19.5" customHeight="1">
      <c r="G153" s="92"/>
      <c r="H153" s="92"/>
      <c r="I153" s="92"/>
      <c r="J153" s="92"/>
      <c r="K153" s="92"/>
    </row>
    <row r="154" spans="7:11" ht="19.5" customHeight="1">
      <c r="G154" s="92"/>
      <c r="H154" s="92"/>
      <c r="I154" s="92"/>
      <c r="J154" s="92"/>
      <c r="K154" s="92"/>
    </row>
    <row r="155" spans="7:11" ht="19.5" customHeight="1">
      <c r="G155" s="92"/>
      <c r="H155" s="92"/>
      <c r="I155" s="92"/>
      <c r="J155" s="92"/>
      <c r="K155" s="92"/>
    </row>
    <row r="156" spans="7:11" ht="19.5" customHeight="1">
      <c r="G156" s="92"/>
      <c r="H156" s="92"/>
      <c r="I156" s="92"/>
      <c r="J156" s="92"/>
      <c r="K156" s="92"/>
    </row>
    <row r="157" spans="7:11" ht="19.5" customHeight="1">
      <c r="G157" s="92"/>
      <c r="H157" s="92"/>
      <c r="I157" s="92"/>
      <c r="J157" s="92"/>
      <c r="K157" s="92"/>
    </row>
    <row r="158" spans="7:11" ht="19.5" customHeight="1">
      <c r="G158" s="92"/>
      <c r="H158" s="92"/>
      <c r="I158" s="92"/>
      <c r="J158" s="92"/>
      <c r="K158" s="92"/>
    </row>
    <row r="159" spans="7:11" ht="19.5" customHeight="1">
      <c r="G159" s="92"/>
      <c r="H159" s="92"/>
      <c r="I159" s="92"/>
      <c r="J159" s="92"/>
      <c r="K159" s="92"/>
    </row>
    <row r="160" spans="7:11" ht="19.5" customHeight="1">
      <c r="G160" s="92"/>
      <c r="H160" s="92"/>
      <c r="I160" s="92"/>
      <c r="J160" s="92"/>
      <c r="K160" s="92"/>
    </row>
    <row r="161" spans="7:11" ht="19.5" customHeight="1">
      <c r="G161" s="92"/>
      <c r="H161" s="92"/>
      <c r="I161" s="92"/>
      <c r="J161" s="92"/>
      <c r="K161" s="92"/>
    </row>
    <row r="162" spans="7:11" ht="19.5" customHeight="1">
      <c r="G162" s="92"/>
      <c r="H162" s="92"/>
      <c r="I162" s="92"/>
      <c r="J162" s="92"/>
      <c r="K162" s="92"/>
    </row>
    <row r="163" spans="7:11" ht="19.5" customHeight="1">
      <c r="G163" s="92"/>
      <c r="H163" s="92"/>
      <c r="I163" s="92"/>
      <c r="J163" s="92"/>
      <c r="K163" s="92"/>
    </row>
    <row r="164" spans="7:11" ht="19.5" customHeight="1">
      <c r="G164" s="92"/>
      <c r="H164" s="92"/>
      <c r="I164" s="92"/>
      <c r="J164" s="92"/>
      <c r="K164" s="92"/>
    </row>
    <row r="165" spans="7:11" ht="19.5" customHeight="1">
      <c r="G165" s="92"/>
      <c r="H165" s="92"/>
      <c r="I165" s="92"/>
      <c r="J165" s="92"/>
      <c r="K165" s="92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2018-11-22T14:16:03Z</cp:lastPrinted>
  <dcterms:created xsi:type="dcterms:W3CDTF">2018-11-22T14:15:16Z</dcterms:created>
  <dcterms:modified xsi:type="dcterms:W3CDTF">2018-11-23T09:22:38Z</dcterms:modified>
  <cp:category/>
  <cp:version/>
  <cp:contentType/>
  <cp:contentStatus/>
</cp:coreProperties>
</file>