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2'!$A$2:$L$56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<sst xmlns="http://schemas.openxmlformats.org/spreadsheetml/2006/main" count="56" uniqueCount="51">
  <si>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</si>
  <si>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</si>
  <si>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Diferenţe    2017
   faţă de      2016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</si>
  <si>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</si>
  <si>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</si>
  <si>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</si>
  <si>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</si>
  <si>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</si>
  <si>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</si>
  <si>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</si>
  <si>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</si>
  <si>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</si>
  <si>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</si>
  <si>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</si>
  <si>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</si>
  <si>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</si>
  <si>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</si>
  <si>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</si>
  <si>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</si>
  <si>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</si>
  <si>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</si>
  <si>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</si>
  <si>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</si>
  <si>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</si>
  <si>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</si>
  <si>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</si>
  <si>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</si>
  <si>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</si>
  <si>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</si>
  <si>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</si>
  <si>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</si>
  <si>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</si>
  <si>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</si>
  <si>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</si>
  <si>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</si>
  <si>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</si>
  <si>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</si>
  <si>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</si>
  <si>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</si>
  <si>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</si>
  <si>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</si>
  <si>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</si>
  <si>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</si>
  <si>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</si>
  <si>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</si>
  <si>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</si>
  <si>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</si>
  <si>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</si>
  <si>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</si>
  <si>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 xml:space="preserve"> Realizări 1.01.-31.12.2016
Date finale</t>
  </si>
  <si>
    <t>Realizări 1.01.-31.12.2017 
Date operative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</si>
</sst>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GC%20decembrie%202017%20&#238;n%20lucru%20-cu%20%20date%20de%20executie%20din%20%20%20%2001%202018-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decembrie in luna"/>
      <sheetName val=" decembrie 2017 din 25 ian"/>
      <sheetName val="UAT decembrie 2017"/>
      <sheetName val=" consolidari decembrie"/>
      <sheetName val="noiembrie 2017(valori)"/>
      <sheetName val="UAT noiembrie 2017(valori)"/>
      <sheetName val="noiembrie 2017 estim (valori)"/>
      <sheetName val="UAT noiembrie 2017 (valori)"/>
      <sheetName val="Sinteza - An 2"/>
      <sheetName val="2016 - 2017"/>
      <sheetName val="Sinteza - Anexa executie progam"/>
      <sheetName val="progr.%.exec"/>
      <sheetName val="BGC trim. 29.12.2017 (Liliana)"/>
      <sheetName val="octombrie 2017 (valori)"/>
      <sheetName val="UAT octombrie 2017 (valori)"/>
      <sheetName val=" septembrie 2017 (valori)"/>
      <sheetName val="UAT in luna"/>
      <sheetName val="UAT septembrie 2017 (valori)"/>
      <sheetName val="dob_trez"/>
      <sheetName val="SPECIAL_CNAIR"/>
      <sheetName val="CNAIR_ex"/>
      <sheetName val="decembrie 2016 sit.financiare"/>
      <sheetName val="decembrie 2016 leg"/>
      <sheetName val="bgc 2010-2020"/>
      <sheetName val="progr.%.exec (2)"/>
      <sheetName val="Program 2017-executie "/>
      <sheetName val="Sinteza-anexa program 9 luni "/>
      <sheetName val="program 9 luni .%.exec "/>
      <sheetName val="progr 6 luni % execuție  "/>
      <sheetName val="progr 6 luni % execuție   (VA)"/>
      <sheetName val="Sinteza - An 2 prog. 3 luni "/>
      <sheetName val="progr trim I .%.exec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96"/>
  <sheetViews>
    <sheetView showZeros="0" tabSelected="1" view="pageBreakPreview" zoomScale="75" zoomScaleNormal="75" zoomScaleSheetLayoutView="75" zoomScalePageLayoutView="0" workbookViewId="0" topLeftCell="A1">
      <selection activeCell="G58" sqref="G58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4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6" t="s">
        <v>49</v>
      </c>
      <c r="C7" s="97"/>
      <c r="D7" s="97"/>
      <c r="E7" s="14"/>
      <c r="F7" s="15"/>
      <c r="G7" s="98" t="s">
        <v>50</v>
      </c>
      <c r="H7" s="99"/>
      <c r="I7" s="99"/>
      <c r="J7" s="16"/>
      <c r="K7" s="100" t="s">
        <v>2</v>
      </c>
      <c r="L7" s="96"/>
    </row>
    <row r="8" spans="1:12" s="23" customFormat="1" ht="33" customHeight="1">
      <c r="A8" s="17"/>
      <c r="B8" s="18" t="s">
        <v>3</v>
      </c>
      <c r="C8" s="19" t="s">
        <v>4</v>
      </c>
      <c r="D8" s="19" t="s">
        <v>5</v>
      </c>
      <c r="E8" s="20"/>
      <c r="F8" s="20"/>
      <c r="G8" s="18" t="s">
        <v>3</v>
      </c>
      <c r="H8" s="19" t="s">
        <v>4</v>
      </c>
      <c r="I8" s="19" t="s">
        <v>5</v>
      </c>
      <c r="J8" s="20"/>
      <c r="K8" s="21" t="s">
        <v>3</v>
      </c>
      <c r="L8" s="22" t="s">
        <v>6</v>
      </c>
    </row>
    <row r="9" spans="1:12" s="28" customFormat="1" ht="13.5" customHeight="1">
      <c r="A9" s="24"/>
      <c r="B9" s="24"/>
      <c r="C9" s="24"/>
      <c r="D9" s="24"/>
      <c r="E9" s="24"/>
      <c r="F9" s="24"/>
      <c r="G9" s="25"/>
      <c r="H9" s="25"/>
      <c r="I9" s="25"/>
      <c r="J9" s="25"/>
      <c r="K9" s="25"/>
      <c r="L9" s="26"/>
    </row>
    <row r="10" spans="1:12" s="28" customFormat="1" ht="18" customHeight="1">
      <c r="A10" s="29" t="s">
        <v>7</v>
      </c>
      <c r="B10" s="30">
        <v>761473.6</v>
      </c>
      <c r="C10" s="30"/>
      <c r="D10" s="30"/>
      <c r="E10" s="30"/>
      <c r="F10" s="30"/>
      <c r="G10" s="30">
        <v>842500</v>
      </c>
      <c r="H10" s="30"/>
      <c r="I10" s="30"/>
      <c r="J10" s="30"/>
      <c r="K10" s="30"/>
      <c r="L10" s="31"/>
    </row>
    <row r="11" spans="2:12" s="28" customFormat="1" ht="8.25" customHeight="1">
      <c r="B11" s="32"/>
      <c r="G11" s="34"/>
      <c r="H11" s="34"/>
      <c r="I11" s="34"/>
      <c r="J11" s="34"/>
      <c r="K11" s="34"/>
      <c r="L11" s="27"/>
    </row>
    <row r="12" spans="1:12" s="34" customFormat="1" ht="35.25" customHeight="1">
      <c r="A12" s="35" t="s">
        <v>8</v>
      </c>
      <c r="B12" s="36">
        <f>B13+B30+B31+B33+B34++B37+B32+B35+B36</f>
        <v>223900.16494079004</v>
      </c>
      <c r="C12" s="37">
        <f aca="true" t="shared" si="0" ref="C12:C34">B12/$B$10*100</f>
        <v>29.403536109563095</v>
      </c>
      <c r="D12" s="37">
        <f aca="true" t="shared" si="1" ref="D12:D34">B12/B$12*100</f>
        <v>100</v>
      </c>
      <c r="E12" s="37"/>
      <c r="F12" s="37"/>
      <c r="G12" s="36">
        <f>G13+G30+G31+G33+G34+G37+G32+G35+G36</f>
        <v>251819.70270809997</v>
      </c>
      <c r="H12" s="37">
        <f>G12/$G$10*100</f>
        <v>29.889578956451036</v>
      </c>
      <c r="I12" s="37">
        <f aca="true" t="shared" si="2" ref="I12:I36">G12/G$12*100</f>
        <v>100</v>
      </c>
      <c r="J12" s="37"/>
      <c r="K12" s="37">
        <f aca="true" t="shared" si="3" ref="K12:K28">G12-B12</f>
        <v>27919.53776730993</v>
      </c>
      <c r="L12" s="38">
        <f aca="true" t="shared" si="4" ref="L12:L28">G12/B12-1</f>
        <v>0.12469636980702181</v>
      </c>
    </row>
    <row r="13" spans="1:12" s="43" customFormat="1" ht="24.75" customHeight="1">
      <c r="A13" s="39" t="s">
        <v>9</v>
      </c>
      <c r="B13" s="40">
        <f>B14+B27+B28</f>
        <v>215717.81728979002</v>
      </c>
      <c r="C13" s="41">
        <f>B13/$B$10*100</f>
        <v>28.328994897497434</v>
      </c>
      <c r="D13" s="41">
        <f>B13/B$12*100</f>
        <v>96.34553746167903</v>
      </c>
      <c r="E13" s="41"/>
      <c r="F13" s="41"/>
      <c r="G13" s="40">
        <f>G14+G27+G28</f>
        <v>233804.0496151</v>
      </c>
      <c r="H13" s="41">
        <f>G13/$G$10*100</f>
        <v>27.751222506243323</v>
      </c>
      <c r="I13" s="41">
        <f t="shared" si="2"/>
        <v>92.84581273853577</v>
      </c>
      <c r="J13" s="41"/>
      <c r="K13" s="41">
        <f t="shared" si="3"/>
        <v>18086.232325309975</v>
      </c>
      <c r="L13" s="42">
        <f t="shared" si="4"/>
        <v>0.08384208848642927</v>
      </c>
    </row>
    <row r="14" spans="1:12" s="43" customFormat="1" ht="25.5" customHeight="1">
      <c r="A14" s="44" t="s">
        <v>10</v>
      </c>
      <c r="B14" s="40">
        <f>B15+B19+B20+B25+B26</f>
        <v>136405.98228700002</v>
      </c>
      <c r="C14" s="41">
        <f>B14/$B$10*100</f>
        <v>17.9134223808941</v>
      </c>
      <c r="D14" s="41">
        <f t="shared" si="1"/>
        <v>60.92268057197382</v>
      </c>
      <c r="E14" s="41"/>
      <c r="F14" s="41"/>
      <c r="G14" s="40">
        <f>G15+G19+G20+G25+G26</f>
        <v>140245.81767299998</v>
      </c>
      <c r="H14" s="41">
        <f aca="true" t="shared" si="5" ref="H14:H36">G14/$G$10*100</f>
        <v>16.646387854362015</v>
      </c>
      <c r="I14" s="41">
        <f>G14/G$12*100</f>
        <v>55.69294863141337</v>
      </c>
      <c r="J14" s="41"/>
      <c r="K14" s="41">
        <f t="shared" si="3"/>
        <v>3839.8353859999625</v>
      </c>
      <c r="L14" s="42">
        <f t="shared" si="4"/>
        <v>0.028150051204652415</v>
      </c>
    </row>
    <row r="15" spans="1:12" s="43" customFormat="1" ht="40.5" customHeight="1">
      <c r="A15" s="45" t="s">
        <v>11</v>
      </c>
      <c r="B15" s="40">
        <f>B16+B17+B18</f>
        <v>44781.615</v>
      </c>
      <c r="C15" s="41">
        <f t="shared" si="0"/>
        <v>5.880914978536354</v>
      </c>
      <c r="D15" s="41">
        <f t="shared" si="1"/>
        <v>20.00070657019945</v>
      </c>
      <c r="E15" s="41"/>
      <c r="F15" s="41"/>
      <c r="G15" s="40">
        <f>G16+G17+G18</f>
        <v>46900.632</v>
      </c>
      <c r="H15" s="41">
        <f t="shared" si="5"/>
        <v>5.5668405934718095</v>
      </c>
      <c r="I15" s="41">
        <f t="shared" si="2"/>
        <v>18.6246872248775</v>
      </c>
      <c r="J15" s="41"/>
      <c r="K15" s="41">
        <f t="shared" si="3"/>
        <v>2119.017</v>
      </c>
      <c r="L15" s="42">
        <f t="shared" si="4"/>
        <v>0.04731890531415628</v>
      </c>
    </row>
    <row r="16" spans="1:12" ht="25.5" customHeight="1">
      <c r="A16" s="46" t="s">
        <v>12</v>
      </c>
      <c r="B16" s="47">
        <v>15441.980000000001</v>
      </c>
      <c r="C16" s="47">
        <f t="shared" si="0"/>
        <v>2.027907467836049</v>
      </c>
      <c r="D16" s="47">
        <f t="shared" si="1"/>
        <v>6.896814928244292</v>
      </c>
      <c r="E16" s="47"/>
      <c r="F16" s="47"/>
      <c r="G16" s="47">
        <v>14732.051000000001</v>
      </c>
      <c r="H16" s="47">
        <f>G16/$G$10*100</f>
        <v>1.7486113946587538</v>
      </c>
      <c r="I16" s="47">
        <f t="shared" si="2"/>
        <v>5.850237626988563</v>
      </c>
      <c r="J16" s="47"/>
      <c r="K16" s="47">
        <f t="shared" si="3"/>
        <v>-709.9290000000001</v>
      </c>
      <c r="L16" s="48">
        <f t="shared" si="4"/>
        <v>-0.04597396188830705</v>
      </c>
    </row>
    <row r="17" spans="1:12" ht="18" customHeight="1">
      <c r="A17" s="46" t="s">
        <v>13</v>
      </c>
      <c r="B17" s="47">
        <v>27756.357</v>
      </c>
      <c r="C17" s="47">
        <f t="shared" si="0"/>
        <v>3.6450846096305902</v>
      </c>
      <c r="D17" s="47">
        <f t="shared" si="1"/>
        <v>12.396755941354538</v>
      </c>
      <c r="E17" s="47"/>
      <c r="F17" s="47"/>
      <c r="G17" s="47">
        <v>30143.144</v>
      </c>
      <c r="H17" s="47">
        <f t="shared" si="5"/>
        <v>3.5778212462908012</v>
      </c>
      <c r="I17" s="47">
        <f t="shared" si="2"/>
        <v>11.970129293235173</v>
      </c>
      <c r="J17" s="47"/>
      <c r="K17" s="47">
        <f t="shared" si="3"/>
        <v>2386.7870000000003</v>
      </c>
      <c r="L17" s="48">
        <f t="shared" si="4"/>
        <v>0.08599064351276353</v>
      </c>
    </row>
    <row r="18" spans="1:12" ht="36.75" customHeight="1">
      <c r="A18" s="49" t="s">
        <v>14</v>
      </c>
      <c r="B18" s="47">
        <v>1583.278</v>
      </c>
      <c r="C18" s="47">
        <f t="shared" si="0"/>
        <v>0.2079229010697154</v>
      </c>
      <c r="D18" s="47">
        <f t="shared" si="1"/>
        <v>0.7071357006006203</v>
      </c>
      <c r="E18" s="47"/>
      <c r="F18" s="47"/>
      <c r="G18" s="47">
        <v>2025.4370000000001</v>
      </c>
      <c r="H18" s="47">
        <f t="shared" si="5"/>
        <v>0.2404079525222552</v>
      </c>
      <c r="I18" s="47">
        <f t="shared" si="2"/>
        <v>0.804320304653767</v>
      </c>
      <c r="J18" s="47"/>
      <c r="K18" s="47">
        <f t="shared" si="3"/>
        <v>442.1590000000001</v>
      </c>
      <c r="L18" s="48">
        <f t="shared" si="4"/>
        <v>0.2792680754737955</v>
      </c>
    </row>
    <row r="19" spans="1:12" ht="24" customHeight="1">
      <c r="A19" s="45" t="s">
        <v>15</v>
      </c>
      <c r="B19" s="41">
        <v>5898.1</v>
      </c>
      <c r="C19" s="41">
        <f t="shared" si="0"/>
        <v>0.7745639507397236</v>
      </c>
      <c r="D19" s="41">
        <f t="shared" si="1"/>
        <v>2.6342544238677723</v>
      </c>
      <c r="E19" s="41"/>
      <c r="F19" s="41"/>
      <c r="G19" s="41">
        <v>5361.835</v>
      </c>
      <c r="H19" s="41">
        <f t="shared" si="5"/>
        <v>0.6364195845697329</v>
      </c>
      <c r="I19" s="41">
        <f t="shared" si="2"/>
        <v>2.12923569615013</v>
      </c>
      <c r="J19" s="41"/>
      <c r="K19" s="41">
        <f t="shared" si="3"/>
        <v>-536.2650000000003</v>
      </c>
      <c r="L19" s="42">
        <f t="shared" si="4"/>
        <v>-0.0909216527356268</v>
      </c>
    </row>
    <row r="20" spans="1:12" ht="23.25" customHeight="1">
      <c r="A20" s="50" t="s">
        <v>16</v>
      </c>
      <c r="B20" s="40">
        <f>B21+B22+B23+B24</f>
        <v>84127.01131300001</v>
      </c>
      <c r="C20" s="41">
        <f t="shared" si="0"/>
        <v>11.04792225403481</v>
      </c>
      <c r="D20" s="41">
        <f t="shared" si="1"/>
        <v>37.573447672647866</v>
      </c>
      <c r="E20" s="41"/>
      <c r="F20" s="41"/>
      <c r="G20" s="40">
        <f>G21+G22+G23+G24</f>
        <v>86192.644673</v>
      </c>
      <c r="H20" s="41">
        <f t="shared" si="5"/>
        <v>10.23058097008902</v>
      </c>
      <c r="I20" s="41">
        <f t="shared" si="2"/>
        <v>34.22791931928826</v>
      </c>
      <c r="J20" s="41"/>
      <c r="K20" s="41">
        <f t="shared" si="3"/>
        <v>2065.6333599999925</v>
      </c>
      <c r="L20" s="42">
        <f t="shared" si="4"/>
        <v>0.024553747099307577</v>
      </c>
    </row>
    <row r="21" spans="1:12" ht="20.25" customHeight="1">
      <c r="A21" s="46" t="s">
        <v>17</v>
      </c>
      <c r="B21" s="33">
        <v>51675.111</v>
      </c>
      <c r="C21" s="47">
        <f t="shared" si="0"/>
        <v>6.786198628553898</v>
      </c>
      <c r="D21" s="47">
        <f t="shared" si="1"/>
        <v>23.0795323503515</v>
      </c>
      <c r="E21" s="47"/>
      <c r="F21" s="47"/>
      <c r="G21" s="47">
        <v>53543.717</v>
      </c>
      <c r="H21" s="47">
        <f t="shared" si="5"/>
        <v>6.355337329376855</v>
      </c>
      <c r="I21" s="47">
        <f t="shared" si="2"/>
        <v>21.262719487071223</v>
      </c>
      <c r="J21" s="47"/>
      <c r="K21" s="47">
        <f t="shared" si="3"/>
        <v>1868.6059999999998</v>
      </c>
      <c r="L21" s="48">
        <f t="shared" si="4"/>
        <v>0.036160657690701425</v>
      </c>
    </row>
    <row r="22" spans="1:12" ht="18" customHeight="1">
      <c r="A22" s="46" t="s">
        <v>18</v>
      </c>
      <c r="B22" s="33">
        <v>26956.995413</v>
      </c>
      <c r="C22" s="47">
        <f t="shared" si="0"/>
        <v>3.5401089956368814</v>
      </c>
      <c r="D22" s="47">
        <f t="shared" si="1"/>
        <v>12.03973897032578</v>
      </c>
      <c r="E22" s="47"/>
      <c r="F22" s="47"/>
      <c r="G22" s="47">
        <v>26604.132</v>
      </c>
      <c r="H22" s="47">
        <f t="shared" si="5"/>
        <v>3.157760474777448</v>
      </c>
      <c r="I22" s="47">
        <f t="shared" si="2"/>
        <v>10.564753954474531</v>
      </c>
      <c r="J22" s="47"/>
      <c r="K22" s="47">
        <f t="shared" si="3"/>
        <v>-352.8634129999991</v>
      </c>
      <c r="L22" s="48">
        <f t="shared" si="4"/>
        <v>-0.013089864341106483</v>
      </c>
    </row>
    <row r="23" spans="1:12" s="52" customFormat="1" ht="30" customHeight="1">
      <c r="A23" s="51" t="s">
        <v>19</v>
      </c>
      <c r="B23" s="33">
        <v>2250.34324</v>
      </c>
      <c r="C23" s="47">
        <f t="shared" si="0"/>
        <v>0.29552478772737495</v>
      </c>
      <c r="D23" s="47">
        <f t="shared" si="1"/>
        <v>1.0050654677253583</v>
      </c>
      <c r="E23" s="47"/>
      <c r="F23" s="47"/>
      <c r="G23" s="47">
        <v>3107.7816730000004</v>
      </c>
      <c r="H23" s="47">
        <f t="shared" si="5"/>
        <v>0.3688761629673591</v>
      </c>
      <c r="I23" s="47">
        <f t="shared" si="2"/>
        <v>1.234129672769261</v>
      </c>
      <c r="J23" s="47"/>
      <c r="K23" s="47">
        <f t="shared" si="3"/>
        <v>857.4384330000003</v>
      </c>
      <c r="L23" s="48">
        <f t="shared" si="4"/>
        <v>0.3810256221179842</v>
      </c>
    </row>
    <row r="24" spans="1:12" ht="52.5" customHeight="1">
      <c r="A24" s="51" t="s">
        <v>20</v>
      </c>
      <c r="B24" s="33">
        <v>3244.56166</v>
      </c>
      <c r="C24" s="47">
        <f t="shared" si="0"/>
        <v>0.4260898421166538</v>
      </c>
      <c r="D24" s="47">
        <f t="shared" si="1"/>
        <v>1.449110884245225</v>
      </c>
      <c r="E24" s="47"/>
      <c r="F24" s="47"/>
      <c r="G24" s="47">
        <v>2937.014</v>
      </c>
      <c r="H24" s="47">
        <f t="shared" si="5"/>
        <v>0.3486070029673591</v>
      </c>
      <c r="I24" s="47">
        <f t="shared" si="2"/>
        <v>1.1663162049732374</v>
      </c>
      <c r="J24" s="47"/>
      <c r="K24" s="47">
        <f t="shared" si="3"/>
        <v>-307.5476599999997</v>
      </c>
      <c r="L24" s="48">
        <f t="shared" si="4"/>
        <v>-0.09478866245371331</v>
      </c>
    </row>
    <row r="25" spans="1:12" s="43" customFormat="1" ht="35.25" customHeight="1">
      <c r="A25" s="50" t="s">
        <v>21</v>
      </c>
      <c r="B25" s="53">
        <v>882.681</v>
      </c>
      <c r="C25" s="41">
        <f t="shared" si="0"/>
        <v>0.11591747895133857</v>
      </c>
      <c r="D25" s="41">
        <f t="shared" si="1"/>
        <v>0.39422972298096487</v>
      </c>
      <c r="E25" s="41"/>
      <c r="F25" s="41"/>
      <c r="G25" s="41">
        <v>933.327</v>
      </c>
      <c r="H25" s="41">
        <f t="shared" si="5"/>
        <v>0.11078065281899109</v>
      </c>
      <c r="I25" s="41">
        <f t="shared" si="2"/>
        <v>0.3706330322698689</v>
      </c>
      <c r="J25" s="41"/>
      <c r="K25" s="41">
        <f t="shared" si="3"/>
        <v>50.64599999999996</v>
      </c>
      <c r="L25" s="42">
        <f t="shared" si="4"/>
        <v>0.05737746705774782</v>
      </c>
    </row>
    <row r="26" spans="1:12" s="43" customFormat="1" ht="17.25" customHeight="1">
      <c r="A26" s="54" t="s">
        <v>22</v>
      </c>
      <c r="B26" s="53">
        <v>716.574974</v>
      </c>
      <c r="C26" s="41">
        <f t="shared" si="0"/>
        <v>0.09410371863187378</v>
      </c>
      <c r="D26" s="41">
        <f t="shared" si="1"/>
        <v>0.3200421822777562</v>
      </c>
      <c r="E26" s="41"/>
      <c r="F26" s="41"/>
      <c r="G26" s="41">
        <v>857.379</v>
      </c>
      <c r="H26" s="41">
        <f t="shared" si="5"/>
        <v>0.10176605341246292</v>
      </c>
      <c r="I26" s="41">
        <f t="shared" si="2"/>
        <v>0.340473358827622</v>
      </c>
      <c r="J26" s="41"/>
      <c r="K26" s="41">
        <f t="shared" si="3"/>
        <v>140.80402600000002</v>
      </c>
      <c r="L26" s="42">
        <f t="shared" si="4"/>
        <v>0.19649587427539728</v>
      </c>
    </row>
    <row r="27" spans="1:12" s="43" customFormat="1" ht="18" customHeight="1">
      <c r="A27" s="55" t="s">
        <v>23</v>
      </c>
      <c r="B27" s="53">
        <v>61270.179548</v>
      </c>
      <c r="C27" s="41">
        <f t="shared" si="0"/>
        <v>8.046264446725402</v>
      </c>
      <c r="D27" s="41">
        <f t="shared" si="1"/>
        <v>27.364955074598885</v>
      </c>
      <c r="E27" s="41"/>
      <c r="F27" s="41"/>
      <c r="G27" s="41">
        <v>71710.521</v>
      </c>
      <c r="H27" s="41">
        <f t="shared" si="5"/>
        <v>8.511634540059346</v>
      </c>
      <c r="I27" s="41">
        <f t="shared" si="2"/>
        <v>28.476930211900125</v>
      </c>
      <c r="J27" s="41"/>
      <c r="K27" s="41">
        <f t="shared" si="3"/>
        <v>10440.341451999993</v>
      </c>
      <c r="L27" s="42">
        <f t="shared" si="4"/>
        <v>0.17039841451453341</v>
      </c>
    </row>
    <row r="28" spans="1:12" s="43" customFormat="1" ht="18.75" customHeight="1">
      <c r="A28" s="57" t="s">
        <v>24</v>
      </c>
      <c r="B28" s="53">
        <v>18041.655454789998</v>
      </c>
      <c r="C28" s="41">
        <f t="shared" si="0"/>
        <v>2.369308069877931</v>
      </c>
      <c r="D28" s="41">
        <f t="shared" si="1"/>
        <v>8.057901815106334</v>
      </c>
      <c r="E28" s="41"/>
      <c r="F28" s="41"/>
      <c r="G28" s="41">
        <v>21847.710942099995</v>
      </c>
      <c r="H28" s="41">
        <f t="shared" si="5"/>
        <v>2.593200111821958</v>
      </c>
      <c r="I28" s="41">
        <f t="shared" si="2"/>
        <v>8.67593389522227</v>
      </c>
      <c r="J28" s="41"/>
      <c r="K28" s="41">
        <f t="shared" si="3"/>
        <v>3806.0554873099973</v>
      </c>
      <c r="L28" s="42">
        <f t="shared" si="4"/>
        <v>0.21095932670078255</v>
      </c>
    </row>
    <row r="29" spans="1:12" s="43" customFormat="1" ht="18.75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25</v>
      </c>
      <c r="B30" s="53">
        <v>768.2704589999998</v>
      </c>
      <c r="C30" s="41">
        <f t="shared" si="0"/>
        <v>0.10089259286205061</v>
      </c>
      <c r="D30" s="41">
        <f t="shared" si="1"/>
        <v>0.34313081421943903</v>
      </c>
      <c r="E30" s="41"/>
      <c r="F30" s="41"/>
      <c r="G30" s="41">
        <v>830.35</v>
      </c>
      <c r="H30" s="41">
        <f t="shared" si="5"/>
        <v>0.0985578635014837</v>
      </c>
      <c r="I30" s="41">
        <f t="shared" si="2"/>
        <v>0.32973988574774504</v>
      </c>
      <c r="J30" s="41"/>
      <c r="K30" s="41">
        <f>G30-B30</f>
        <v>62.07954100000018</v>
      </c>
      <c r="L30" s="42">
        <f>G30/B30-1</f>
        <v>0.08080427962934356</v>
      </c>
    </row>
    <row r="31" spans="1:12" s="43" customFormat="1" ht="18" customHeight="1">
      <c r="A31" s="59" t="s">
        <v>26</v>
      </c>
      <c r="B31" s="53">
        <v>1.695</v>
      </c>
      <c r="C31" s="41">
        <f t="shared" si="0"/>
        <v>0.00022259471634998246</v>
      </c>
      <c r="D31" s="41">
        <f t="shared" si="1"/>
        <v>0.0007570338326674477</v>
      </c>
      <c r="E31" s="41"/>
      <c r="F31" s="41"/>
      <c r="G31" s="41">
        <v>8.463</v>
      </c>
      <c r="H31" s="41">
        <f t="shared" si="5"/>
        <v>0.0010045103857566763</v>
      </c>
      <c r="I31" s="41">
        <f t="shared" si="2"/>
        <v>0.003360737825113706</v>
      </c>
      <c r="J31" s="41"/>
      <c r="K31" s="41">
        <f>G31-B31</f>
        <v>6.767999999999999</v>
      </c>
      <c r="L31" s="42"/>
    </row>
    <row r="32" spans="1:12" s="43" customFormat="1" ht="34.5" customHeight="1">
      <c r="A32" s="60" t="s">
        <v>27</v>
      </c>
      <c r="B32" s="53">
        <v>1017.1320000000001</v>
      </c>
      <c r="C32" s="41">
        <f t="shared" si="0"/>
        <v>0.13357416461975835</v>
      </c>
      <c r="D32" s="41">
        <f t="shared" si="1"/>
        <v>0.4542792544476144</v>
      </c>
      <c r="E32" s="41"/>
      <c r="F32" s="41"/>
      <c r="G32" s="41">
        <v>276.55199999999996</v>
      </c>
      <c r="H32" s="41">
        <f t="shared" si="5"/>
        <v>0.03282516320474777</v>
      </c>
      <c r="I32" s="41">
        <f t="shared" si="2"/>
        <v>0.10982143058145405</v>
      </c>
      <c r="J32" s="41"/>
      <c r="K32" s="41">
        <f>G32-B32</f>
        <v>-740.5800000000002</v>
      </c>
      <c r="L32" s="42">
        <f>G32/B32-1</f>
        <v>-0.7281060865256428</v>
      </c>
    </row>
    <row r="33" spans="1:12" s="43" customFormat="1" ht="16.5" customHeight="1">
      <c r="A33" s="61" t="s">
        <v>28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5" customHeight="1">
      <c r="A34" s="62" t="s">
        <v>29</v>
      </c>
      <c r="B34" s="53">
        <v>472.676</v>
      </c>
      <c r="C34" s="61">
        <f t="shared" si="0"/>
        <v>0.06207385259318248</v>
      </c>
      <c r="D34" s="61">
        <f t="shared" si="1"/>
        <v>0.21111016158697257</v>
      </c>
      <c r="E34" s="61"/>
      <c r="F34" s="61"/>
      <c r="G34" s="61">
        <v>29.139</v>
      </c>
      <c r="H34" s="61">
        <f t="shared" si="5"/>
        <v>0.0034586350148367953</v>
      </c>
      <c r="I34" s="61">
        <f t="shared" si="2"/>
        <v>0.011571374156444322</v>
      </c>
      <c r="J34" s="61"/>
      <c r="K34" s="61">
        <f>G34-B34</f>
        <v>-443.537</v>
      </c>
      <c r="L34" s="42">
        <f>G34/B34-1</f>
        <v>-0.9383531213770109</v>
      </c>
    </row>
    <row r="35" spans="1:12" ht="48" customHeight="1">
      <c r="A35" s="63" t="s">
        <v>30</v>
      </c>
      <c r="B35" s="53">
        <v>0</v>
      </c>
      <c r="C35" s="53">
        <f>B35/$B$10*100</f>
        <v>0</v>
      </c>
      <c r="D35" s="53">
        <f>B35/B$12*100</f>
        <v>0</v>
      </c>
      <c r="E35" s="40"/>
      <c r="F35" s="41"/>
      <c r="G35" s="53">
        <v>-136.69199999999998</v>
      </c>
      <c r="H35" s="53">
        <f t="shared" si="5"/>
        <v>-0.01622456973293768</v>
      </c>
      <c r="I35" s="53">
        <f t="shared" si="2"/>
        <v>-0.05428169381902903</v>
      </c>
      <c r="J35" s="53"/>
      <c r="K35" s="53">
        <f>G35-B35</f>
        <v>-136.69199999999998</v>
      </c>
      <c r="L35" s="42"/>
    </row>
    <row r="36" spans="1:12" ht="48" customHeight="1">
      <c r="A36" s="63" t="s">
        <v>31</v>
      </c>
      <c r="B36" s="53">
        <v>5922.574191999998</v>
      </c>
      <c r="C36" s="65">
        <f>B36/$B$10*100</f>
        <v>0.7777780072743163</v>
      </c>
      <c r="D36" s="65">
        <f>B36/B$12*100</f>
        <v>2.6451852742342603</v>
      </c>
      <c r="E36" s="53"/>
      <c r="F36" s="53"/>
      <c r="G36" s="53">
        <v>17007.841093</v>
      </c>
      <c r="H36" s="53">
        <f t="shared" si="5"/>
        <v>2.018734847833828</v>
      </c>
      <c r="I36" s="53">
        <f t="shared" si="2"/>
        <v>6.753975526972508</v>
      </c>
      <c r="J36" s="53"/>
      <c r="K36" s="53">
        <f>G36-B36</f>
        <v>11085.266901</v>
      </c>
      <c r="L36" s="42">
        <f>G36/B36-1</f>
        <v>1.8716974311564698</v>
      </c>
    </row>
    <row r="37" spans="1:12" ht="10.5" customHeight="1">
      <c r="A37" s="66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4"/>
    </row>
    <row r="38" spans="1:12" s="43" customFormat="1" ht="33" customHeight="1">
      <c r="A38" s="35" t="s">
        <v>32</v>
      </c>
      <c r="B38" s="67">
        <f>B39+B52+B53+B54+B55</f>
        <v>242204.42835227004</v>
      </c>
      <c r="C38" s="37">
        <f aca="true" t="shared" si="6" ref="C38:C56">B38/$B$10*100</f>
        <v>31.807330989842598</v>
      </c>
      <c r="D38" s="37">
        <f aca="true" t="shared" si="7" ref="D38:D54">B38/B$38*100</f>
        <v>100</v>
      </c>
      <c r="E38" s="37"/>
      <c r="F38" s="37"/>
      <c r="G38" s="67">
        <f>G39+G52+G53+G54+G55</f>
        <v>276080.35890631995</v>
      </c>
      <c r="H38" s="37">
        <f aca="true" t="shared" si="8" ref="H38:H54">G38/$G$10*100</f>
        <v>32.769182066032045</v>
      </c>
      <c r="I38" s="37">
        <f aca="true" t="shared" si="9" ref="I38:I54">G38/G$38*100</f>
        <v>100</v>
      </c>
      <c r="J38" s="37"/>
      <c r="K38" s="37">
        <f aca="true" t="shared" si="10" ref="K38:K56">G38-B38</f>
        <v>33875.930554049904</v>
      </c>
      <c r="L38" s="38">
        <f aca="true" t="shared" si="11" ref="L38:L52">G38/B38-1</f>
        <v>0.1398650337836913</v>
      </c>
    </row>
    <row r="39" spans="1:12" s="43" customFormat="1" ht="19.5" customHeight="1">
      <c r="A39" s="68" t="s">
        <v>33</v>
      </c>
      <c r="B39" s="56">
        <f>B40+B41+B42+B43+B44+B51</f>
        <v>223106.58055927005</v>
      </c>
      <c r="C39" s="41">
        <f t="shared" si="6"/>
        <v>29.299319183129928</v>
      </c>
      <c r="D39" s="41">
        <f t="shared" si="7"/>
        <v>92.11498818459938</v>
      </c>
      <c r="E39" s="41"/>
      <c r="F39" s="41"/>
      <c r="G39" s="56">
        <f>G40+G41+G42+G43+G44+G51</f>
        <v>257735.32421131994</v>
      </c>
      <c r="H39" s="41">
        <f t="shared" si="8"/>
        <v>30.591729876714535</v>
      </c>
      <c r="I39" s="41">
        <f t="shared" si="9"/>
        <v>93.35518297365554</v>
      </c>
      <c r="J39" s="41"/>
      <c r="K39" s="41">
        <f t="shared" si="10"/>
        <v>34628.74365204989</v>
      </c>
      <c r="L39" s="42">
        <f t="shared" si="11"/>
        <v>0.15521166415282184</v>
      </c>
    </row>
    <row r="40" spans="1:12" ht="19.5" customHeight="1">
      <c r="A40" s="69" t="s">
        <v>34</v>
      </c>
      <c r="B40" s="61">
        <v>57068.415379000005</v>
      </c>
      <c r="C40" s="61">
        <f t="shared" si="6"/>
        <v>7.494470639428603</v>
      </c>
      <c r="D40" s="61">
        <f t="shared" si="7"/>
        <v>23.56208586574554</v>
      </c>
      <c r="E40" s="61"/>
      <c r="F40" s="61"/>
      <c r="G40" s="70">
        <v>69620.470609</v>
      </c>
      <c r="H40" s="61">
        <f>G40/$G$10*100</f>
        <v>8.26355734231454</v>
      </c>
      <c r="I40" s="61">
        <f t="shared" si="9"/>
        <v>25.217465988815135</v>
      </c>
      <c r="J40" s="61"/>
      <c r="K40" s="61">
        <f t="shared" si="10"/>
        <v>12552.05522999999</v>
      </c>
      <c r="L40" s="71">
        <f t="shared" si="11"/>
        <v>0.21994749892107368</v>
      </c>
    </row>
    <row r="41" spans="1:12" ht="17.25" customHeight="1">
      <c r="A41" s="69" t="s">
        <v>35</v>
      </c>
      <c r="B41" s="61">
        <v>40910.530971</v>
      </c>
      <c r="C41" s="61">
        <f t="shared" si="6"/>
        <v>5.372547514582252</v>
      </c>
      <c r="D41" s="61">
        <f t="shared" si="7"/>
        <v>16.890909571437888</v>
      </c>
      <c r="E41" s="61"/>
      <c r="F41" s="61"/>
      <c r="G41" s="70">
        <v>40623.538711</v>
      </c>
      <c r="H41" s="61">
        <f t="shared" si="8"/>
        <v>4.821785010207715</v>
      </c>
      <c r="I41" s="61">
        <f t="shared" si="9"/>
        <v>14.714389271271719</v>
      </c>
      <c r="J41" s="61"/>
      <c r="K41" s="61">
        <f t="shared" si="10"/>
        <v>-286.9922599999991</v>
      </c>
      <c r="L41" s="71">
        <f t="shared" si="11"/>
        <v>-0.007015119412736026</v>
      </c>
    </row>
    <row r="42" spans="1:12" ht="19.5" customHeight="1">
      <c r="A42" s="69" t="s">
        <v>36</v>
      </c>
      <c r="B42" s="61">
        <v>10013.81629927</v>
      </c>
      <c r="C42" s="61">
        <f t="shared" si="6"/>
        <v>1.3150575803639155</v>
      </c>
      <c r="D42" s="61">
        <f t="shared" si="7"/>
        <v>4.1344480641392645</v>
      </c>
      <c r="E42" s="61"/>
      <c r="F42" s="61"/>
      <c r="G42" s="70">
        <v>10124.61444932</v>
      </c>
      <c r="H42" s="61">
        <f t="shared" si="8"/>
        <v>1.201734652738279</v>
      </c>
      <c r="I42" s="61">
        <f t="shared" si="9"/>
        <v>3.667270822679386</v>
      </c>
      <c r="J42" s="61"/>
      <c r="K42" s="61">
        <f t="shared" si="10"/>
        <v>110.79815005000091</v>
      </c>
      <c r="L42" s="71">
        <f t="shared" si="11"/>
        <v>0.011064527922094891</v>
      </c>
    </row>
    <row r="43" spans="1:12" ht="19.5" customHeight="1">
      <c r="A43" s="69" t="s">
        <v>37</v>
      </c>
      <c r="B43" s="61">
        <v>6605.092695999999</v>
      </c>
      <c r="C43" s="61">
        <f t="shared" si="6"/>
        <v>0.8674092832633986</v>
      </c>
      <c r="D43" s="61">
        <f t="shared" si="7"/>
        <v>2.727073464731758</v>
      </c>
      <c r="E43" s="61"/>
      <c r="F43" s="61"/>
      <c r="G43" s="70">
        <v>6201.0289999999995</v>
      </c>
      <c r="H43" s="61">
        <f t="shared" si="8"/>
        <v>0.736027181008902</v>
      </c>
      <c r="I43" s="61">
        <f t="shared" si="9"/>
        <v>2.246095674667006</v>
      </c>
      <c r="J43" s="61"/>
      <c r="K43" s="61">
        <f t="shared" si="10"/>
        <v>-404.06369599999925</v>
      </c>
      <c r="L43" s="71">
        <f t="shared" si="11"/>
        <v>-0.06117456856354153</v>
      </c>
    </row>
    <row r="44" spans="1:12" s="43" customFormat="1" ht="19.5" customHeight="1">
      <c r="A44" s="69" t="s">
        <v>38</v>
      </c>
      <c r="B44" s="70">
        <f>B45+B46+B47+B48+B50+B49</f>
        <v>108112.24920400004</v>
      </c>
      <c r="C44" s="61">
        <f t="shared" si="6"/>
        <v>14.197767224497348</v>
      </c>
      <c r="D44" s="61">
        <f t="shared" si="7"/>
        <v>44.63677643695186</v>
      </c>
      <c r="E44" s="61"/>
      <c r="F44" s="61"/>
      <c r="G44" s="70">
        <f>G45+G46+G47+G48+G50+G49</f>
        <v>130892.44551199998</v>
      </c>
      <c r="H44" s="61">
        <f t="shared" si="8"/>
        <v>15.53619531299703</v>
      </c>
      <c r="I44" s="61">
        <f t="shared" si="9"/>
        <v>47.41099512856495</v>
      </c>
      <c r="J44" s="61"/>
      <c r="K44" s="61">
        <f t="shared" si="10"/>
        <v>22780.19630799994</v>
      </c>
      <c r="L44" s="71">
        <f t="shared" si="11"/>
        <v>0.21070874462166955</v>
      </c>
    </row>
    <row r="45" spans="1:12" ht="31.5" customHeight="1">
      <c r="A45" s="72" t="s">
        <v>39</v>
      </c>
      <c r="B45" s="47">
        <v>1042.4982350000282</v>
      </c>
      <c r="C45" s="47">
        <f t="shared" si="6"/>
        <v>0.13690536809155673</v>
      </c>
      <c r="D45" s="47">
        <f>B45/B$38*100</f>
        <v>0.4304207986997598</v>
      </c>
      <c r="E45" s="47"/>
      <c r="F45" s="47"/>
      <c r="G45" s="73">
        <v>1333.6141839999837</v>
      </c>
      <c r="H45" s="47">
        <f t="shared" si="8"/>
        <v>0.15829248474777255</v>
      </c>
      <c r="I45" s="47">
        <f t="shared" si="9"/>
        <v>0.4830529014389277</v>
      </c>
      <c r="J45" s="47"/>
      <c r="K45" s="47">
        <f t="shared" si="10"/>
        <v>291.11594899995544</v>
      </c>
      <c r="L45" s="48">
        <f t="shared" si="11"/>
        <v>0.27924838549002207</v>
      </c>
    </row>
    <row r="46" spans="1:12" ht="15.75" customHeight="1">
      <c r="A46" s="74" t="s">
        <v>40</v>
      </c>
      <c r="B46" s="47">
        <v>10935.670936000002</v>
      </c>
      <c r="C46" s="75">
        <f t="shared" si="6"/>
        <v>1.436119510380925</v>
      </c>
      <c r="D46" s="75">
        <f t="shared" si="7"/>
        <v>4.515058213590878</v>
      </c>
      <c r="E46" s="75"/>
      <c r="F46" s="75"/>
      <c r="G46" s="76">
        <v>12148.129973000001</v>
      </c>
      <c r="H46" s="75">
        <f t="shared" si="8"/>
        <v>1.4419145368545996</v>
      </c>
      <c r="I46" s="75">
        <f t="shared" si="9"/>
        <v>4.400215220352609</v>
      </c>
      <c r="J46" s="75"/>
      <c r="K46" s="75">
        <f t="shared" si="10"/>
        <v>1212.4590369999987</v>
      </c>
      <c r="L46" s="77">
        <f t="shared" si="11"/>
        <v>0.1108719386396868</v>
      </c>
    </row>
    <row r="47" spans="1:12" ht="33" customHeight="1">
      <c r="A47" s="72" t="s">
        <v>41</v>
      </c>
      <c r="B47" s="47">
        <v>3997.0524880000003</v>
      </c>
      <c r="C47" s="47">
        <f t="shared" si="6"/>
        <v>0.5249101857241013</v>
      </c>
      <c r="D47" s="47">
        <f t="shared" si="7"/>
        <v>1.650280515179746</v>
      </c>
      <c r="E47" s="41"/>
      <c r="F47" s="41"/>
      <c r="G47" s="73">
        <v>860.86506</v>
      </c>
      <c r="H47" s="47">
        <f t="shared" si="8"/>
        <v>0.10217982908011869</v>
      </c>
      <c r="I47" s="47">
        <f t="shared" si="9"/>
        <v>0.3118168432590709</v>
      </c>
      <c r="J47" s="47"/>
      <c r="K47" s="47">
        <f t="shared" si="10"/>
        <v>-3136.187428</v>
      </c>
      <c r="L47" s="48">
        <f t="shared" si="11"/>
        <v>-0.7846250299227995</v>
      </c>
    </row>
    <row r="48" spans="1:12" ht="17.25" customHeight="1">
      <c r="A48" s="74" t="s">
        <v>42</v>
      </c>
      <c r="B48" s="47">
        <v>81818.228927</v>
      </c>
      <c r="C48" s="75">
        <f>B48/$B$10*100</f>
        <v>10.744722985406192</v>
      </c>
      <c r="D48" s="75">
        <f t="shared" si="7"/>
        <v>33.78064946360143</v>
      </c>
      <c r="E48" s="75"/>
      <c r="F48" s="75"/>
      <c r="G48" s="76">
        <v>92571.791</v>
      </c>
      <c r="H48" s="75">
        <f t="shared" si="8"/>
        <v>10.987749673590503</v>
      </c>
      <c r="I48" s="75">
        <f t="shared" si="9"/>
        <v>33.53074132716975</v>
      </c>
      <c r="J48" s="75"/>
      <c r="K48" s="75">
        <f t="shared" si="10"/>
        <v>10753.562072999994</v>
      </c>
      <c r="L48" s="77">
        <f t="shared" si="11"/>
        <v>0.13143234966127837</v>
      </c>
    </row>
    <row r="49" spans="1:12" ht="48" customHeight="1">
      <c r="A49" s="78" t="s">
        <v>43</v>
      </c>
      <c r="B49" s="76">
        <v>6338.770840999999</v>
      </c>
      <c r="C49" s="75">
        <f>B49/$B$10*100</f>
        <v>0.832434747704976</v>
      </c>
      <c r="D49" s="75">
        <f>B49/B$38*100</f>
        <v>2.617115997474944</v>
      </c>
      <c r="E49" s="75"/>
      <c r="F49" s="75"/>
      <c r="G49" s="76">
        <v>18746.341028</v>
      </c>
      <c r="H49" s="75">
        <f>G49/$G$10*100</f>
        <v>2.2250849884866466</v>
      </c>
      <c r="I49" s="75">
        <f t="shared" si="9"/>
        <v>6.790175549706902</v>
      </c>
      <c r="J49" s="75"/>
      <c r="K49" s="75">
        <f t="shared" si="10"/>
        <v>12407.570187000001</v>
      </c>
      <c r="L49" s="77">
        <f t="shared" si="11"/>
        <v>1.9574094880897435</v>
      </c>
    </row>
    <row r="50" spans="1:12" ht="19.5" customHeight="1">
      <c r="A50" s="79" t="s">
        <v>44</v>
      </c>
      <c r="B50" s="47">
        <v>3980.0277770000007</v>
      </c>
      <c r="C50" s="47">
        <f t="shared" si="6"/>
        <v>0.5226744271895967</v>
      </c>
      <c r="D50" s="47">
        <f t="shared" si="7"/>
        <v>1.6432514484051128</v>
      </c>
      <c r="E50" s="47"/>
      <c r="F50" s="47"/>
      <c r="G50" s="73">
        <v>5231.704267</v>
      </c>
      <c r="H50" s="47">
        <f t="shared" si="8"/>
        <v>0.6209738002373887</v>
      </c>
      <c r="I50" s="47">
        <f t="shared" si="9"/>
        <v>1.894993286637689</v>
      </c>
      <c r="J50" s="47"/>
      <c r="K50" s="47">
        <f t="shared" si="10"/>
        <v>1251.6764899999994</v>
      </c>
      <c r="L50" s="48">
        <f t="shared" si="11"/>
        <v>0.31448938553475814</v>
      </c>
    </row>
    <row r="51" spans="1:12" ht="31.5" customHeight="1">
      <c r="A51" s="80" t="s">
        <v>45</v>
      </c>
      <c r="B51" s="81">
        <v>396.47601</v>
      </c>
      <c r="C51" s="81">
        <f>B51/$B$10*100</f>
        <v>0.052066940994408735</v>
      </c>
      <c r="D51" s="61">
        <f t="shared" si="7"/>
        <v>0.1636947815930732</v>
      </c>
      <c r="E51" s="61"/>
      <c r="F51" s="61"/>
      <c r="G51" s="70">
        <v>273.22593</v>
      </c>
      <c r="H51" s="61">
        <f t="shared" si="8"/>
        <v>0.032430377448071215</v>
      </c>
      <c r="I51" s="61">
        <f t="shared" si="9"/>
        <v>0.09896608765736627</v>
      </c>
      <c r="J51" s="61"/>
      <c r="K51" s="61">
        <f t="shared" si="10"/>
        <v>-123.25007999999997</v>
      </c>
      <c r="L51" s="82">
        <f t="shared" si="11"/>
        <v>-0.310863903215733</v>
      </c>
    </row>
    <row r="52" spans="1:12" s="43" customFormat="1" ht="19.5" customHeight="1">
      <c r="A52" s="68" t="s">
        <v>46</v>
      </c>
      <c r="B52" s="83">
        <v>19097.847792999997</v>
      </c>
      <c r="C52" s="61">
        <f t="shared" si="6"/>
        <v>2.5080118067126684</v>
      </c>
      <c r="D52" s="61">
        <f t="shared" si="7"/>
        <v>7.88501181540061</v>
      </c>
      <c r="E52" s="61"/>
      <c r="F52" s="61"/>
      <c r="G52" s="70">
        <v>19556.634228000003</v>
      </c>
      <c r="H52" s="61">
        <f t="shared" si="8"/>
        <v>2.321262222908012</v>
      </c>
      <c r="I52" s="61">
        <f t="shared" si="9"/>
        <v>7.083674588613525</v>
      </c>
      <c r="J52" s="61"/>
      <c r="K52" s="61">
        <f t="shared" si="10"/>
        <v>458.78643500000544</v>
      </c>
      <c r="L52" s="71">
        <f t="shared" si="11"/>
        <v>0.024022939127631204</v>
      </c>
    </row>
    <row r="53" spans="1:12" ht="19.5" customHeight="1">
      <c r="A53" s="68" t="s">
        <v>28</v>
      </c>
      <c r="B53" s="83">
        <v>0</v>
      </c>
      <c r="C53" s="61">
        <f t="shared" si="6"/>
        <v>0</v>
      </c>
      <c r="D53" s="61">
        <f t="shared" si="7"/>
        <v>0</v>
      </c>
      <c r="E53" s="61"/>
      <c r="F53" s="61"/>
      <c r="G53" s="70">
        <v>0</v>
      </c>
      <c r="H53" s="61">
        <f t="shared" si="8"/>
        <v>0</v>
      </c>
      <c r="I53" s="61">
        <f t="shared" si="9"/>
        <v>0</v>
      </c>
      <c r="J53" s="61"/>
      <c r="K53" s="61">
        <f t="shared" si="10"/>
        <v>0</v>
      </c>
      <c r="L53" s="71"/>
    </row>
    <row r="54" spans="1:12" s="43" customFormat="1" ht="32.25" customHeight="1">
      <c r="A54" s="84" t="s">
        <v>47</v>
      </c>
      <c r="B54" s="81">
        <v>0</v>
      </c>
      <c r="C54" s="61">
        <f t="shared" si="6"/>
        <v>0</v>
      </c>
      <c r="D54" s="61">
        <f t="shared" si="7"/>
        <v>0</v>
      </c>
      <c r="E54" s="61"/>
      <c r="F54" s="61"/>
      <c r="G54" s="70">
        <v>-1211.599533</v>
      </c>
      <c r="H54" s="61">
        <f t="shared" si="8"/>
        <v>-0.14381003359050445</v>
      </c>
      <c r="I54" s="61">
        <f t="shared" si="9"/>
        <v>-0.43885756226907907</v>
      </c>
      <c r="J54" s="61"/>
      <c r="K54" s="61">
        <f t="shared" si="10"/>
        <v>-1211.599533</v>
      </c>
      <c r="L54" s="71"/>
    </row>
    <row r="55" spans="1:12" s="43" customFormat="1" ht="7.5" customHeight="1">
      <c r="A55" s="85"/>
      <c r="B55" s="86"/>
      <c r="C55" s="41"/>
      <c r="D55" s="41"/>
      <c r="E55" s="41"/>
      <c r="F55" s="41"/>
      <c r="G55" s="56"/>
      <c r="H55" s="41"/>
      <c r="I55" s="41"/>
      <c r="J55" s="41"/>
      <c r="K55" s="61">
        <f t="shared" si="10"/>
        <v>0</v>
      </c>
      <c r="L55" s="71"/>
    </row>
    <row r="56" spans="1:12" s="28" customFormat="1" ht="21" customHeight="1" thickBot="1">
      <c r="A56" s="87" t="s">
        <v>48</v>
      </c>
      <c r="B56" s="88">
        <f>B12-B38</f>
        <v>-18304.263411480002</v>
      </c>
      <c r="C56" s="89">
        <f t="shared" si="6"/>
        <v>-2.4037948802795004</v>
      </c>
      <c r="D56" s="88">
        <v>0</v>
      </c>
      <c r="E56" s="88"/>
      <c r="F56" s="90"/>
      <c r="G56" s="88">
        <f>G12-G38</f>
        <v>-24260.65619821998</v>
      </c>
      <c r="H56" s="89">
        <f>G56/$G$10*100</f>
        <v>-2.8796031095810064</v>
      </c>
      <c r="I56" s="91">
        <v>0</v>
      </c>
      <c r="J56" s="90"/>
      <c r="K56" s="88">
        <f t="shared" si="10"/>
        <v>-5956.392786739976</v>
      </c>
      <c r="L56" s="92"/>
    </row>
    <row r="57" spans="7:11" ht="19.5" customHeight="1">
      <c r="G57" s="93"/>
      <c r="H57" s="93"/>
      <c r="I57" s="93"/>
      <c r="J57" s="93"/>
      <c r="K57" s="93"/>
    </row>
    <row r="58" spans="7:11" ht="19.5" customHeight="1">
      <c r="G58" s="93"/>
      <c r="H58" s="93"/>
      <c r="I58" s="93"/>
      <c r="J58" s="93"/>
      <c r="K58" s="93"/>
    </row>
    <row r="59" spans="7:11" ht="19.5" customHeight="1">
      <c r="G59" s="93"/>
      <c r="H59" s="93"/>
      <c r="I59" s="93"/>
      <c r="J59" s="93"/>
      <c r="K59" s="93"/>
    </row>
    <row r="60" spans="7:11" ht="19.5" customHeight="1">
      <c r="G60" s="93"/>
      <c r="H60" s="93"/>
      <c r="I60" s="93"/>
      <c r="J60" s="93"/>
      <c r="K60" s="93"/>
    </row>
    <row r="61" spans="7:11" ht="19.5" customHeight="1">
      <c r="G61" s="93"/>
      <c r="H61" s="93"/>
      <c r="I61" s="93"/>
      <c r="J61" s="93"/>
      <c r="K61" s="93"/>
    </row>
    <row r="62" spans="7:11" ht="19.5" customHeight="1">
      <c r="G62" s="93"/>
      <c r="H62" s="93"/>
      <c r="I62" s="93"/>
      <c r="J62" s="93"/>
      <c r="K62" s="93"/>
    </row>
    <row r="63" spans="7:11" ht="19.5" customHeight="1">
      <c r="G63" s="93"/>
      <c r="H63" s="93"/>
      <c r="I63" s="93"/>
      <c r="J63" s="93"/>
      <c r="K63" s="93"/>
    </row>
    <row r="64" spans="7:11" ht="19.5" customHeight="1">
      <c r="G64" s="93"/>
      <c r="H64" s="93"/>
      <c r="I64" s="93"/>
      <c r="J64" s="93"/>
      <c r="K64" s="93"/>
    </row>
    <row r="65" spans="7:11" ht="19.5" customHeight="1">
      <c r="G65" s="93"/>
      <c r="H65" s="93"/>
      <c r="I65" s="93"/>
      <c r="J65" s="93"/>
      <c r="K65" s="93"/>
    </row>
    <row r="66" spans="7:11" ht="19.5" customHeight="1">
      <c r="G66" s="93"/>
      <c r="H66" s="93"/>
      <c r="I66" s="93"/>
      <c r="J66" s="93"/>
      <c r="K66" s="93"/>
    </row>
    <row r="67" spans="7:11" ht="19.5" customHeight="1">
      <c r="G67" s="93"/>
      <c r="H67" s="93"/>
      <c r="I67" s="93"/>
      <c r="J67" s="93"/>
      <c r="K67" s="93"/>
    </row>
    <row r="68" spans="7:11" ht="19.5" customHeight="1">
      <c r="G68" s="93"/>
      <c r="H68" s="93"/>
      <c r="I68" s="93"/>
      <c r="J68" s="93"/>
      <c r="K68" s="93"/>
    </row>
    <row r="69" spans="7:11" ht="19.5" customHeight="1">
      <c r="G69" s="93"/>
      <c r="H69" s="93"/>
      <c r="I69" s="93"/>
      <c r="J69" s="93"/>
      <c r="K69" s="93"/>
    </row>
    <row r="70" spans="7:11" ht="19.5" customHeight="1">
      <c r="G70" s="93"/>
      <c r="H70" s="93"/>
      <c r="I70" s="93"/>
      <c r="J70" s="93"/>
      <c r="K70" s="93"/>
    </row>
    <row r="71" spans="7:11" ht="19.5" customHeight="1">
      <c r="G71" s="93"/>
      <c r="H71" s="93"/>
      <c r="I71" s="93"/>
      <c r="J71" s="93"/>
      <c r="K71" s="93"/>
    </row>
    <row r="72" spans="7:11" ht="19.5" customHeight="1">
      <c r="G72" s="93"/>
      <c r="H72" s="93"/>
      <c r="I72" s="93"/>
      <c r="J72" s="93"/>
      <c r="K72" s="93"/>
    </row>
    <row r="73" spans="7:11" ht="19.5" customHeight="1">
      <c r="G73" s="93"/>
      <c r="H73" s="93"/>
      <c r="I73" s="93"/>
      <c r="J73" s="93"/>
      <c r="K73" s="93"/>
    </row>
    <row r="74" spans="7:11" ht="19.5" customHeight="1">
      <c r="G74" s="93"/>
      <c r="H74" s="93"/>
      <c r="I74" s="93"/>
      <c r="J74" s="93"/>
      <c r="K74" s="93"/>
    </row>
    <row r="75" spans="7:11" ht="19.5" customHeight="1">
      <c r="G75" s="93"/>
      <c r="H75" s="93"/>
      <c r="I75" s="93"/>
      <c r="J75" s="93"/>
      <c r="K75" s="93"/>
    </row>
    <row r="76" spans="7:11" ht="19.5" customHeight="1">
      <c r="G76" s="93"/>
      <c r="H76" s="93"/>
      <c r="I76" s="93"/>
      <c r="J76" s="93"/>
      <c r="K76" s="93"/>
    </row>
    <row r="77" spans="7:11" ht="19.5" customHeight="1">
      <c r="G77" s="93"/>
      <c r="H77" s="93"/>
      <c r="I77" s="93"/>
      <c r="J77" s="93"/>
      <c r="K77" s="93"/>
    </row>
    <row r="78" spans="7:11" ht="19.5" customHeight="1">
      <c r="G78" s="93"/>
      <c r="H78" s="93"/>
      <c r="I78" s="93"/>
      <c r="J78" s="93"/>
      <c r="K78" s="93"/>
    </row>
    <row r="79" spans="7:11" ht="19.5" customHeight="1">
      <c r="G79" s="93"/>
      <c r="H79" s="93"/>
      <c r="I79" s="93"/>
      <c r="J79" s="93"/>
      <c r="K79" s="93"/>
    </row>
    <row r="80" spans="7:11" ht="19.5" customHeight="1">
      <c r="G80" s="93"/>
      <c r="H80" s="93"/>
      <c r="I80" s="93"/>
      <c r="J80" s="93"/>
      <c r="K80" s="93"/>
    </row>
    <row r="81" spans="7:11" ht="19.5" customHeight="1">
      <c r="G81" s="93"/>
      <c r="H81" s="93"/>
      <c r="I81" s="93"/>
      <c r="J81" s="93"/>
      <c r="K81" s="93"/>
    </row>
    <row r="82" spans="7:11" ht="19.5" customHeight="1">
      <c r="G82" s="93"/>
      <c r="H82" s="93"/>
      <c r="I82" s="93"/>
      <c r="J82" s="93"/>
      <c r="K82" s="93"/>
    </row>
    <row r="83" spans="7:11" ht="19.5" customHeight="1">
      <c r="G83" s="93"/>
      <c r="H83" s="93"/>
      <c r="I83" s="93"/>
      <c r="J83" s="93"/>
      <c r="K83" s="93"/>
    </row>
    <row r="84" spans="7:11" ht="19.5" customHeight="1">
      <c r="G84" s="93"/>
      <c r="H84" s="93"/>
      <c r="I84" s="93"/>
      <c r="J84" s="93"/>
      <c r="K84" s="93"/>
    </row>
    <row r="85" spans="7:11" ht="19.5" customHeight="1">
      <c r="G85" s="93"/>
      <c r="H85" s="93"/>
      <c r="I85" s="93"/>
      <c r="J85" s="93"/>
      <c r="K85" s="93"/>
    </row>
    <row r="86" spans="7:11" ht="19.5" customHeight="1">
      <c r="G86" s="93"/>
      <c r="H86" s="93"/>
      <c r="I86" s="93"/>
      <c r="J86" s="93"/>
      <c r="K86" s="93"/>
    </row>
    <row r="87" spans="7:11" ht="19.5" customHeight="1">
      <c r="G87" s="93"/>
      <c r="H87" s="93"/>
      <c r="I87" s="93"/>
      <c r="J87" s="93"/>
      <c r="K87" s="93"/>
    </row>
    <row r="88" spans="7:11" ht="19.5" customHeight="1">
      <c r="G88" s="93"/>
      <c r="H88" s="93"/>
      <c r="I88" s="93"/>
      <c r="J88" s="93"/>
      <c r="K88" s="93"/>
    </row>
    <row r="89" spans="7:11" ht="19.5" customHeight="1">
      <c r="G89" s="93"/>
      <c r="H89" s="93"/>
      <c r="I89" s="93"/>
      <c r="J89" s="93"/>
      <c r="K89" s="93"/>
    </row>
    <row r="90" spans="7:11" ht="19.5" customHeight="1">
      <c r="G90" s="93"/>
      <c r="H90" s="93"/>
      <c r="I90" s="93"/>
      <c r="J90" s="93"/>
      <c r="K90" s="93"/>
    </row>
    <row r="91" spans="7:11" ht="19.5" customHeight="1">
      <c r="G91" s="93"/>
      <c r="H91" s="93"/>
      <c r="I91" s="93"/>
      <c r="J91" s="93"/>
      <c r="K91" s="93"/>
    </row>
    <row r="92" spans="7:11" ht="19.5" customHeight="1">
      <c r="G92" s="93"/>
      <c r="H92" s="93"/>
      <c r="I92" s="93"/>
      <c r="J92" s="93"/>
      <c r="K92" s="93"/>
    </row>
    <row r="93" spans="7:11" ht="19.5" customHeight="1">
      <c r="G93" s="93"/>
      <c r="H93" s="93"/>
      <c r="I93" s="93"/>
      <c r="J93" s="93"/>
      <c r="K93" s="93"/>
    </row>
    <row r="94" spans="7:11" ht="19.5" customHeight="1">
      <c r="G94" s="93"/>
      <c r="H94" s="93"/>
      <c r="I94" s="93"/>
      <c r="J94" s="93"/>
      <c r="K94" s="93"/>
    </row>
    <row r="95" spans="7:11" ht="19.5" customHeight="1">
      <c r="G95" s="93"/>
      <c r="H95" s="93"/>
      <c r="I95" s="93"/>
      <c r="J95" s="93"/>
      <c r="K95" s="93"/>
    </row>
    <row r="96" spans="7:11" ht="19.5" customHeight="1">
      <c r="G96" s="93"/>
      <c r="H96" s="93"/>
      <c r="I96" s="93"/>
      <c r="J96" s="93"/>
      <c r="K96" s="93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ALINA-MIRELA RĂDUŢĂ</cp:lastModifiedBy>
  <cp:lastPrinted>2018-01-26T07:27:45Z</cp:lastPrinted>
  <dcterms:created xsi:type="dcterms:W3CDTF">2018-01-25T14:46:23Z</dcterms:created>
  <dcterms:modified xsi:type="dcterms:W3CDTF">2018-01-26T07:28:34Z</dcterms:modified>
  <cp:category/>
  <cp:version/>
  <cp:contentType/>
  <cp:contentStatus/>
</cp:coreProperties>
</file>