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020" windowHeight="1005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'Sinteza - An 2'!$4:$11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0____Mozambique____Medium_Term_External_Debt__1997_2015">#REF!</definedName>
    <definedName name="Table_10_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1__Armenia___Average_Monthly_Wages_in_the_State_Sector__1994_99__1">'[16]WAGES_old'!$A$1:$F$63</definedName>
    <definedName name="Table_12.__Armenia__Labor_Force__Employment__and_Unemployment__1994_99">'[16]EMPLOY_old'!$A$1:$H$53</definedName>
    <definedName name="Table_12___Armenia__Labor_Force__Employment__and_Unemployment__1994_99">'[16]EMPLOY_old'!$A$1:$H$53</definedName>
    <definedName name="Table_13._Armenia___Employment_in_the_Public_Sector__1994_99">'[16]EMPL_PUBL_old'!$A$1:$F$27</definedName>
    <definedName name="Table_13_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4__Armenia___Budgetary_Sector_Employment__1994_99">'[16]EMPL_BUDG_old'!$A$1:$K$17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'[16]EXPEN_old'!$A$1:$F$25</definedName>
    <definedName name="Table_19_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'[16]TAX_REV_old'!$A$1:$F$24</definedName>
    <definedName name="Table_20__Armenia___Composition_of_Tax_Revenues_in_Consolidated_Government_Budget__1994_99">'[16]TAX_REV_old'!$A$1:$F$24</definedName>
    <definedName name="Table_21._Armenia___Accounts_of_the_Central_Bank__1994_99">'[16]CBANK_old'!$A$1:$U$46</definedName>
    <definedName name="Table_21__Armenia___Accounts_of_the_Central_Bank__1994_99">'[16]CBANK_old'!$A$1:$U$46</definedName>
    <definedName name="Table_22._Armenia___Monetary_Survey__1994_99">'[16]MSURVEY_old'!$A$1:$Q$52</definedName>
    <definedName name="Table_22_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3__Armenia___Commercial_Banks___Interest_Rates_for_Loans_and_Deposits_in_Drams_and_U_S__Dollars__1996_99">'[16]INT_RATES_old'!$A$1:$R$32</definedName>
    <definedName name="Table_24._Armenia___Treasury_Bills__1995_99">'[16]Tbill_old'!$A$1:$U$31</definedName>
    <definedName name="Table_24_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5__Armenia___Quarterly_Balance_of_Payments_and_External_Financing__1995_99">'[16]BOP_Q_OLD'!$A$1:$F$74</definedName>
    <definedName name="Table_26._Armenia___Summary_External_Debt_Data__1995_99">'[16]EXTDEBT_OLD'!$A$1:$F$45</definedName>
    <definedName name="Table_26__Armenia___Summary_External_Debt_Data__1995_99">'[16]EXTDEBT_OLD'!$A$1:$F$45</definedName>
    <definedName name="Table_27.__Armenia___Commodity_Composition_of_Trade__1995_99">'[16]COMP_TRADE'!$A$1:$F$29</definedName>
    <definedName name="Table_27___Armenia___Commodity_Composition_of_Trade__1995_99">'[16]COMP_TRADE'!$A$1:$F$29</definedName>
    <definedName name="Table_28._Armenia___Direction_of_Trade__1995_99">'[16]DOT'!$A$1:$F$66</definedName>
    <definedName name="Table_28__Armenia___Direction_of_Trade__1995_99">'[16]DOT'!$A$1:$F$66</definedName>
    <definedName name="Table_29._Armenia___Incorporatized_and_Partially_Privatized_Enterprises__1994_99">'[16]PRIVATE_OLD'!$A$1:$G$29</definedName>
    <definedName name="Table_29_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'[16]BNKIND_old'!$A$1:$M$16</definedName>
    <definedName name="Table_30__Armenia___Banking_System_Indicators__1997_99">'[16]BNKIND_old'!$A$1:$M$16</definedName>
    <definedName name="Table_31._Armenia___Banking_Sector_Loans__1996_99">'[16]BNKLOANS_old'!$A$1:$O$40</definedName>
    <definedName name="Table_31__Armenia___Banking_Sector_Loans__1996_99">'[16]BNKLOANS_old'!$A$1:$O$40</definedName>
    <definedName name="Table_32._Armenia___Total_Electricity_Generation__Distribution_and_Collection__1994_99">'[16]ELECTR_old'!$A$1:$F$51</definedName>
    <definedName name="Table_32__Armenia___Total_Electricity_Generation__Distribution_and_Collection__1994_99">'[16]ELECTR_old'!$A$1:$F$51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'[16]taxrevSum'!$A$1:$F$52</definedName>
    <definedName name="Table_34_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___Moldova____Monetary_Survey_and_Projections__1994_98_1">#REF!</definedName>
    <definedName name="Table_4_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_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6___Moldova__Balance_of_Payments__1994_98">#REF!</definedName>
    <definedName name="Table_6__Armenia___Production_of_Selected_Industrial_Commodities__1994_99">'[16]INDCOM_old'!$A$1:$L$31</definedName>
    <definedName name="Table_7._Armenia___Consumer_Prices__1994_99">'[16]CPI_old'!$A$1:$I$102</definedName>
    <definedName name="Table_7__Armenia___Consumer_Prices__1994_99">'[16]CPI_old'!$A$1:$I$102</definedName>
    <definedName name="Table_8.__Armenia___Selected_Energy_Prices__1994_99__1">'[16]ENERGY_old'!$A$1:$AF$25</definedName>
    <definedName name="Table_8___Armenia___Selected_Energy_Prices__1994_99__1">'[16]ENERGY_old'!$A$1:$AF$25</definedName>
    <definedName name="Table_9._Armenia___Regulated_Prices_for_Main_Commodities_and_Services__1994_99__1">'[16]MAINCOM_old '!$A$1:$H$20</definedName>
    <definedName name="Table_9_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'Sinteza - An 2'!$A$2:$M$56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<sst xmlns="http://schemas.openxmlformats.org/spreadsheetml/2006/main" count="53" uniqueCount="48">
  <si>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 EXECUŢIA BUGETULUI GENERAL CONSOLIDAT 01 Ianuarie - 30 iunie</t>
  </si>
  <si>
    <t xml:space="preserve">    </t>
  </si>
  <si>
    <t xml:space="preserve"> Realizari  2013</t>
  </si>
  <si>
    <t>Realizari  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</si>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</sst>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</numFmts>
  <fonts count="8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1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235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235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1" xfId="235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235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235" applyFont="1" applyFill="1" applyBorder="1" applyAlignment="1">
      <alignment horizontal="right"/>
      <protection/>
    </xf>
    <xf numFmtId="0" fontId="25" fillId="0" borderId="23" xfId="235" applyFont="1" applyFill="1" applyBorder="1" applyAlignment="1">
      <alignment horizontal="center" wrapText="1"/>
      <protection/>
    </xf>
    <xf numFmtId="0" fontId="74" fillId="0" borderId="23" xfId="235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235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235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235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235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7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72" fontId="79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>
      <alignment/>
    </xf>
    <xf numFmtId="4" fontId="74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7" fillId="8" borderId="20" xfId="0" applyNumberFormat="1" applyFont="1" applyFill="1" applyBorder="1" applyAlignment="1" applyProtection="1">
      <alignment horizontal="right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0" fontId="74" fillId="0" borderId="22" xfId="235" applyFont="1" applyFill="1" applyBorder="1" applyAlignment="1">
      <alignment horizontal="center" vertical="center" wrapText="1"/>
      <protection/>
    </xf>
    <xf numFmtId="0" fontId="74" fillId="0" borderId="22" xfId="235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</cellXfs>
  <cellStyles count="32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_dobanzi Februarie  2013" xfId="110"/>
    <cellStyle name="Comma0" xfId="111"/>
    <cellStyle name="Comma0 - Style3" xfId="112"/>
    <cellStyle name="Comma0_040902bgr_bop_active" xfId="113"/>
    <cellStyle name="Commentaire" xfId="114"/>
    <cellStyle name="cucu" xfId="115"/>
    <cellStyle name="Curren - Style3" xfId="116"/>
    <cellStyle name="Curren - Style4" xfId="117"/>
    <cellStyle name="Currency0" xfId="118"/>
    <cellStyle name="Date" xfId="119"/>
    <cellStyle name="Datum" xfId="120"/>
    <cellStyle name="Dezimal [0]_laroux" xfId="121"/>
    <cellStyle name="Dezimal_laroux" xfId="122"/>
    <cellStyle name="Entrée" xfId="123"/>
    <cellStyle name="Eronat" xfId="124"/>
    <cellStyle name="Euro" xfId="125"/>
    <cellStyle name="Excel.Chart" xfId="126"/>
    <cellStyle name="Explanatory Text" xfId="127"/>
    <cellStyle name="Ezres [0]_10mell99" xfId="128"/>
    <cellStyle name="Ezres_10mell99" xfId="129"/>
    <cellStyle name="F2" xfId="130"/>
    <cellStyle name="F3" xfId="131"/>
    <cellStyle name="F4" xfId="132"/>
    <cellStyle name="F5" xfId="133"/>
    <cellStyle name="F5 - Style8" xfId="134"/>
    <cellStyle name="F5_BGC 2014 trim 18 iulie retea si semestru -cu MF tinta 8400" xfId="135"/>
    <cellStyle name="F6" xfId="136"/>
    <cellStyle name="F6 - Style5" xfId="137"/>
    <cellStyle name="F6_BGC 2014 trim 18 iulie retea si semestru -cu MF tinta 8400" xfId="138"/>
    <cellStyle name="F7" xfId="139"/>
    <cellStyle name="F7 - Style7" xfId="140"/>
    <cellStyle name="F7_BGC 2014 trim 18 iulie retea si semestru -cu MF tinta 8400" xfId="141"/>
    <cellStyle name="F8" xfId="142"/>
    <cellStyle name="F8 - Style6" xfId="143"/>
    <cellStyle name="F8_BGC 2014 trim 18 iulie retea si semestru -cu MF tinta 8400" xfId="144"/>
    <cellStyle name="Finanční0" xfId="145"/>
    <cellStyle name="Finanení0" xfId="146"/>
    <cellStyle name="Finanèní0" xfId="147"/>
    <cellStyle name="Finanení0_BGC 2014 trim 18 iulie retea si semestru -cu MF tinta 8400" xfId="148"/>
    <cellStyle name="Finanèní0_BGC 2014 trim 18 iulie retea si semestru -cu MF tinta 8400" xfId="149"/>
    <cellStyle name="Fixed" xfId="150"/>
    <cellStyle name="Fixed (0)" xfId="151"/>
    <cellStyle name="Fixed (1)" xfId="152"/>
    <cellStyle name="Fixed (2)" xfId="153"/>
    <cellStyle name="Fixed_BGC 2014 trim 18 iulie retea si semestru -cu MF tinta 8400" xfId="154"/>
    <cellStyle name="fixed0 - Style4" xfId="155"/>
    <cellStyle name="Fixed1 - Style1" xfId="156"/>
    <cellStyle name="Fixed1 - Style2" xfId="157"/>
    <cellStyle name="Fixed2 - Style2" xfId="158"/>
    <cellStyle name="Good" xfId="159"/>
    <cellStyle name="Grey" xfId="160"/>
    <cellStyle name="Heading 1" xfId="161"/>
    <cellStyle name="Heading 2" xfId="162"/>
    <cellStyle name="Heading 3" xfId="163"/>
    <cellStyle name="Heading 4" xfId="164"/>
    <cellStyle name="Heading1 1" xfId="165"/>
    <cellStyle name="Heading2" xfId="166"/>
    <cellStyle name="Hiperhivatkozás" xfId="167"/>
    <cellStyle name="Hipervínculo_IIF" xfId="168"/>
    <cellStyle name="Hyperlink" xfId="169"/>
    <cellStyle name="Followed Hyperlink" xfId="170"/>
    <cellStyle name="Iau?iue_Eeno1" xfId="171"/>
    <cellStyle name="Ieșire" xfId="172"/>
    <cellStyle name="imf-one decimal" xfId="173"/>
    <cellStyle name="imf-zero decimal" xfId="174"/>
    <cellStyle name="Input" xfId="175"/>
    <cellStyle name="Input [yellow]" xfId="176"/>
    <cellStyle name="Input_19 zile feb" xfId="177"/>
    <cellStyle name="Insatisfaisant" xfId="178"/>
    <cellStyle name="Intrare" xfId="179"/>
    <cellStyle name="Ioe?uaaaoayny aeia?nnueea" xfId="180"/>
    <cellStyle name="Îáû÷íûé_AMD" xfId="181"/>
    <cellStyle name="Îòêðûâàâøàÿñÿ ãèïåðññûëêà" xfId="182"/>
    <cellStyle name="Label" xfId="183"/>
    <cellStyle name="leftli - Style3" xfId="184"/>
    <cellStyle name="Linked Cell" xfId="185"/>
    <cellStyle name="MacroCode" xfId="186"/>
    <cellStyle name="Már látott hiperhivatkozás" xfId="187"/>
    <cellStyle name="Měna0" xfId="188"/>
    <cellStyle name="měny_DEFLÁTORY  3q 1998" xfId="189"/>
    <cellStyle name="Millares [0]_11.1.3. bis" xfId="190"/>
    <cellStyle name="Millares_11.1.3. bis" xfId="191"/>
    <cellStyle name="Milliers [0]_Encours - Apr rééch" xfId="192"/>
    <cellStyle name="Milliers_Cash flows projection" xfId="193"/>
    <cellStyle name="Mina0" xfId="194"/>
    <cellStyle name="Mìna0" xfId="195"/>
    <cellStyle name="Mina0_BGC 2014 trim 18 iulie retea si semestru -cu MF tinta 8400" xfId="196"/>
    <cellStyle name="Mìna0_BGC 2014 trim 18 iulie retea si semestru -cu MF tinta 8400" xfId="197"/>
    <cellStyle name="Moneda [0]_11.1.3. bis" xfId="198"/>
    <cellStyle name="Moneda_11.1.3. bis" xfId="199"/>
    <cellStyle name="Monétaire [0]_Encours - Apr rééch" xfId="200"/>
    <cellStyle name="Monétaire_Encours - Apr rééch" xfId="201"/>
    <cellStyle name="Navadno_Slo" xfId="202"/>
    <cellStyle name="Nedefinován" xfId="203"/>
    <cellStyle name="Neutral" xfId="204"/>
    <cellStyle name="Neutre" xfId="205"/>
    <cellStyle name="Neutru" xfId="206"/>
    <cellStyle name="no dec" xfId="207"/>
    <cellStyle name="No-definido" xfId="208"/>
    <cellStyle name="Normaali_CENTRAL" xfId="209"/>
    <cellStyle name="Normal - Modelo1" xfId="210"/>
    <cellStyle name="Normal - Style1" xfId="211"/>
    <cellStyle name="Normal - Style2" xfId="212"/>
    <cellStyle name="Normal - Style3" xfId="213"/>
    <cellStyle name="Normal - Style5" xfId="214"/>
    <cellStyle name="Normal - Style6" xfId="215"/>
    <cellStyle name="Normal - Style7" xfId="216"/>
    <cellStyle name="Normal - Style8" xfId="217"/>
    <cellStyle name="Normal 10" xfId="218"/>
    <cellStyle name="Normal 2" xfId="219"/>
    <cellStyle name="Normal 2 2" xfId="220"/>
    <cellStyle name="Normal 2 3" xfId="221"/>
    <cellStyle name="Normal 2 3 2" xfId="222"/>
    <cellStyle name="Normal 2_BUGETE LUNARE FORMA SCURTAi" xfId="223"/>
    <cellStyle name="Normal 3" xfId="224"/>
    <cellStyle name="Normal 4" xfId="225"/>
    <cellStyle name="Normal 5" xfId="226"/>
    <cellStyle name="Normal 5 2" xfId="227"/>
    <cellStyle name="Normal 5_BGC 2014 trim 18 iulie retea si semestru -cu MF tinta 8400" xfId="228"/>
    <cellStyle name="Normal 6" xfId="229"/>
    <cellStyle name="Normal 7" xfId="230"/>
    <cellStyle name="Normal 8" xfId="231"/>
    <cellStyle name="Normal 9" xfId="232"/>
    <cellStyle name="Normal Table" xfId="233"/>
    <cellStyle name="Normál_10mell99" xfId="234"/>
    <cellStyle name="Normal_realizari.bugete.2005" xfId="235"/>
    <cellStyle name="normálne_HDP-OD~1" xfId="236"/>
    <cellStyle name="normální_agricult_1" xfId="237"/>
    <cellStyle name="Normßl - Style1" xfId="238"/>
    <cellStyle name="Notă" xfId="239"/>
    <cellStyle name="Note" xfId="240"/>
    <cellStyle name="Ôèíàíñîâûé_Tranche" xfId="241"/>
    <cellStyle name="Output" xfId="242"/>
    <cellStyle name="Pénznem [0]_10mell99" xfId="243"/>
    <cellStyle name="Pénznem_10mell99" xfId="244"/>
    <cellStyle name="Percen - Style1" xfId="245"/>
    <cellStyle name="Percent [2]" xfId="246"/>
    <cellStyle name="Percent 2" xfId="247"/>
    <cellStyle name="Percent 2 2" xfId="248"/>
    <cellStyle name="Percent 3" xfId="249"/>
    <cellStyle name="Percent 4" xfId="250"/>
    <cellStyle name="Percent 5" xfId="251"/>
    <cellStyle name="percentage difference" xfId="252"/>
    <cellStyle name="percentage difference one decimal" xfId="253"/>
    <cellStyle name="percentage difference zero decimal" xfId="254"/>
    <cellStyle name="percentage difference_BGC 2014 trim 18 iulie retea si semestru -cu MF tinta 8400" xfId="255"/>
    <cellStyle name="Pevný" xfId="256"/>
    <cellStyle name="Presentation" xfId="257"/>
    <cellStyle name="Percent" xfId="258"/>
    <cellStyle name="Publication" xfId="259"/>
    <cellStyle name="Red Text" xfId="260"/>
    <cellStyle name="reduced" xfId="261"/>
    <cellStyle name="s1" xfId="262"/>
    <cellStyle name="Satisfaisant" xfId="263"/>
    <cellStyle name="Currency" xfId="264"/>
    <cellStyle name="Currency [0]" xfId="265"/>
    <cellStyle name="Sortie" xfId="266"/>
    <cellStyle name="Standard_laroux" xfId="267"/>
    <cellStyle name="STYL1 - Style1" xfId="268"/>
    <cellStyle name="Style1" xfId="269"/>
    <cellStyle name="Text" xfId="270"/>
    <cellStyle name="Text avertisment" xfId="271"/>
    <cellStyle name="text BoldBlack" xfId="272"/>
    <cellStyle name="text BoldUnderline" xfId="273"/>
    <cellStyle name="text BoldUnderlineER" xfId="274"/>
    <cellStyle name="text BoldUndlnBlack" xfId="275"/>
    <cellStyle name="Text explicativ" xfId="276"/>
    <cellStyle name="text LightGreen" xfId="277"/>
    <cellStyle name="Text_BGC 2014 trim 18 iulie retea si semestru -cu MF tinta 8400" xfId="278"/>
    <cellStyle name="Texte explicatif" xfId="279"/>
    <cellStyle name="Title" xfId="280"/>
    <cellStyle name="Titlu" xfId="281"/>
    <cellStyle name="Titlu 1" xfId="282"/>
    <cellStyle name="Titlu 2" xfId="283"/>
    <cellStyle name="Titlu 3" xfId="284"/>
    <cellStyle name="Titlu 4" xfId="285"/>
    <cellStyle name="Titre" xfId="286"/>
    <cellStyle name="Titre 1" xfId="287"/>
    <cellStyle name="Titre 2" xfId="288"/>
    <cellStyle name="Titre 3" xfId="289"/>
    <cellStyle name="Titre 4" xfId="290"/>
    <cellStyle name="TopGrey" xfId="291"/>
    <cellStyle name="Total" xfId="292"/>
    <cellStyle name="Undefiniert" xfId="293"/>
    <cellStyle name="ux?_x0018_Normal_laroux_7_laroux_1?&quot;Normal_laroux_7_laroux_1_²ðò²Ê´²ÜÎ?_x001F_Normal_laroux_7_laroux_1_²ÜºÈÆø?0*Normal_laro" xfId="294"/>
    <cellStyle name="ux_1_²ÜºÈÆø (³é³Ýó Ø.)?_x0007_!ß&quot;VQ_x0006_?_x0006_?ults?_x0006_$Currency [0]_laroux_5_results_Sheet1?_x001C_Currency [0]_laroux_5_Sheet1?_x0015_Cur" xfId="295"/>
    <cellStyle name="Verificare celulă" xfId="296"/>
    <cellStyle name="Vérification" xfId="297"/>
    <cellStyle name="Comma" xfId="298"/>
    <cellStyle name="Comma [0]" xfId="299"/>
    <cellStyle name="Währung [0]_laroux" xfId="300"/>
    <cellStyle name="Währung_laroux" xfId="301"/>
    <cellStyle name="Warning Text" xfId="302"/>
    <cellStyle name="WebAnchor1" xfId="303"/>
    <cellStyle name="WebAnchor2" xfId="304"/>
    <cellStyle name="WebAnchor3" xfId="305"/>
    <cellStyle name="WebAnchor4" xfId="306"/>
    <cellStyle name="WebAnchor5" xfId="307"/>
    <cellStyle name="WebAnchor6" xfId="308"/>
    <cellStyle name="WebAnchor7" xfId="309"/>
    <cellStyle name="Webexclude" xfId="310"/>
    <cellStyle name="WebFN" xfId="311"/>
    <cellStyle name="WebFN1" xfId="312"/>
    <cellStyle name="WebFN2" xfId="313"/>
    <cellStyle name="WebFN3" xfId="314"/>
    <cellStyle name="WebFN4" xfId="315"/>
    <cellStyle name="WebHR" xfId="316"/>
    <cellStyle name="WebIndent1" xfId="317"/>
    <cellStyle name="WebIndent1wFN3" xfId="318"/>
    <cellStyle name="WebIndent2" xfId="319"/>
    <cellStyle name="WebNoBR" xfId="320"/>
    <cellStyle name="Záhlaví 1" xfId="321"/>
    <cellStyle name="Záhlaví 2" xfId="322"/>
    <cellStyle name="zero" xfId="323"/>
    <cellStyle name="ДАТА" xfId="324"/>
    <cellStyle name="Денежный [0]_453" xfId="325"/>
    <cellStyle name="Денежный_453" xfId="326"/>
    <cellStyle name="ЗАГОЛОВОК1" xfId="327"/>
    <cellStyle name="ЗАГОЛОВОК2" xfId="328"/>
    <cellStyle name="ИТОГОВЫЙ" xfId="329"/>
    <cellStyle name="Обычный_02-682" xfId="330"/>
    <cellStyle name="Открывавшаяся гиперссылка_Table_B_1999_2000_2001" xfId="331"/>
    <cellStyle name="ПРОЦЕНТНЫЙ_BOPENGC" xfId="332"/>
    <cellStyle name="ТЕКСТ" xfId="333"/>
    <cellStyle name="Тысячи [0]_Dk98" xfId="334"/>
    <cellStyle name="Тысячи_Dk98" xfId="335"/>
    <cellStyle name="УровеньСтолб_1_Структура державного боргу" xfId="336"/>
    <cellStyle name="УровеньСтрок_1_Структура державного боргу" xfId="337"/>
    <cellStyle name="ФИКСИРОВАННЫЙ" xfId="338"/>
    <cellStyle name="Финансовый [0]_453" xfId="339"/>
    <cellStyle name="Финансовый_1 квартал-уточ.платежі" xfId="3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67"/>
  <sheetViews>
    <sheetView showZeros="0" tabSelected="1" view="pageBreakPreview" zoomScale="75" zoomScaleNormal="75" zoomScaleSheetLayoutView="75" workbookViewId="0" topLeftCell="A16">
      <selection activeCell="G21" sqref="G21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8.851562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31.5" customHeight="1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28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3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M5" s="8"/>
    </row>
    <row r="6" spans="1:11" ht="11.25" customHeight="1" thickBot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3" ht="47.25" customHeight="1">
      <c r="A7" s="13"/>
      <c r="B7" s="107" t="s">
        <v>2</v>
      </c>
      <c r="C7" s="108"/>
      <c r="D7" s="108"/>
      <c r="E7" s="14"/>
      <c r="F7" s="15"/>
      <c r="G7" s="109" t="s">
        <v>3</v>
      </c>
      <c r="H7" s="110"/>
      <c r="I7" s="110"/>
      <c r="J7" s="16"/>
      <c r="K7" s="106" t="s">
        <v>4</v>
      </c>
      <c r="L7" s="107"/>
      <c r="M7" s="17"/>
    </row>
    <row r="8" spans="1:13" s="25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  <c r="M8" s="24"/>
    </row>
    <row r="9" spans="1:13" s="29" customFormat="1" ht="9.7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  <c r="M9" s="28"/>
    </row>
    <row r="10" spans="1:13" s="29" customFormat="1" ht="18" customHeight="1">
      <c r="A10" s="30" t="s">
        <v>9</v>
      </c>
      <c r="B10" s="31">
        <v>628581</v>
      </c>
      <c r="C10" s="32"/>
      <c r="D10" s="32"/>
      <c r="E10" s="32"/>
      <c r="F10" s="32"/>
      <c r="G10" s="32">
        <v>662300</v>
      </c>
      <c r="H10" s="32"/>
      <c r="I10" s="32"/>
      <c r="J10" s="32"/>
      <c r="K10" s="32"/>
      <c r="L10" s="33"/>
      <c r="M10" s="33"/>
    </row>
    <row r="11" spans="7:13" s="29" customFormat="1" ht="8.25" customHeight="1">
      <c r="G11" s="35"/>
      <c r="H11" s="35"/>
      <c r="I11" s="35"/>
      <c r="J11" s="35"/>
      <c r="K11" s="35"/>
      <c r="L11" s="36"/>
      <c r="M11" s="36"/>
    </row>
    <row r="12" spans="1:13" s="35" customFormat="1" ht="35.25" customHeight="1">
      <c r="A12" s="37" t="s">
        <v>10</v>
      </c>
      <c r="B12" s="38">
        <f>B13+B29+B30+B32+B34++B36+B31</f>
        <v>97544.37637510002</v>
      </c>
      <c r="C12" s="39">
        <f aca="true" t="shared" si="0" ref="C12:C34">B12/$B$10*100</f>
        <v>15.51818721455151</v>
      </c>
      <c r="D12" s="39">
        <f aca="true" t="shared" si="1" ref="D12:D34">B12/B$12*100</f>
        <v>100</v>
      </c>
      <c r="E12" s="39"/>
      <c r="F12" s="39"/>
      <c r="G12" s="38">
        <f>G13+G29+G30+G32+G34+G36+G31</f>
        <v>100383.60191803999</v>
      </c>
      <c r="H12" s="39">
        <f aca="true" t="shared" si="2" ref="H12:H34">G12/$G$10*100</f>
        <v>15.156817441950777</v>
      </c>
      <c r="I12" s="39">
        <f aca="true" t="shared" si="3" ref="I12:I34">G12/G$12*100</f>
        <v>100</v>
      </c>
      <c r="J12" s="39"/>
      <c r="K12" s="39">
        <f aca="true" t="shared" si="4" ref="K12:K34">G12-B12</f>
        <v>2839.2255429399665</v>
      </c>
      <c r="L12" s="40">
        <f aca="true" t="shared" si="5" ref="L12:L31">G12/B12-1</f>
        <v>0.029107014145253407</v>
      </c>
      <c r="M12" s="40"/>
    </row>
    <row r="13" spans="1:13" s="46" customFormat="1" ht="24.75" customHeight="1">
      <c r="A13" s="41" t="s">
        <v>11</v>
      </c>
      <c r="B13" s="42">
        <f>B14+B27+B28</f>
        <v>94498.43999810002</v>
      </c>
      <c r="C13" s="43">
        <f t="shared" si="0"/>
        <v>15.033613806032955</v>
      </c>
      <c r="D13" s="43">
        <f t="shared" si="1"/>
        <v>96.87738392494605</v>
      </c>
      <c r="E13" s="43"/>
      <c r="F13" s="43"/>
      <c r="G13" s="42">
        <f>G14+G27+G28</f>
        <v>97099.74179033</v>
      </c>
      <c r="H13" s="43">
        <f t="shared" si="2"/>
        <v>14.660990758014494</v>
      </c>
      <c r="I13" s="43">
        <f t="shared" si="3"/>
        <v>96.72868868523848</v>
      </c>
      <c r="J13" s="43"/>
      <c r="K13" s="43">
        <f t="shared" si="4"/>
        <v>2601.301792229977</v>
      </c>
      <c r="L13" s="44">
        <f t="shared" si="5"/>
        <v>0.027527457514455067</v>
      </c>
      <c r="M13" s="45"/>
    </row>
    <row r="14" spans="1:13" s="46" customFormat="1" ht="25.5" customHeight="1">
      <c r="A14" s="47" t="s">
        <v>12</v>
      </c>
      <c r="B14" s="42">
        <f>B15+B19+B20+B25+B26</f>
        <v>58708.49890710001</v>
      </c>
      <c r="C14" s="43">
        <f t="shared" si="0"/>
        <v>9.339846242107223</v>
      </c>
      <c r="D14" s="43">
        <f t="shared" si="1"/>
        <v>60.186451632373576</v>
      </c>
      <c r="E14" s="43"/>
      <c r="F14" s="43"/>
      <c r="G14" s="42">
        <f>G15+G19+G20+G25+G26</f>
        <v>60888.12777809</v>
      </c>
      <c r="H14" s="43">
        <f t="shared" si="2"/>
        <v>9.193436173650914</v>
      </c>
      <c r="I14" s="43">
        <f t="shared" si="3"/>
        <v>60.65545229967262</v>
      </c>
      <c r="J14" s="43"/>
      <c r="K14" s="43">
        <f t="shared" si="4"/>
        <v>2179.628870989989</v>
      </c>
      <c r="L14" s="44">
        <f t="shared" si="5"/>
        <v>0.03712629196053907</v>
      </c>
      <c r="M14" s="45"/>
    </row>
    <row r="15" spans="1:13" s="46" customFormat="1" ht="40.5" customHeight="1">
      <c r="A15" s="48" t="s">
        <v>13</v>
      </c>
      <c r="B15" s="42">
        <f>B16+B17+B18</f>
        <v>17264.1168001</v>
      </c>
      <c r="C15" s="43">
        <f t="shared" si="0"/>
        <v>2.7465222143367365</v>
      </c>
      <c r="D15" s="43">
        <f t="shared" si="1"/>
        <v>17.698731020343043</v>
      </c>
      <c r="E15" s="43"/>
      <c r="F15" s="43"/>
      <c r="G15" s="42">
        <f>G16+G17+G18</f>
        <v>18191.784084619998</v>
      </c>
      <c r="H15" s="43">
        <f t="shared" si="2"/>
        <v>2.7467588833791328</v>
      </c>
      <c r="I15" s="43">
        <f t="shared" si="3"/>
        <v>18.122266721882536</v>
      </c>
      <c r="J15" s="43"/>
      <c r="K15" s="43">
        <f t="shared" si="4"/>
        <v>927.6672845199973</v>
      </c>
      <c r="L15" s="44">
        <f t="shared" si="5"/>
        <v>0.05373383968965184</v>
      </c>
      <c r="M15" s="45"/>
    </row>
    <row r="16" spans="1:13" ht="25.5" customHeight="1">
      <c r="A16" s="49" t="s">
        <v>14</v>
      </c>
      <c r="B16" s="50">
        <v>5409.476468</v>
      </c>
      <c r="C16" s="50">
        <f t="shared" si="0"/>
        <v>0.8605854246310339</v>
      </c>
      <c r="D16" s="50">
        <f t="shared" si="1"/>
        <v>5.54565692972216</v>
      </c>
      <c r="E16" s="50"/>
      <c r="F16" s="50"/>
      <c r="G16" s="50">
        <v>6099.006439219999</v>
      </c>
      <c r="H16" s="50">
        <f t="shared" si="2"/>
        <v>0.9208827478816245</v>
      </c>
      <c r="I16" s="50">
        <f t="shared" si="3"/>
        <v>6.075699937724534</v>
      </c>
      <c r="J16" s="50"/>
      <c r="K16" s="50">
        <f t="shared" si="4"/>
        <v>689.5299712199994</v>
      </c>
      <c r="L16" s="51">
        <f t="shared" si="5"/>
        <v>0.12746704330796987</v>
      </c>
      <c r="M16" s="52"/>
    </row>
    <row r="17" spans="1:13" ht="18" customHeight="1">
      <c r="A17" s="49" t="s">
        <v>15</v>
      </c>
      <c r="B17" s="50">
        <v>11350.518781</v>
      </c>
      <c r="C17" s="50">
        <f t="shared" si="0"/>
        <v>1.8057368550751616</v>
      </c>
      <c r="D17" s="50">
        <f t="shared" si="1"/>
        <v>11.636261569147134</v>
      </c>
      <c r="E17" s="50"/>
      <c r="F17" s="50"/>
      <c r="G17" s="50">
        <v>11420.67759325</v>
      </c>
      <c r="H17" s="50">
        <f t="shared" si="2"/>
        <v>1.7243964356409482</v>
      </c>
      <c r="I17" s="50">
        <f t="shared" si="3"/>
        <v>11.377035068511109</v>
      </c>
      <c r="J17" s="50"/>
      <c r="K17" s="50">
        <f t="shared" si="4"/>
        <v>70.15881224999976</v>
      </c>
      <c r="L17" s="51">
        <f t="shared" si="5"/>
        <v>0.006181110626189312</v>
      </c>
      <c r="M17" s="52"/>
    </row>
    <row r="18" spans="1:13" ht="30" customHeight="1">
      <c r="A18" s="53" t="s">
        <v>16</v>
      </c>
      <c r="B18" s="50">
        <v>504.12155110000003</v>
      </c>
      <c r="C18" s="50">
        <f t="shared" si="0"/>
        <v>0.08019993463054086</v>
      </c>
      <c r="D18" s="50">
        <f t="shared" si="1"/>
        <v>0.5168125214737507</v>
      </c>
      <c r="E18" s="50"/>
      <c r="F18" s="50"/>
      <c r="G18" s="50">
        <v>672.10005215</v>
      </c>
      <c r="H18" s="50">
        <f t="shared" si="2"/>
        <v>0.10147969985656047</v>
      </c>
      <c r="I18" s="50">
        <f t="shared" si="3"/>
        <v>0.6695317156468925</v>
      </c>
      <c r="J18" s="50"/>
      <c r="K18" s="50">
        <f t="shared" si="4"/>
        <v>167.97850104999998</v>
      </c>
      <c r="L18" s="51">
        <f t="shared" si="5"/>
        <v>0.33321031541593227</v>
      </c>
      <c r="M18" s="52"/>
    </row>
    <row r="19" spans="1:13" ht="24" customHeight="1">
      <c r="A19" s="48" t="s">
        <v>17</v>
      </c>
      <c r="B19" s="43">
        <v>2737.324401</v>
      </c>
      <c r="C19" s="43">
        <f t="shared" si="0"/>
        <v>0.4354767963078744</v>
      </c>
      <c r="D19" s="43">
        <f t="shared" si="1"/>
        <v>2.806234969890844</v>
      </c>
      <c r="E19" s="43"/>
      <c r="F19" s="43"/>
      <c r="G19" s="43">
        <v>3695.1087856900003</v>
      </c>
      <c r="H19" s="43">
        <f t="shared" si="2"/>
        <v>0.5579206984282048</v>
      </c>
      <c r="I19" s="43">
        <f t="shared" si="3"/>
        <v>3.680988443418218</v>
      </c>
      <c r="J19" s="43"/>
      <c r="K19" s="43">
        <f t="shared" si="4"/>
        <v>957.7843846900005</v>
      </c>
      <c r="L19" s="44">
        <f t="shared" si="5"/>
        <v>0.34989801878801896</v>
      </c>
      <c r="M19" s="45"/>
    </row>
    <row r="20" spans="1:13" ht="23.25" customHeight="1">
      <c r="A20" s="54" t="s">
        <v>18</v>
      </c>
      <c r="B20" s="42">
        <f>B21+B22+B23+B24</f>
        <v>38177.866634000005</v>
      </c>
      <c r="C20" s="50">
        <f t="shared" si="0"/>
        <v>6.073659024692125</v>
      </c>
      <c r="D20" s="43">
        <f t="shared" si="1"/>
        <v>39.13897248898257</v>
      </c>
      <c r="E20" s="43"/>
      <c r="F20" s="43"/>
      <c r="G20" s="42">
        <f>G21+G22+G23+G24</f>
        <v>38480.12690633</v>
      </c>
      <c r="H20" s="43">
        <f t="shared" si="2"/>
        <v>5.810075027378831</v>
      </c>
      <c r="I20" s="43">
        <f t="shared" si="3"/>
        <v>38.333080474386435</v>
      </c>
      <c r="J20" s="43"/>
      <c r="K20" s="43">
        <f t="shared" si="4"/>
        <v>302.2602723299933</v>
      </c>
      <c r="L20" s="44">
        <f t="shared" si="5"/>
        <v>0.007917159835767462</v>
      </c>
      <c r="M20" s="45"/>
    </row>
    <row r="21" spans="1:13" ht="20.25" customHeight="1">
      <c r="A21" s="49" t="s">
        <v>19</v>
      </c>
      <c r="B21" s="34">
        <v>24215.819090000005</v>
      </c>
      <c r="C21" s="50">
        <f t="shared" si="0"/>
        <v>3.8524580109802877</v>
      </c>
      <c r="D21" s="50">
        <f t="shared" si="1"/>
        <v>24.825438420847327</v>
      </c>
      <c r="E21" s="50"/>
      <c r="F21" s="50"/>
      <c r="G21" s="50">
        <v>24675.092287</v>
      </c>
      <c r="H21" s="50">
        <f t="shared" si="2"/>
        <v>3.7256669616488</v>
      </c>
      <c r="I21" s="50">
        <f t="shared" si="3"/>
        <v>24.580799867239698</v>
      </c>
      <c r="J21" s="50"/>
      <c r="K21" s="50">
        <f t="shared" si="4"/>
        <v>459.273196999995</v>
      </c>
      <c r="L21" s="51">
        <f t="shared" si="5"/>
        <v>0.018965833668193044</v>
      </c>
      <c r="M21" s="52"/>
    </row>
    <row r="22" spans="1:13" ht="18" customHeight="1">
      <c r="A22" s="49" t="s">
        <v>20</v>
      </c>
      <c r="B22" s="34">
        <v>9968.838603</v>
      </c>
      <c r="C22" s="50">
        <f t="shared" si="0"/>
        <v>1.5859274465820634</v>
      </c>
      <c r="D22" s="50">
        <f t="shared" si="1"/>
        <v>10.219798386598459</v>
      </c>
      <c r="E22" s="50"/>
      <c r="F22" s="50"/>
      <c r="G22" s="50">
        <v>11055.72990217</v>
      </c>
      <c r="H22" s="50">
        <f t="shared" si="2"/>
        <v>1.6692933568126227</v>
      </c>
      <c r="I22" s="50">
        <f t="shared" si="3"/>
        <v>11.01348197407446</v>
      </c>
      <c r="J22" s="50"/>
      <c r="K22" s="50">
        <f t="shared" si="4"/>
        <v>1086.89129917</v>
      </c>
      <c r="L22" s="51">
        <f t="shared" si="5"/>
        <v>0.10902887913572124</v>
      </c>
      <c r="M22" s="52"/>
    </row>
    <row r="23" spans="1:13" s="56" customFormat="1" ht="23.25" customHeight="1">
      <c r="A23" s="55" t="s">
        <v>21</v>
      </c>
      <c r="B23" s="34">
        <v>698.3473270000001</v>
      </c>
      <c r="C23" s="50">
        <f t="shared" si="0"/>
        <v>0.11109901937856857</v>
      </c>
      <c r="D23" s="50">
        <f t="shared" si="1"/>
        <v>0.7159278196772253</v>
      </c>
      <c r="E23" s="50"/>
      <c r="F23" s="50"/>
      <c r="G23" s="50">
        <v>1287.10104476</v>
      </c>
      <c r="H23" s="50">
        <f t="shared" si="2"/>
        <v>0.19433807107957118</v>
      </c>
      <c r="I23" s="50">
        <f t="shared" si="3"/>
        <v>1.282182567837003</v>
      </c>
      <c r="J23" s="50"/>
      <c r="K23" s="50">
        <f t="shared" si="4"/>
        <v>588.7537177599999</v>
      </c>
      <c r="L23" s="51">
        <f t="shared" si="5"/>
        <v>0.8430671887715262</v>
      </c>
      <c r="M23" s="52"/>
    </row>
    <row r="24" spans="1:13" ht="42.75" customHeight="1">
      <c r="A24" s="55" t="s">
        <v>22</v>
      </c>
      <c r="B24" s="34">
        <v>3294.861614</v>
      </c>
      <c r="C24" s="50">
        <f t="shared" si="0"/>
        <v>0.5241745477512048</v>
      </c>
      <c r="D24" s="50">
        <f t="shared" si="1"/>
        <v>3.377807861859552</v>
      </c>
      <c r="E24" s="50"/>
      <c r="F24" s="50"/>
      <c r="G24" s="50">
        <v>1462.2036724</v>
      </c>
      <c r="H24" s="50">
        <f t="shared" si="2"/>
        <v>0.22077663783783785</v>
      </c>
      <c r="I24" s="50">
        <f t="shared" si="3"/>
        <v>1.4566160652352789</v>
      </c>
      <c r="J24" s="50"/>
      <c r="K24" s="50">
        <f t="shared" si="4"/>
        <v>-1832.6579416</v>
      </c>
      <c r="L24" s="51">
        <f t="shared" si="5"/>
        <v>-0.5562169694207982</v>
      </c>
      <c r="M24" s="52"/>
    </row>
    <row r="25" spans="1:13" s="46" customFormat="1" ht="35.25" customHeight="1">
      <c r="A25" s="54" t="s">
        <v>23</v>
      </c>
      <c r="B25" s="57">
        <v>312.659224</v>
      </c>
      <c r="C25" s="43">
        <f t="shared" si="0"/>
        <v>0.04974048276992146</v>
      </c>
      <c r="D25" s="43">
        <f t="shared" si="1"/>
        <v>0.3205302403059003</v>
      </c>
      <c r="E25" s="43"/>
      <c r="F25" s="43"/>
      <c r="G25" s="43">
        <v>313.01925553</v>
      </c>
      <c r="H25" s="43">
        <f t="shared" si="2"/>
        <v>0.04726245742563793</v>
      </c>
      <c r="I25" s="43">
        <f t="shared" si="3"/>
        <v>0.3118230961522682</v>
      </c>
      <c r="J25" s="43"/>
      <c r="K25" s="43">
        <f t="shared" si="4"/>
        <v>0.36003153000001475</v>
      </c>
      <c r="L25" s="44">
        <f t="shared" si="5"/>
        <v>0.0011515141801798912</v>
      </c>
      <c r="M25" s="45"/>
    </row>
    <row r="26" spans="1:13" s="46" customFormat="1" ht="17.25" customHeight="1">
      <c r="A26" s="58" t="s">
        <v>24</v>
      </c>
      <c r="B26" s="57">
        <v>216.531848</v>
      </c>
      <c r="C26" s="43">
        <f t="shared" si="0"/>
        <v>0.03444772400056636</v>
      </c>
      <c r="D26" s="43">
        <f t="shared" si="1"/>
        <v>0.22198291285121557</v>
      </c>
      <c r="E26" s="43"/>
      <c r="F26" s="43"/>
      <c r="G26" s="43">
        <v>208.08874592</v>
      </c>
      <c r="H26" s="43">
        <f t="shared" si="2"/>
        <v>0.03141910703910615</v>
      </c>
      <c r="I26" s="43">
        <f t="shared" si="3"/>
        <v>0.20729356383316255</v>
      </c>
      <c r="J26" s="43"/>
      <c r="K26" s="43">
        <f t="shared" si="4"/>
        <v>-8.443102079999989</v>
      </c>
      <c r="L26" s="44">
        <f t="shared" si="5"/>
        <v>-0.03899242609336617</v>
      </c>
      <c r="M26" s="45"/>
    </row>
    <row r="27" spans="1:13" s="46" customFormat="1" ht="18" customHeight="1">
      <c r="A27" s="59" t="s">
        <v>25</v>
      </c>
      <c r="B27" s="57">
        <v>26603.327981000006</v>
      </c>
      <c r="C27" s="43">
        <f t="shared" si="0"/>
        <v>4.23228318721056</v>
      </c>
      <c r="D27" s="43">
        <f t="shared" si="1"/>
        <v>27.27305147628274</v>
      </c>
      <c r="E27" s="43"/>
      <c r="F27" s="43"/>
      <c r="G27" s="43">
        <v>28080.783024360004</v>
      </c>
      <c r="H27" s="43">
        <f t="shared" si="2"/>
        <v>4.2398887248014505</v>
      </c>
      <c r="I27" s="43">
        <f t="shared" si="3"/>
        <v>27.973476232987803</v>
      </c>
      <c r="J27" s="43"/>
      <c r="K27" s="43">
        <f t="shared" si="4"/>
        <v>1477.455043359998</v>
      </c>
      <c r="L27" s="44">
        <f t="shared" si="5"/>
        <v>0.05553647439956344</v>
      </c>
      <c r="M27" s="45"/>
    </row>
    <row r="28" spans="1:13" s="46" customFormat="1" ht="18.75" customHeight="1">
      <c r="A28" s="61" t="s">
        <v>26</v>
      </c>
      <c r="B28" s="57">
        <v>9186.613110000002</v>
      </c>
      <c r="C28" s="43">
        <f t="shared" si="0"/>
        <v>1.461484376715173</v>
      </c>
      <c r="D28" s="43">
        <f t="shared" si="1"/>
        <v>9.417880816289735</v>
      </c>
      <c r="E28" s="43"/>
      <c r="F28" s="43"/>
      <c r="G28" s="43">
        <v>8130.830987879997</v>
      </c>
      <c r="H28" s="43">
        <f t="shared" si="2"/>
        <v>1.2276658595621315</v>
      </c>
      <c r="I28" s="43">
        <f t="shared" si="3"/>
        <v>8.09976015257807</v>
      </c>
      <c r="J28" s="43"/>
      <c r="K28" s="43">
        <f t="shared" si="4"/>
        <v>-1055.7821221200047</v>
      </c>
      <c r="L28" s="44">
        <f t="shared" si="5"/>
        <v>-0.11492615499075964</v>
      </c>
      <c r="M28" s="45"/>
    </row>
    <row r="29" spans="1:13" s="46" customFormat="1" ht="19.5" customHeight="1">
      <c r="A29" s="62" t="s">
        <v>27</v>
      </c>
      <c r="B29" s="57">
        <v>286.22224099999994</v>
      </c>
      <c r="C29" s="43">
        <f t="shared" si="0"/>
        <v>0.04553466315399287</v>
      </c>
      <c r="D29" s="43">
        <f t="shared" si="1"/>
        <v>0.2934277214499301</v>
      </c>
      <c r="E29" s="43"/>
      <c r="F29" s="43"/>
      <c r="G29" s="43">
        <v>391.70922167000003</v>
      </c>
      <c r="H29" s="43">
        <f t="shared" si="2"/>
        <v>0.05914377497659671</v>
      </c>
      <c r="I29" s="43">
        <f t="shared" si="3"/>
        <v>0.39021235957424416</v>
      </c>
      <c r="J29" s="43"/>
      <c r="K29" s="43">
        <f t="shared" si="4"/>
        <v>105.4869806700001</v>
      </c>
      <c r="L29" s="44">
        <f t="shared" si="5"/>
        <v>0.3685492095284102</v>
      </c>
      <c r="M29" s="45"/>
    </row>
    <row r="30" spans="1:13" s="46" customFormat="1" ht="18" customHeight="1">
      <c r="A30" s="62" t="s">
        <v>28</v>
      </c>
      <c r="B30" s="57">
        <v>48.123</v>
      </c>
      <c r="C30" s="43">
        <f t="shared" si="0"/>
        <v>0.007655815240995193</v>
      </c>
      <c r="D30" s="43">
        <f t="shared" si="1"/>
        <v>0.049334468872860894</v>
      </c>
      <c r="E30" s="43"/>
      <c r="F30" s="43"/>
      <c r="G30" s="43">
        <v>170.05518800000002</v>
      </c>
      <c r="H30" s="43">
        <f t="shared" si="2"/>
        <v>0.025676459006492527</v>
      </c>
      <c r="I30" s="43">
        <f t="shared" si="3"/>
        <v>0.16940534584407985</v>
      </c>
      <c r="J30" s="43"/>
      <c r="K30" s="43">
        <f t="shared" si="4"/>
        <v>121.93218800000002</v>
      </c>
      <c r="L30" s="44">
        <f t="shared" si="5"/>
        <v>2.5337611537102847</v>
      </c>
      <c r="M30" s="45"/>
    </row>
    <row r="31" spans="1:13" s="46" customFormat="1" ht="30" customHeight="1">
      <c r="A31" s="63" t="s">
        <v>29</v>
      </c>
      <c r="B31" s="57">
        <v>3038.834695</v>
      </c>
      <c r="C31" s="43">
        <f t="shared" si="0"/>
        <v>0.483443612676807</v>
      </c>
      <c r="D31" s="43">
        <f t="shared" si="1"/>
        <v>3.1153356122903237</v>
      </c>
      <c r="E31" s="43"/>
      <c r="F31" s="43"/>
      <c r="G31" s="43">
        <v>2711.0904026899993</v>
      </c>
      <c r="H31" s="43">
        <f t="shared" si="2"/>
        <v>0.40934476863807934</v>
      </c>
      <c r="I31" s="43">
        <f t="shared" si="3"/>
        <v>2.700730349269115</v>
      </c>
      <c r="J31" s="43"/>
      <c r="K31" s="43">
        <f t="shared" si="4"/>
        <v>-327.7442923100007</v>
      </c>
      <c r="L31" s="44">
        <f t="shared" si="5"/>
        <v>-0.1078519647183378</v>
      </c>
      <c r="M31" s="45"/>
    </row>
    <row r="32" spans="1:13" s="46" customFormat="1" ht="17.25" customHeight="1">
      <c r="A32" s="64" t="s">
        <v>30</v>
      </c>
      <c r="B32" s="57">
        <v>0</v>
      </c>
      <c r="C32" s="43">
        <f t="shared" si="0"/>
        <v>0</v>
      </c>
      <c r="D32" s="43">
        <f t="shared" si="1"/>
        <v>0</v>
      </c>
      <c r="E32" s="43"/>
      <c r="F32" s="43"/>
      <c r="G32" s="43">
        <v>0</v>
      </c>
      <c r="H32" s="43">
        <f t="shared" si="2"/>
        <v>0</v>
      </c>
      <c r="I32" s="43">
        <f t="shared" si="3"/>
        <v>0</v>
      </c>
      <c r="J32" s="43"/>
      <c r="K32" s="43">
        <f t="shared" si="4"/>
        <v>0</v>
      </c>
      <c r="L32" s="44"/>
      <c r="M32" s="45"/>
    </row>
    <row r="33" spans="1:13" ht="15" customHeight="1">
      <c r="A33" s="65"/>
      <c r="B33" s="57"/>
      <c r="C33" s="50">
        <f t="shared" si="0"/>
        <v>0</v>
      </c>
      <c r="D33" s="50">
        <f t="shared" si="1"/>
        <v>0</v>
      </c>
      <c r="E33" s="50"/>
      <c r="F33" s="50"/>
      <c r="G33" s="50"/>
      <c r="H33" s="50">
        <f t="shared" si="2"/>
        <v>0</v>
      </c>
      <c r="I33" s="50">
        <f t="shared" si="3"/>
        <v>0</v>
      </c>
      <c r="J33" s="50"/>
      <c r="K33" s="50">
        <f t="shared" si="4"/>
        <v>0</v>
      </c>
      <c r="L33" s="44"/>
      <c r="M33" s="45"/>
    </row>
    <row r="34" spans="1:13" ht="14.25" customHeight="1">
      <c r="A34" s="64" t="s">
        <v>31</v>
      </c>
      <c r="B34" s="57">
        <v>-327.243559</v>
      </c>
      <c r="C34" s="66">
        <f t="shared" si="0"/>
        <v>-0.052060682553242935</v>
      </c>
      <c r="D34" s="66">
        <f t="shared" si="1"/>
        <v>-0.33548172755916544</v>
      </c>
      <c r="E34" s="66"/>
      <c r="F34" s="66"/>
      <c r="G34" s="66">
        <v>11.00531535</v>
      </c>
      <c r="H34" s="66">
        <f t="shared" si="2"/>
        <v>0.0016616813151139967</v>
      </c>
      <c r="I34" s="66">
        <f t="shared" si="3"/>
        <v>0.010963260074076131</v>
      </c>
      <c r="J34" s="66"/>
      <c r="K34" s="66">
        <f t="shared" si="4"/>
        <v>338.24887435</v>
      </c>
      <c r="L34" s="67"/>
      <c r="M34" s="68"/>
    </row>
    <row r="35" spans="1:13" ht="3.75" customHeight="1">
      <c r="A35" s="41"/>
      <c r="B35" s="42"/>
      <c r="C35" s="42"/>
      <c r="D35" s="42"/>
      <c r="E35" s="42"/>
      <c r="F35" s="43"/>
      <c r="G35" s="60"/>
      <c r="H35" s="43"/>
      <c r="I35" s="43"/>
      <c r="J35" s="43"/>
      <c r="K35" s="43"/>
      <c r="L35" s="69"/>
      <c r="M35" s="69"/>
    </row>
    <row r="36" spans="1:13" ht="12" customHeight="1">
      <c r="A36" s="70"/>
      <c r="B36" s="42"/>
      <c r="C36" s="42"/>
      <c r="D36" s="42"/>
      <c r="E36" s="42"/>
      <c r="F36" s="43"/>
      <c r="G36" s="60"/>
      <c r="H36" s="43"/>
      <c r="I36" s="43"/>
      <c r="J36" s="43"/>
      <c r="K36" s="43"/>
      <c r="L36" s="69"/>
      <c r="M36" s="69"/>
    </row>
    <row r="37" spans="1:13" s="46" customFormat="1" ht="33" customHeight="1">
      <c r="A37" s="37" t="s">
        <v>32</v>
      </c>
      <c r="B37" s="71">
        <f>B38+B50+B51+B52+B53</f>
        <v>104173.040385</v>
      </c>
      <c r="C37" s="39">
        <f aca="true" t="shared" si="6" ref="C37:C54">B37/$B$10*100</f>
        <v>16.572731340113684</v>
      </c>
      <c r="D37" s="39">
        <f aca="true" t="shared" si="7" ref="D37:D54">B37/B$37*100</f>
        <v>100</v>
      </c>
      <c r="E37" s="39"/>
      <c r="F37" s="39"/>
      <c r="G37" s="71">
        <f>G38+G50+G51+G52+G53</f>
        <v>103859.29287302</v>
      </c>
      <c r="H37" s="39">
        <f aca="true" t="shared" si="8" ref="H37:H54">G37/$G$10*100</f>
        <v>15.68160846640797</v>
      </c>
      <c r="I37" s="39">
        <f aca="true" t="shared" si="9" ref="I37:I54">G37/G$37*100</f>
        <v>100</v>
      </c>
      <c r="J37" s="39"/>
      <c r="K37" s="39">
        <f aca="true" t="shared" si="10" ref="K37:K54">G37-B37</f>
        <v>-313.7475119800074</v>
      </c>
      <c r="L37" s="40">
        <f aca="true" t="shared" si="11" ref="L37:L50">G37/B37-1</f>
        <v>-0.0030117918304051194</v>
      </c>
      <c r="M37" s="40"/>
    </row>
    <row r="38" spans="1:13" s="46" customFormat="1" ht="19.5" customHeight="1">
      <c r="A38" s="72" t="s">
        <v>33</v>
      </c>
      <c r="B38" s="60">
        <f>B39+B40+B41+B42+B43+B49</f>
        <v>97338.05629333333</v>
      </c>
      <c r="C38" s="43">
        <f t="shared" si="6"/>
        <v>15.485364064986584</v>
      </c>
      <c r="D38" s="43">
        <f t="shared" si="7"/>
        <v>93.43881673568697</v>
      </c>
      <c r="E38" s="43"/>
      <c r="F38" s="43"/>
      <c r="G38" s="60">
        <f>G39+G40+G41+G42+G43+G49</f>
        <v>99539.84636375999</v>
      </c>
      <c r="H38" s="43">
        <f t="shared" si="8"/>
        <v>15.029419653293068</v>
      </c>
      <c r="I38" s="43">
        <f t="shared" si="9"/>
        <v>95.84105919675284</v>
      </c>
      <c r="J38" s="43"/>
      <c r="K38" s="43">
        <f t="shared" si="10"/>
        <v>2201.790070426665</v>
      </c>
      <c r="L38" s="44">
        <f t="shared" si="11"/>
        <v>0.02262003325596984</v>
      </c>
      <c r="M38" s="45"/>
    </row>
    <row r="39" spans="1:13" ht="19.5" customHeight="1">
      <c r="A39" s="73" t="s">
        <v>34</v>
      </c>
      <c r="B39" s="66">
        <v>23096.582172666673</v>
      </c>
      <c r="C39" s="66">
        <f t="shared" si="6"/>
        <v>3.6744003036468924</v>
      </c>
      <c r="D39" s="66">
        <f t="shared" si="7"/>
        <v>22.17136227118545</v>
      </c>
      <c r="E39" s="66"/>
      <c r="F39" s="66"/>
      <c r="G39" s="74">
        <v>23888.712285939997</v>
      </c>
      <c r="H39" s="66">
        <f t="shared" si="8"/>
        <v>3.606932249122754</v>
      </c>
      <c r="I39" s="66">
        <f t="shared" si="9"/>
        <v>23.001034982152934</v>
      </c>
      <c r="J39" s="66"/>
      <c r="K39" s="66">
        <f t="shared" si="10"/>
        <v>792.1301132733242</v>
      </c>
      <c r="L39" s="75">
        <f t="shared" si="11"/>
        <v>0.034296421321192705</v>
      </c>
      <c r="M39" s="76"/>
    </row>
    <row r="40" spans="1:13" ht="17.25" customHeight="1">
      <c r="A40" s="73" t="s">
        <v>35</v>
      </c>
      <c r="B40" s="66">
        <v>16606.296102333334</v>
      </c>
      <c r="C40" s="66">
        <f t="shared" si="6"/>
        <v>2.6418705150701873</v>
      </c>
      <c r="D40" s="66">
        <f t="shared" si="7"/>
        <v>15.941068860964622</v>
      </c>
      <c r="E40" s="66"/>
      <c r="F40" s="66"/>
      <c r="G40" s="74">
        <v>17546.1824732</v>
      </c>
      <c r="H40" s="66">
        <f t="shared" si="8"/>
        <v>2.6492801560018115</v>
      </c>
      <c r="I40" s="66">
        <f t="shared" si="9"/>
        <v>16.894186343683504</v>
      </c>
      <c r="J40" s="66"/>
      <c r="K40" s="66">
        <f t="shared" si="10"/>
        <v>939.886370866665</v>
      </c>
      <c r="L40" s="75">
        <f t="shared" si="11"/>
        <v>0.056598194147254866</v>
      </c>
      <c r="M40" s="76"/>
    </row>
    <row r="41" spans="1:13" ht="19.5" customHeight="1">
      <c r="A41" s="73" t="s">
        <v>36</v>
      </c>
      <c r="B41" s="66">
        <v>6324.546201</v>
      </c>
      <c r="C41" s="66">
        <f t="shared" si="6"/>
        <v>1.0061624835939997</v>
      </c>
      <c r="D41" s="66">
        <f t="shared" si="7"/>
        <v>6.071192870656273</v>
      </c>
      <c r="E41" s="66"/>
      <c r="F41" s="66"/>
      <c r="G41" s="74">
        <v>6264.366115100001</v>
      </c>
      <c r="H41" s="66">
        <f t="shared" si="8"/>
        <v>0.9458502363128494</v>
      </c>
      <c r="I41" s="66">
        <f t="shared" si="9"/>
        <v>6.031589414689076</v>
      </c>
      <c r="J41" s="66"/>
      <c r="K41" s="66">
        <f t="shared" si="10"/>
        <v>-60.18008589999954</v>
      </c>
      <c r="L41" s="75">
        <f t="shared" si="11"/>
        <v>-0.009515320781510628</v>
      </c>
      <c r="M41" s="76"/>
    </row>
    <row r="42" spans="1:13" ht="19.5" customHeight="1">
      <c r="A42" s="73" t="s">
        <v>37</v>
      </c>
      <c r="B42" s="66">
        <v>3334.732975</v>
      </c>
      <c r="C42" s="66">
        <f t="shared" si="6"/>
        <v>0.5305176222316614</v>
      </c>
      <c r="D42" s="66">
        <f t="shared" si="7"/>
        <v>3.2011477851424712</v>
      </c>
      <c r="E42" s="66"/>
      <c r="F42" s="66"/>
      <c r="G42" s="74">
        <v>3178.39007822</v>
      </c>
      <c r="H42" s="66">
        <f t="shared" si="8"/>
        <v>0.47990186897478476</v>
      </c>
      <c r="I42" s="66">
        <f t="shared" si="9"/>
        <v>3.060284727824933</v>
      </c>
      <c r="J42" s="66"/>
      <c r="K42" s="66">
        <f t="shared" si="10"/>
        <v>-156.34289678000005</v>
      </c>
      <c r="L42" s="75">
        <f t="shared" si="11"/>
        <v>-0.046883183137024664</v>
      </c>
      <c r="M42" s="76"/>
    </row>
    <row r="43" spans="1:13" s="46" customFormat="1" ht="19.5" customHeight="1">
      <c r="A43" s="73" t="s">
        <v>38</v>
      </c>
      <c r="B43" s="74">
        <f>B44+B45+B46+B47+B48</f>
        <v>47531.22950233333</v>
      </c>
      <c r="C43" s="66">
        <f t="shared" si="6"/>
        <v>7.561671368102651</v>
      </c>
      <c r="D43" s="66">
        <f t="shared" si="7"/>
        <v>45.627188499700736</v>
      </c>
      <c r="E43" s="66"/>
      <c r="F43" s="66"/>
      <c r="G43" s="74">
        <f>G44+G45+G46+G47+G48</f>
        <v>48423.04385927</v>
      </c>
      <c r="H43" s="66">
        <f t="shared" si="8"/>
        <v>7.311345894499471</v>
      </c>
      <c r="I43" s="66">
        <f t="shared" si="9"/>
        <v>46.62369877529667</v>
      </c>
      <c r="J43" s="66"/>
      <c r="K43" s="66">
        <f t="shared" si="10"/>
        <v>891.814356936673</v>
      </c>
      <c r="L43" s="75">
        <f t="shared" si="11"/>
        <v>0.018762703306315576</v>
      </c>
      <c r="M43" s="77"/>
    </row>
    <row r="44" spans="1:13" ht="31.5" customHeight="1">
      <c r="A44" s="78" t="s">
        <v>39</v>
      </c>
      <c r="B44" s="50">
        <v>429.06739000000016</v>
      </c>
      <c r="C44" s="50">
        <f t="shared" si="6"/>
        <v>0.06825968172757371</v>
      </c>
      <c r="D44" s="50">
        <f t="shared" si="7"/>
        <v>0.4118794924428279</v>
      </c>
      <c r="E44" s="50"/>
      <c r="F44" s="50"/>
      <c r="G44" s="79">
        <v>500.9517522899987</v>
      </c>
      <c r="H44" s="50">
        <f t="shared" si="8"/>
        <v>0.07563819300770024</v>
      </c>
      <c r="I44" s="50">
        <f t="shared" si="9"/>
        <v>0.48233695650370956</v>
      </c>
      <c r="J44" s="50"/>
      <c r="K44" s="50">
        <f t="shared" si="10"/>
        <v>71.88436228999853</v>
      </c>
      <c r="L44" s="51">
        <f t="shared" si="11"/>
        <v>0.16753629841223439</v>
      </c>
      <c r="M44" s="76"/>
    </row>
    <row r="45" spans="1:13" ht="15.75" customHeight="1">
      <c r="A45" s="80" t="s">
        <v>40</v>
      </c>
      <c r="B45" s="50">
        <v>6373.616834333333</v>
      </c>
      <c r="C45" s="81">
        <f t="shared" si="6"/>
        <v>1.0139690563878534</v>
      </c>
      <c r="D45" s="81">
        <f t="shared" si="7"/>
        <v>6.118297796414395</v>
      </c>
      <c r="E45" s="81"/>
      <c r="F45" s="81"/>
      <c r="G45" s="82">
        <v>6582.05096694</v>
      </c>
      <c r="H45" s="81">
        <f t="shared" si="8"/>
        <v>0.993817147356183</v>
      </c>
      <c r="I45" s="81">
        <f t="shared" si="9"/>
        <v>6.337469459750047</v>
      </c>
      <c r="J45" s="81"/>
      <c r="K45" s="81">
        <f t="shared" si="10"/>
        <v>208.43413260666694</v>
      </c>
      <c r="L45" s="83">
        <f t="shared" si="11"/>
        <v>0.032702645613064796</v>
      </c>
      <c r="M45" s="76"/>
    </row>
    <row r="46" spans="1:13" ht="28.5" customHeight="1">
      <c r="A46" s="78" t="s">
        <v>41</v>
      </c>
      <c r="B46" s="50">
        <v>5205.4025010000005</v>
      </c>
      <c r="C46" s="50">
        <f t="shared" si="6"/>
        <v>0.8281196060650895</v>
      </c>
      <c r="D46" s="50">
        <f t="shared" si="7"/>
        <v>4.996880653345635</v>
      </c>
      <c r="E46" s="43"/>
      <c r="F46" s="43"/>
      <c r="G46" s="79">
        <v>4530.346720149999</v>
      </c>
      <c r="H46" s="81">
        <f t="shared" si="8"/>
        <v>0.6840324203759623</v>
      </c>
      <c r="I46" s="50">
        <f t="shared" si="9"/>
        <v>4.362004202829373</v>
      </c>
      <c r="J46" s="50"/>
      <c r="K46" s="50">
        <f t="shared" si="10"/>
        <v>-675.0557808500016</v>
      </c>
      <c r="L46" s="83">
        <f t="shared" si="11"/>
        <v>-0.12968368550180664</v>
      </c>
      <c r="M46" s="76"/>
    </row>
    <row r="47" spans="1:13" ht="17.25" customHeight="1">
      <c r="A47" s="80" t="s">
        <v>42</v>
      </c>
      <c r="B47" s="50">
        <v>34041.869123</v>
      </c>
      <c r="C47" s="81">
        <f t="shared" si="6"/>
        <v>5.415669440056253</v>
      </c>
      <c r="D47" s="81">
        <f t="shared" si="7"/>
        <v>32.6781948546274</v>
      </c>
      <c r="E47" s="81"/>
      <c r="F47" s="81"/>
      <c r="G47" s="82">
        <v>35197.980973000005</v>
      </c>
      <c r="H47" s="81">
        <f t="shared" si="8"/>
        <v>5.314507167899745</v>
      </c>
      <c r="I47" s="81">
        <f t="shared" si="9"/>
        <v>33.890064142872234</v>
      </c>
      <c r="J47" s="81"/>
      <c r="K47" s="81">
        <f t="shared" si="10"/>
        <v>1156.1118500000084</v>
      </c>
      <c r="L47" s="83">
        <f t="shared" si="11"/>
        <v>0.03396146803287303</v>
      </c>
      <c r="M47" s="76"/>
    </row>
    <row r="48" spans="1:13" ht="19.5" customHeight="1">
      <c r="A48" s="84" t="s">
        <v>43</v>
      </c>
      <c r="B48" s="50">
        <v>1481.273654</v>
      </c>
      <c r="C48" s="50">
        <f t="shared" si="6"/>
        <v>0.23565358386588206</v>
      </c>
      <c r="D48" s="50">
        <f t="shared" si="7"/>
        <v>1.4219357028704813</v>
      </c>
      <c r="E48" s="50"/>
      <c r="F48" s="50"/>
      <c r="G48" s="79">
        <v>1611.7134468900001</v>
      </c>
      <c r="H48" s="50">
        <f t="shared" si="8"/>
        <v>0.24335096585988225</v>
      </c>
      <c r="I48" s="50">
        <f t="shared" si="9"/>
        <v>1.5518240133413064</v>
      </c>
      <c r="J48" s="50"/>
      <c r="K48" s="50">
        <f t="shared" si="10"/>
        <v>130.43979289000004</v>
      </c>
      <c r="L48" s="51">
        <f t="shared" si="11"/>
        <v>0.08805921345982437</v>
      </c>
      <c r="M48" s="76"/>
    </row>
    <row r="49" spans="1:13" ht="31.5" customHeight="1">
      <c r="A49" s="85" t="s">
        <v>44</v>
      </c>
      <c r="B49" s="86">
        <v>444.66934000000015</v>
      </c>
      <c r="C49" s="86">
        <f t="shared" si="6"/>
        <v>0.07074177234119391</v>
      </c>
      <c r="D49" s="66">
        <f t="shared" si="7"/>
        <v>0.426856448037422</v>
      </c>
      <c r="E49" s="66"/>
      <c r="F49" s="66"/>
      <c r="G49" s="74">
        <v>239.15155202999995</v>
      </c>
      <c r="H49" s="66">
        <f t="shared" si="8"/>
        <v>0.036109248381398146</v>
      </c>
      <c r="I49" s="66">
        <f t="shared" si="9"/>
        <v>0.23026495310572775</v>
      </c>
      <c r="J49" s="66"/>
      <c r="K49" s="66">
        <f t="shared" si="10"/>
        <v>-205.5177879700002</v>
      </c>
      <c r="L49" s="83">
        <f t="shared" si="11"/>
        <v>-0.46218115233670065</v>
      </c>
      <c r="M49" s="77"/>
    </row>
    <row r="50" spans="1:13" s="46" customFormat="1" ht="19.5" customHeight="1">
      <c r="A50" s="72" t="s">
        <v>45</v>
      </c>
      <c r="B50" s="87">
        <v>7152.128373666667</v>
      </c>
      <c r="C50" s="66">
        <f t="shared" si="6"/>
        <v>1.1378212789865851</v>
      </c>
      <c r="D50" s="66">
        <f t="shared" si="7"/>
        <v>6.865623147058028</v>
      </c>
      <c r="E50" s="66"/>
      <c r="F50" s="66"/>
      <c r="G50" s="74">
        <v>4807.33777116</v>
      </c>
      <c r="H50" s="66">
        <f t="shared" si="8"/>
        <v>0.7258550160289898</v>
      </c>
      <c r="I50" s="66">
        <f t="shared" si="9"/>
        <v>4.628702582288449</v>
      </c>
      <c r="J50" s="66"/>
      <c r="K50" s="66">
        <f t="shared" si="10"/>
        <v>-2344.7906025066677</v>
      </c>
      <c r="L50" s="75">
        <f t="shared" si="11"/>
        <v>-0.3278451504226243</v>
      </c>
      <c r="M50" s="77"/>
    </row>
    <row r="51" spans="1:13" ht="19.5" customHeight="1">
      <c r="A51" s="72" t="s">
        <v>30</v>
      </c>
      <c r="B51" s="87">
        <v>0</v>
      </c>
      <c r="C51" s="66">
        <f t="shared" si="6"/>
        <v>0</v>
      </c>
      <c r="D51" s="66">
        <f t="shared" si="7"/>
        <v>0</v>
      </c>
      <c r="E51" s="66"/>
      <c r="F51" s="66"/>
      <c r="G51" s="74">
        <v>0</v>
      </c>
      <c r="H51" s="66">
        <f t="shared" si="8"/>
        <v>0</v>
      </c>
      <c r="I51" s="66">
        <f t="shared" si="9"/>
        <v>0</v>
      </c>
      <c r="J51" s="66"/>
      <c r="K51" s="66">
        <f t="shared" si="10"/>
        <v>0</v>
      </c>
      <c r="L51" s="75"/>
      <c r="M51" s="77"/>
    </row>
    <row r="52" spans="1:13" s="46" customFormat="1" ht="32.25" customHeight="1">
      <c r="A52" s="88" t="s">
        <v>46</v>
      </c>
      <c r="B52" s="86">
        <v>-317.14428200000003</v>
      </c>
      <c r="C52" s="66">
        <f t="shared" si="6"/>
        <v>-0.050454003859486694</v>
      </c>
      <c r="D52" s="66">
        <f t="shared" si="7"/>
        <v>-0.3044398827450044</v>
      </c>
      <c r="E52" s="66"/>
      <c r="F52" s="66"/>
      <c r="G52" s="74">
        <v>-487.8912619000001</v>
      </c>
      <c r="H52" s="66">
        <f t="shared" si="8"/>
        <v>-0.07366620291408728</v>
      </c>
      <c r="I52" s="66">
        <f t="shared" si="9"/>
        <v>-0.4697617790412877</v>
      </c>
      <c r="J52" s="66"/>
      <c r="K52" s="66">
        <f t="shared" si="10"/>
        <v>-170.74697990000004</v>
      </c>
      <c r="L52" s="75">
        <f>G52/B52-1</f>
        <v>0.5383889591930275</v>
      </c>
      <c r="M52" s="77"/>
    </row>
    <row r="53" spans="1:13" s="46" customFormat="1" ht="15.75">
      <c r="A53" s="89"/>
      <c r="B53" s="90"/>
      <c r="C53" s="43">
        <f t="shared" si="6"/>
        <v>0</v>
      </c>
      <c r="D53" s="43">
        <f t="shared" si="7"/>
        <v>0</v>
      </c>
      <c r="E53" s="43"/>
      <c r="F53" s="43"/>
      <c r="G53" s="60">
        <v>0</v>
      </c>
      <c r="H53" s="43">
        <f t="shared" si="8"/>
        <v>0</v>
      </c>
      <c r="I53" s="43">
        <f t="shared" si="9"/>
        <v>0</v>
      </c>
      <c r="J53" s="43"/>
      <c r="K53" s="43">
        <f t="shared" si="10"/>
        <v>0</v>
      </c>
      <c r="L53" s="45"/>
      <c r="M53" s="77"/>
    </row>
    <row r="54" spans="1:13" s="29" customFormat="1" ht="21" customHeight="1" thickBot="1">
      <c r="A54" s="91" t="s">
        <v>47</v>
      </c>
      <c r="B54" s="92">
        <f>B12-B37</f>
        <v>-6628.664009899978</v>
      </c>
      <c r="C54" s="93">
        <f t="shared" si="6"/>
        <v>-1.0545441255621755</v>
      </c>
      <c r="D54" s="92">
        <f t="shared" si="7"/>
        <v>-6.363128104355921</v>
      </c>
      <c r="E54" s="92"/>
      <c r="F54" s="94"/>
      <c r="G54" s="95">
        <f>G12-G37</f>
        <v>-3475.690954980004</v>
      </c>
      <c r="H54" s="96">
        <f t="shared" si="8"/>
        <v>-0.5247910244571952</v>
      </c>
      <c r="I54" s="97">
        <f t="shared" si="9"/>
        <v>-3.346538243072229</v>
      </c>
      <c r="J54" s="94"/>
      <c r="K54" s="92">
        <f t="shared" si="10"/>
        <v>3152.973054919974</v>
      </c>
      <c r="L54" s="98">
        <f>G54/B54-1</f>
        <v>-0.4756573949457955</v>
      </c>
      <c r="M54" s="98"/>
    </row>
    <row r="55" spans="1:11" ht="3.75" customHeight="1">
      <c r="A55" s="99"/>
      <c r="B55" s="100"/>
      <c r="C55" s="100"/>
      <c r="D55" s="100"/>
      <c r="E55" s="100"/>
      <c r="F55" s="100"/>
      <c r="G55" s="101"/>
      <c r="H55" s="101"/>
      <c r="I55" s="101"/>
      <c r="J55" s="101"/>
      <c r="K55" s="101"/>
    </row>
    <row r="56" spans="1:12" ht="1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1:11" ht="19.5" customHeight="1">
      <c r="A57" s="102"/>
      <c r="B57" s="102"/>
      <c r="C57" s="102"/>
      <c r="D57" s="102"/>
      <c r="E57" s="102"/>
      <c r="F57" s="102"/>
      <c r="G57" s="101"/>
      <c r="H57" s="101"/>
      <c r="I57" s="101"/>
      <c r="J57" s="101"/>
      <c r="K57" s="101"/>
    </row>
    <row r="58" spans="7:11" ht="19.5" customHeight="1">
      <c r="G58" s="101"/>
      <c r="H58" s="101"/>
      <c r="I58" s="101"/>
      <c r="J58" s="101"/>
      <c r="K58" s="101"/>
    </row>
    <row r="59" spans="7:11" ht="19.5" customHeight="1">
      <c r="G59" s="101"/>
      <c r="H59" s="101"/>
      <c r="I59" s="101"/>
      <c r="J59" s="101"/>
      <c r="K59" s="101"/>
    </row>
    <row r="60" spans="7:11" ht="19.5" customHeight="1">
      <c r="G60" s="101"/>
      <c r="H60" s="101"/>
      <c r="I60" s="101"/>
      <c r="J60" s="101"/>
      <c r="K60" s="101"/>
    </row>
    <row r="61" spans="7:11" ht="19.5" customHeight="1">
      <c r="G61" s="101"/>
      <c r="H61" s="101"/>
      <c r="I61" s="101"/>
      <c r="J61" s="101"/>
      <c r="K61" s="101"/>
    </row>
    <row r="62" spans="7:11" ht="19.5" customHeight="1">
      <c r="G62" s="101"/>
      <c r="H62" s="101"/>
      <c r="I62" s="101"/>
      <c r="J62" s="101"/>
      <c r="K62" s="101"/>
    </row>
    <row r="63" spans="7:11" ht="19.5" customHeight="1">
      <c r="G63" s="101"/>
      <c r="H63" s="101"/>
      <c r="I63" s="101"/>
      <c r="J63" s="101"/>
      <c r="K63" s="101"/>
    </row>
    <row r="64" spans="7:11" ht="19.5" customHeight="1">
      <c r="G64" s="101"/>
      <c r="H64" s="101"/>
      <c r="I64" s="101"/>
      <c r="J64" s="101"/>
      <c r="K64" s="101"/>
    </row>
    <row r="65" spans="7:11" ht="19.5" customHeight="1">
      <c r="G65" s="101"/>
      <c r="H65" s="101"/>
      <c r="I65" s="101"/>
      <c r="J65" s="101"/>
      <c r="K65" s="101"/>
    </row>
    <row r="66" spans="7:11" ht="19.5" customHeight="1">
      <c r="G66" s="101"/>
      <c r="H66" s="101"/>
      <c r="I66" s="101"/>
      <c r="J66" s="101"/>
      <c r="K66" s="101"/>
    </row>
    <row r="67" spans="7:11" ht="19.5" customHeight="1">
      <c r="G67" s="101"/>
      <c r="H67" s="101"/>
      <c r="I67" s="101"/>
      <c r="J67" s="101"/>
      <c r="K67" s="101"/>
    </row>
    <row r="68" spans="7:11" ht="19.5" customHeight="1">
      <c r="G68" s="101"/>
      <c r="H68" s="101"/>
      <c r="I68" s="101"/>
      <c r="J68" s="101"/>
      <c r="K68" s="101"/>
    </row>
    <row r="69" spans="7:11" ht="19.5" customHeight="1">
      <c r="G69" s="101"/>
      <c r="H69" s="101"/>
      <c r="I69" s="101"/>
      <c r="J69" s="101"/>
      <c r="K69" s="101"/>
    </row>
    <row r="70" spans="7:11" ht="19.5" customHeight="1">
      <c r="G70" s="101"/>
      <c r="H70" s="101"/>
      <c r="I70" s="101"/>
      <c r="J70" s="101"/>
      <c r="K70" s="101"/>
    </row>
    <row r="71" spans="7:11" ht="19.5" customHeight="1">
      <c r="G71" s="101"/>
      <c r="H71" s="101"/>
      <c r="I71" s="101"/>
      <c r="J71" s="101"/>
      <c r="K71" s="101"/>
    </row>
    <row r="72" spans="7:11" ht="19.5" customHeight="1">
      <c r="G72" s="101"/>
      <c r="H72" s="101"/>
      <c r="I72" s="101"/>
      <c r="J72" s="101"/>
      <c r="K72" s="101"/>
    </row>
    <row r="73" spans="7:11" ht="19.5" customHeight="1">
      <c r="G73" s="101"/>
      <c r="H73" s="101"/>
      <c r="I73" s="101"/>
      <c r="J73" s="101"/>
      <c r="K73" s="101"/>
    </row>
    <row r="74" spans="7:11" ht="19.5" customHeight="1">
      <c r="G74" s="101"/>
      <c r="H74" s="101"/>
      <c r="I74" s="101"/>
      <c r="J74" s="101"/>
      <c r="K74" s="101"/>
    </row>
    <row r="75" spans="7:11" ht="19.5" customHeight="1">
      <c r="G75" s="101"/>
      <c r="H75" s="101"/>
      <c r="I75" s="101"/>
      <c r="J75" s="101"/>
      <c r="K75" s="101"/>
    </row>
    <row r="76" spans="7:11" ht="19.5" customHeight="1">
      <c r="G76" s="101"/>
      <c r="H76" s="101"/>
      <c r="I76" s="101"/>
      <c r="J76" s="101"/>
      <c r="K76" s="101"/>
    </row>
    <row r="77" spans="7:11" ht="19.5" customHeight="1">
      <c r="G77" s="101"/>
      <c r="H77" s="101"/>
      <c r="I77" s="101"/>
      <c r="J77" s="101"/>
      <c r="K77" s="101"/>
    </row>
    <row r="78" spans="7:11" ht="19.5" customHeight="1">
      <c r="G78" s="101"/>
      <c r="H78" s="101"/>
      <c r="I78" s="101"/>
      <c r="J78" s="101"/>
      <c r="K78" s="101"/>
    </row>
    <row r="79" spans="7:11" ht="19.5" customHeight="1">
      <c r="G79" s="101"/>
      <c r="H79" s="101"/>
      <c r="I79" s="101"/>
      <c r="J79" s="101"/>
      <c r="K79" s="101"/>
    </row>
    <row r="80" spans="7:11" ht="19.5" customHeight="1">
      <c r="G80" s="101"/>
      <c r="H80" s="101"/>
      <c r="I80" s="101"/>
      <c r="J80" s="101"/>
      <c r="K80" s="101"/>
    </row>
    <row r="81" spans="7:11" ht="19.5" customHeight="1">
      <c r="G81" s="101"/>
      <c r="H81" s="101"/>
      <c r="I81" s="101"/>
      <c r="J81" s="101"/>
      <c r="K81" s="101"/>
    </row>
    <row r="82" spans="7:11" ht="19.5" customHeight="1">
      <c r="G82" s="101"/>
      <c r="H82" s="101"/>
      <c r="I82" s="101"/>
      <c r="J82" s="101"/>
      <c r="K82" s="101"/>
    </row>
    <row r="83" spans="7:11" ht="19.5" customHeight="1">
      <c r="G83" s="101"/>
      <c r="H83" s="101"/>
      <c r="I83" s="101"/>
      <c r="J83" s="101"/>
      <c r="K83" s="101"/>
    </row>
    <row r="84" spans="7:11" ht="19.5" customHeight="1">
      <c r="G84" s="101"/>
      <c r="H84" s="101"/>
      <c r="I84" s="101"/>
      <c r="J84" s="101"/>
      <c r="K84" s="101"/>
    </row>
    <row r="85" spans="7:11" ht="19.5" customHeight="1">
      <c r="G85" s="101"/>
      <c r="H85" s="101"/>
      <c r="I85" s="101"/>
      <c r="J85" s="101"/>
      <c r="K85" s="101"/>
    </row>
    <row r="86" spans="7:11" ht="19.5" customHeight="1">
      <c r="G86" s="101"/>
      <c r="H86" s="101"/>
      <c r="I86" s="101"/>
      <c r="J86" s="101"/>
      <c r="K86" s="101"/>
    </row>
    <row r="87" spans="7:11" ht="19.5" customHeight="1">
      <c r="G87" s="101"/>
      <c r="H87" s="101"/>
      <c r="I87" s="101"/>
      <c r="J87" s="101"/>
      <c r="K87" s="101"/>
    </row>
    <row r="88" spans="7:11" ht="19.5" customHeight="1">
      <c r="G88" s="101"/>
      <c r="H88" s="101"/>
      <c r="I88" s="101"/>
      <c r="J88" s="101"/>
      <c r="K88" s="101"/>
    </row>
    <row r="89" spans="7:11" ht="19.5" customHeight="1">
      <c r="G89" s="101"/>
      <c r="H89" s="101"/>
      <c r="I89" s="101"/>
      <c r="J89" s="101"/>
      <c r="K89" s="101"/>
    </row>
    <row r="90" spans="7:11" ht="19.5" customHeight="1">
      <c r="G90" s="101"/>
      <c r="H90" s="101"/>
      <c r="I90" s="101"/>
      <c r="J90" s="101"/>
      <c r="K90" s="101"/>
    </row>
    <row r="91" spans="7:11" ht="19.5" customHeight="1">
      <c r="G91" s="101"/>
      <c r="H91" s="101"/>
      <c r="I91" s="101"/>
      <c r="J91" s="101"/>
      <c r="K91" s="101"/>
    </row>
    <row r="92" spans="7:11" ht="19.5" customHeight="1">
      <c r="G92" s="101"/>
      <c r="H92" s="101"/>
      <c r="I92" s="101"/>
      <c r="J92" s="101"/>
      <c r="K92" s="101"/>
    </row>
    <row r="93" spans="7:11" ht="19.5" customHeight="1">
      <c r="G93" s="101"/>
      <c r="H93" s="101"/>
      <c r="I93" s="101"/>
      <c r="J93" s="101"/>
      <c r="K93" s="101"/>
    </row>
    <row r="94" spans="7:11" ht="19.5" customHeight="1">
      <c r="G94" s="101"/>
      <c r="H94" s="101"/>
      <c r="I94" s="101"/>
      <c r="J94" s="101"/>
      <c r="K94" s="101"/>
    </row>
    <row r="95" spans="7:11" ht="19.5" customHeight="1">
      <c r="G95" s="101"/>
      <c r="H95" s="101"/>
      <c r="I95" s="101"/>
      <c r="J95" s="101"/>
      <c r="K95" s="101"/>
    </row>
    <row r="96" spans="7:11" ht="19.5" customHeight="1">
      <c r="G96" s="101"/>
      <c r="H96" s="101"/>
      <c r="I96" s="101"/>
      <c r="J96" s="101"/>
      <c r="K96" s="101"/>
    </row>
    <row r="97" spans="7:11" ht="19.5" customHeight="1">
      <c r="G97" s="101"/>
      <c r="H97" s="101"/>
      <c r="I97" s="101"/>
      <c r="J97" s="101"/>
      <c r="K97" s="101"/>
    </row>
    <row r="98" spans="7:11" ht="19.5" customHeight="1">
      <c r="G98" s="101"/>
      <c r="H98" s="101"/>
      <c r="I98" s="101"/>
      <c r="J98" s="101"/>
      <c r="K98" s="101"/>
    </row>
    <row r="99" spans="7:11" ht="19.5" customHeight="1">
      <c r="G99" s="101"/>
      <c r="H99" s="101"/>
      <c r="I99" s="101"/>
      <c r="J99" s="101"/>
      <c r="K99" s="101"/>
    </row>
    <row r="100" spans="7:11" ht="19.5" customHeight="1">
      <c r="G100" s="101"/>
      <c r="H100" s="101"/>
      <c r="I100" s="101"/>
      <c r="J100" s="101"/>
      <c r="K100" s="101"/>
    </row>
    <row r="101" spans="7:11" ht="19.5" customHeight="1">
      <c r="G101" s="101"/>
      <c r="H101" s="101"/>
      <c r="I101" s="101"/>
      <c r="J101" s="101"/>
      <c r="K101" s="101"/>
    </row>
    <row r="102" spans="7:11" ht="19.5" customHeight="1">
      <c r="G102" s="101"/>
      <c r="H102" s="101"/>
      <c r="I102" s="101"/>
      <c r="J102" s="101"/>
      <c r="K102" s="101"/>
    </row>
    <row r="103" spans="7:11" ht="19.5" customHeight="1">
      <c r="G103" s="101"/>
      <c r="H103" s="101"/>
      <c r="I103" s="101"/>
      <c r="J103" s="101"/>
      <c r="K103" s="101"/>
    </row>
    <row r="104" spans="7:11" ht="19.5" customHeight="1">
      <c r="G104" s="101"/>
      <c r="H104" s="101"/>
      <c r="I104" s="101"/>
      <c r="J104" s="101"/>
      <c r="K104" s="101"/>
    </row>
    <row r="105" spans="7:11" ht="19.5" customHeight="1">
      <c r="G105" s="101"/>
      <c r="H105" s="101"/>
      <c r="I105" s="101"/>
      <c r="J105" s="101"/>
      <c r="K105" s="101"/>
    </row>
    <row r="106" spans="7:11" ht="19.5" customHeight="1">
      <c r="G106" s="101"/>
      <c r="H106" s="101"/>
      <c r="I106" s="101"/>
      <c r="J106" s="101"/>
      <c r="K106" s="101"/>
    </row>
    <row r="107" spans="7:11" ht="19.5" customHeight="1">
      <c r="G107" s="101"/>
      <c r="H107" s="101"/>
      <c r="I107" s="101"/>
      <c r="J107" s="101"/>
      <c r="K107" s="101"/>
    </row>
    <row r="108" spans="7:11" ht="19.5" customHeight="1">
      <c r="G108" s="101"/>
      <c r="H108" s="101"/>
      <c r="I108" s="101"/>
      <c r="J108" s="101"/>
      <c r="K108" s="101"/>
    </row>
    <row r="109" spans="7:11" ht="19.5" customHeight="1">
      <c r="G109" s="101"/>
      <c r="H109" s="101"/>
      <c r="I109" s="101"/>
      <c r="J109" s="101"/>
      <c r="K109" s="101"/>
    </row>
    <row r="110" spans="7:11" ht="19.5" customHeight="1">
      <c r="G110" s="101"/>
      <c r="H110" s="101"/>
      <c r="I110" s="101"/>
      <c r="J110" s="101"/>
      <c r="K110" s="101"/>
    </row>
    <row r="111" spans="7:11" ht="19.5" customHeight="1">
      <c r="G111" s="101"/>
      <c r="H111" s="101"/>
      <c r="I111" s="101"/>
      <c r="J111" s="101"/>
      <c r="K111" s="101"/>
    </row>
    <row r="112" spans="7:11" ht="19.5" customHeight="1">
      <c r="G112" s="101"/>
      <c r="H112" s="101"/>
      <c r="I112" s="101"/>
      <c r="J112" s="101"/>
      <c r="K112" s="101"/>
    </row>
    <row r="113" spans="7:11" ht="19.5" customHeight="1">
      <c r="G113" s="101"/>
      <c r="H113" s="101"/>
      <c r="I113" s="101"/>
      <c r="J113" s="101"/>
      <c r="K113" s="101"/>
    </row>
    <row r="114" spans="7:11" ht="19.5" customHeight="1">
      <c r="G114" s="101"/>
      <c r="H114" s="101"/>
      <c r="I114" s="101"/>
      <c r="J114" s="101"/>
      <c r="K114" s="101"/>
    </row>
    <row r="115" spans="7:11" ht="19.5" customHeight="1">
      <c r="G115" s="101"/>
      <c r="H115" s="101"/>
      <c r="I115" s="101"/>
      <c r="J115" s="101"/>
      <c r="K115" s="101"/>
    </row>
    <row r="116" spans="7:11" ht="19.5" customHeight="1">
      <c r="G116" s="101"/>
      <c r="H116" s="101"/>
      <c r="I116" s="101"/>
      <c r="J116" s="101"/>
      <c r="K116" s="101"/>
    </row>
    <row r="117" spans="7:11" ht="19.5" customHeight="1">
      <c r="G117" s="101"/>
      <c r="H117" s="101"/>
      <c r="I117" s="101"/>
      <c r="J117" s="101"/>
      <c r="K117" s="101"/>
    </row>
    <row r="118" spans="7:11" ht="19.5" customHeight="1">
      <c r="G118" s="101"/>
      <c r="H118" s="101"/>
      <c r="I118" s="101"/>
      <c r="J118" s="101"/>
      <c r="K118" s="101"/>
    </row>
    <row r="119" spans="7:11" ht="19.5" customHeight="1">
      <c r="G119" s="101"/>
      <c r="H119" s="101"/>
      <c r="I119" s="101"/>
      <c r="J119" s="101"/>
      <c r="K119" s="101"/>
    </row>
    <row r="120" spans="7:11" ht="19.5" customHeight="1">
      <c r="G120" s="101"/>
      <c r="H120" s="101"/>
      <c r="I120" s="101"/>
      <c r="J120" s="101"/>
      <c r="K120" s="101"/>
    </row>
    <row r="121" spans="7:11" ht="19.5" customHeight="1">
      <c r="G121" s="101"/>
      <c r="H121" s="101"/>
      <c r="I121" s="101"/>
      <c r="J121" s="101"/>
      <c r="K121" s="101"/>
    </row>
    <row r="122" spans="7:11" ht="19.5" customHeight="1">
      <c r="G122" s="101"/>
      <c r="H122" s="101"/>
      <c r="I122" s="101"/>
      <c r="J122" s="101"/>
      <c r="K122" s="101"/>
    </row>
    <row r="123" spans="7:11" ht="19.5" customHeight="1">
      <c r="G123" s="101"/>
      <c r="H123" s="101"/>
      <c r="I123" s="101"/>
      <c r="J123" s="101"/>
      <c r="K123" s="101"/>
    </row>
    <row r="124" spans="7:11" ht="19.5" customHeight="1">
      <c r="G124" s="101"/>
      <c r="H124" s="101"/>
      <c r="I124" s="101"/>
      <c r="J124" s="101"/>
      <c r="K124" s="101"/>
    </row>
    <row r="125" spans="7:11" ht="19.5" customHeight="1">
      <c r="G125" s="101"/>
      <c r="H125" s="101"/>
      <c r="I125" s="101"/>
      <c r="J125" s="101"/>
      <c r="K125" s="101"/>
    </row>
    <row r="126" spans="7:11" ht="19.5" customHeight="1">
      <c r="G126" s="101"/>
      <c r="H126" s="101"/>
      <c r="I126" s="101"/>
      <c r="J126" s="101"/>
      <c r="K126" s="101"/>
    </row>
    <row r="127" spans="7:11" ht="19.5" customHeight="1">
      <c r="G127" s="101"/>
      <c r="H127" s="101"/>
      <c r="I127" s="101"/>
      <c r="J127" s="101"/>
      <c r="K127" s="101"/>
    </row>
    <row r="128" spans="7:11" ht="19.5" customHeight="1">
      <c r="G128" s="101"/>
      <c r="H128" s="101"/>
      <c r="I128" s="101"/>
      <c r="J128" s="101"/>
      <c r="K128" s="101"/>
    </row>
    <row r="129" spans="7:11" ht="19.5" customHeight="1">
      <c r="G129" s="101"/>
      <c r="H129" s="101"/>
      <c r="I129" s="101"/>
      <c r="J129" s="101"/>
      <c r="K129" s="101"/>
    </row>
    <row r="130" spans="7:11" ht="19.5" customHeight="1">
      <c r="G130" s="101"/>
      <c r="H130" s="101"/>
      <c r="I130" s="101"/>
      <c r="J130" s="101"/>
      <c r="K130" s="101"/>
    </row>
    <row r="131" spans="7:11" ht="19.5" customHeight="1">
      <c r="G131" s="101"/>
      <c r="H131" s="101"/>
      <c r="I131" s="101"/>
      <c r="J131" s="101"/>
      <c r="K131" s="101"/>
    </row>
    <row r="132" spans="7:11" ht="19.5" customHeight="1">
      <c r="G132" s="101"/>
      <c r="H132" s="101"/>
      <c r="I132" s="101"/>
      <c r="J132" s="101"/>
      <c r="K132" s="101"/>
    </row>
    <row r="133" spans="7:11" ht="19.5" customHeight="1">
      <c r="G133" s="101"/>
      <c r="H133" s="101"/>
      <c r="I133" s="101"/>
      <c r="J133" s="101"/>
      <c r="K133" s="101"/>
    </row>
    <row r="134" spans="7:11" ht="19.5" customHeight="1">
      <c r="G134" s="101"/>
      <c r="H134" s="101"/>
      <c r="I134" s="101"/>
      <c r="J134" s="101"/>
      <c r="K134" s="101"/>
    </row>
    <row r="135" spans="7:11" ht="19.5" customHeight="1">
      <c r="G135" s="101"/>
      <c r="H135" s="101"/>
      <c r="I135" s="101"/>
      <c r="J135" s="101"/>
      <c r="K135" s="101"/>
    </row>
    <row r="136" spans="7:11" ht="19.5" customHeight="1">
      <c r="G136" s="101"/>
      <c r="H136" s="101"/>
      <c r="I136" s="101"/>
      <c r="J136" s="101"/>
      <c r="K136" s="101"/>
    </row>
    <row r="137" spans="7:11" ht="19.5" customHeight="1">
      <c r="G137" s="101"/>
      <c r="H137" s="101"/>
      <c r="I137" s="101"/>
      <c r="J137" s="101"/>
      <c r="K137" s="101"/>
    </row>
    <row r="138" spans="7:11" ht="19.5" customHeight="1">
      <c r="G138" s="101"/>
      <c r="H138" s="101"/>
      <c r="I138" s="101"/>
      <c r="J138" s="101"/>
      <c r="K138" s="101"/>
    </row>
    <row r="139" spans="7:11" ht="19.5" customHeight="1">
      <c r="G139" s="101"/>
      <c r="H139" s="101"/>
      <c r="I139" s="101"/>
      <c r="J139" s="101"/>
      <c r="K139" s="101"/>
    </row>
    <row r="140" spans="7:11" ht="19.5" customHeight="1">
      <c r="G140" s="101"/>
      <c r="H140" s="101"/>
      <c r="I140" s="101"/>
      <c r="J140" s="101"/>
      <c r="K140" s="101"/>
    </row>
    <row r="141" spans="7:11" ht="19.5" customHeight="1">
      <c r="G141" s="101"/>
      <c r="H141" s="101"/>
      <c r="I141" s="101"/>
      <c r="J141" s="101"/>
      <c r="K141" s="101"/>
    </row>
    <row r="142" spans="7:11" ht="19.5" customHeight="1">
      <c r="G142" s="101"/>
      <c r="H142" s="101"/>
      <c r="I142" s="101"/>
      <c r="J142" s="101"/>
      <c r="K142" s="101"/>
    </row>
    <row r="143" spans="7:11" ht="19.5" customHeight="1">
      <c r="G143" s="101"/>
      <c r="H143" s="101"/>
      <c r="I143" s="101"/>
      <c r="J143" s="101"/>
      <c r="K143" s="101"/>
    </row>
    <row r="144" spans="7:11" ht="19.5" customHeight="1">
      <c r="G144" s="101"/>
      <c r="H144" s="101"/>
      <c r="I144" s="101"/>
      <c r="J144" s="101"/>
      <c r="K144" s="101"/>
    </row>
    <row r="145" spans="7:11" ht="19.5" customHeight="1">
      <c r="G145" s="101"/>
      <c r="H145" s="101"/>
      <c r="I145" s="101"/>
      <c r="J145" s="101"/>
      <c r="K145" s="101"/>
    </row>
    <row r="146" spans="7:11" ht="19.5" customHeight="1">
      <c r="G146" s="101"/>
      <c r="H146" s="101"/>
      <c r="I146" s="101"/>
      <c r="J146" s="101"/>
      <c r="K146" s="101"/>
    </row>
    <row r="147" spans="7:11" ht="19.5" customHeight="1">
      <c r="G147" s="101"/>
      <c r="H147" s="101"/>
      <c r="I147" s="101"/>
      <c r="J147" s="101"/>
      <c r="K147" s="101"/>
    </row>
    <row r="148" spans="7:11" ht="19.5" customHeight="1">
      <c r="G148" s="101"/>
      <c r="H148" s="101"/>
      <c r="I148" s="101"/>
      <c r="J148" s="101"/>
      <c r="K148" s="101"/>
    </row>
    <row r="149" spans="7:11" ht="19.5" customHeight="1">
      <c r="G149" s="101"/>
      <c r="H149" s="101"/>
      <c r="I149" s="101"/>
      <c r="J149" s="101"/>
      <c r="K149" s="101"/>
    </row>
    <row r="150" spans="7:11" ht="19.5" customHeight="1">
      <c r="G150" s="101"/>
      <c r="H150" s="101"/>
      <c r="I150" s="101"/>
      <c r="J150" s="101"/>
      <c r="K150" s="101"/>
    </row>
    <row r="151" spans="7:11" ht="19.5" customHeight="1">
      <c r="G151" s="101"/>
      <c r="H151" s="101"/>
      <c r="I151" s="101"/>
      <c r="J151" s="101"/>
      <c r="K151" s="101"/>
    </row>
    <row r="152" spans="7:11" ht="19.5" customHeight="1">
      <c r="G152" s="101"/>
      <c r="H152" s="101"/>
      <c r="I152" s="101"/>
      <c r="J152" s="101"/>
      <c r="K152" s="101"/>
    </row>
    <row r="153" spans="7:11" ht="19.5" customHeight="1">
      <c r="G153" s="101"/>
      <c r="H153" s="101"/>
      <c r="I153" s="101"/>
      <c r="J153" s="101"/>
      <c r="K153" s="101"/>
    </row>
    <row r="154" spans="7:11" ht="19.5" customHeight="1">
      <c r="G154" s="101"/>
      <c r="H154" s="101"/>
      <c r="I154" s="101"/>
      <c r="J154" s="101"/>
      <c r="K154" s="101"/>
    </row>
    <row r="155" spans="7:11" ht="19.5" customHeight="1">
      <c r="G155" s="101"/>
      <c r="H155" s="101"/>
      <c r="I155" s="101"/>
      <c r="J155" s="101"/>
      <c r="K155" s="101"/>
    </row>
    <row r="156" spans="7:11" ht="19.5" customHeight="1">
      <c r="G156" s="101"/>
      <c r="H156" s="101"/>
      <c r="I156" s="101"/>
      <c r="J156" s="101"/>
      <c r="K156" s="101"/>
    </row>
    <row r="157" spans="7:11" ht="19.5" customHeight="1">
      <c r="G157" s="101"/>
      <c r="H157" s="101"/>
      <c r="I157" s="101"/>
      <c r="J157" s="101"/>
      <c r="K157" s="101"/>
    </row>
    <row r="158" spans="7:11" ht="19.5" customHeight="1">
      <c r="G158" s="101"/>
      <c r="H158" s="101"/>
      <c r="I158" s="101"/>
      <c r="J158" s="101"/>
      <c r="K158" s="101"/>
    </row>
    <row r="159" spans="7:11" ht="19.5" customHeight="1">
      <c r="G159" s="101"/>
      <c r="H159" s="101"/>
      <c r="I159" s="101"/>
      <c r="J159" s="101"/>
      <c r="K159" s="101"/>
    </row>
    <row r="160" spans="7:11" ht="19.5" customHeight="1">
      <c r="G160" s="101"/>
      <c r="H160" s="101"/>
      <c r="I160" s="101"/>
      <c r="J160" s="101"/>
      <c r="K160" s="101"/>
    </row>
    <row r="161" spans="7:11" ht="19.5" customHeight="1">
      <c r="G161" s="101"/>
      <c r="H161" s="101"/>
      <c r="I161" s="101"/>
      <c r="J161" s="101"/>
      <c r="K161" s="101"/>
    </row>
    <row r="162" spans="7:11" ht="19.5" customHeight="1">
      <c r="G162" s="101"/>
      <c r="H162" s="101"/>
      <c r="I162" s="101"/>
      <c r="J162" s="101"/>
      <c r="K162" s="101"/>
    </row>
    <row r="163" spans="7:11" ht="19.5" customHeight="1">
      <c r="G163" s="101"/>
      <c r="H163" s="101"/>
      <c r="I163" s="101"/>
      <c r="J163" s="101"/>
      <c r="K163" s="101"/>
    </row>
    <row r="164" spans="7:11" ht="19.5" customHeight="1">
      <c r="G164" s="101"/>
      <c r="H164" s="101"/>
      <c r="I164" s="101"/>
      <c r="J164" s="101"/>
      <c r="K164" s="101"/>
    </row>
    <row r="165" spans="7:11" ht="19.5" customHeight="1">
      <c r="G165" s="101"/>
      <c r="H165" s="101"/>
      <c r="I165" s="101"/>
      <c r="J165" s="101"/>
      <c r="K165" s="101"/>
    </row>
    <row r="166" spans="7:11" ht="19.5" customHeight="1">
      <c r="G166" s="101"/>
      <c r="H166" s="101"/>
      <c r="I166" s="101"/>
      <c r="J166" s="101"/>
      <c r="K166" s="101"/>
    </row>
    <row r="167" spans="7:11" ht="19.5" customHeight="1">
      <c r="G167" s="101"/>
      <c r="H167" s="101"/>
      <c r="I167" s="101"/>
      <c r="J167" s="101"/>
      <c r="K167" s="101"/>
    </row>
  </sheetData>
  <sheetProtection/>
  <mergeCells count="5">
    <mergeCell ref="A56:L56"/>
    <mergeCell ref="A3:M4"/>
    <mergeCell ref="K7:L7"/>
    <mergeCell ref="B7:D7"/>
    <mergeCell ref="G7:I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52392357</cp:lastModifiedBy>
  <cp:lastPrinted>2014-07-25T06:18:12Z</cp:lastPrinted>
  <dcterms:created xsi:type="dcterms:W3CDTF">2014-07-23T06:09:41Z</dcterms:created>
  <dcterms:modified xsi:type="dcterms:W3CDTF">2014-07-25T06:36:58Z</dcterms:modified>
  <cp:category/>
  <cp:version/>
  <cp:contentType/>
  <cp:contentStatus/>
</cp:coreProperties>
</file>