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11595" activeTab="0"/>
  </bookViews>
  <sheets>
    <sheet name="Sinteza - Ax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</externalReferences>
  <definedNames>
    <definedName name="__0absorc">'[6]Programa'!#REF!</definedName>
    <definedName name="__0c">'[6]Programa'!#REF!</definedName>
    <definedName name="__123Graph_ADEFINITION">'[7]NBM'!#REF!</definedName>
    <definedName name="__123Graph_ADEFINITION2">'[7]NBM'!#REF!</definedName>
    <definedName name="__123Graph_BDEFINITION">'[7]NBM'!#REF!</definedName>
    <definedName name="__123Graph_BDEFINITION2">'[7]NBM'!#REF!</definedName>
    <definedName name="__123Graph_BFITB2">'[8]FITB_all'!#REF!</definedName>
    <definedName name="__123Graph_BFITB3">'[8]FITB_all'!#REF!</definedName>
    <definedName name="__123Graph_BGDP">'[9]Quarterly Program'!#REF!</definedName>
    <definedName name="__123Graph_BMONEY">'[9]Quarterly Program'!#REF!</definedName>
    <definedName name="__123Graph_BTBILL2">'[8]FITB_all'!#REF!</definedName>
    <definedName name="__123Graph_CDEFINITION2">'[10]NBM'!#REF!</definedName>
    <definedName name="__123Graph_DDEFINITION2">'[10]NBM'!#REF!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'[12]Assumptions'!#REF!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'[12]Assumptions'!#REF!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'[13]LINK'!$A$1:$A$42</definedName>
    <definedName name="a_11">WEO '[13]LINK'!$A$1:$A$42</definedName>
    <definedName name="a_14">#REF!</definedName>
    <definedName name="a_15">WEO '[13]LINK'!$A$1:$A$42</definedName>
    <definedName name="a_17">WEO '[13]LINK'!$A$1:$A$42</definedName>
    <definedName name="a_2">#REF!</definedName>
    <definedName name="a_20">WEO '[13]LINK'!$A$1:$A$42</definedName>
    <definedName name="a_22">WEO '[13]LINK'!$A$1:$A$42</definedName>
    <definedName name="a_24">WEO '[13]LINK'!$A$1:$A$42</definedName>
    <definedName name="a_25">#REF!</definedName>
    <definedName name="a_28">WEO '[13]LINK'!$A$1:$A$42</definedName>
    <definedName name="a_37">WEO '[13]LINK'!$A$1:$A$42</definedName>
    <definedName name="a_38">WEO '[13]LINK'!$A$1:$A$42</definedName>
    <definedName name="a_46">WEO '[13]LINK'!$A$1:$A$42</definedName>
    <definedName name="a_47">WEO '[13]LINK'!$A$1:$A$42</definedName>
    <definedName name="a_49">WEO '[13]LINK'!$A$1:$A$42</definedName>
    <definedName name="a_54">WEO '[13]LINK'!$A$1:$A$42</definedName>
    <definedName name="a_55">WEO '[13]LINK'!$A$1:$A$42</definedName>
    <definedName name="a_56">WEO '[13]LINK'!$A$1:$A$42</definedName>
    <definedName name="a_57">WEO '[13]LINK'!$A$1:$A$42</definedName>
    <definedName name="a_61">WEO '[13]LINK'!$A$1:$A$42</definedName>
    <definedName name="a_64">WEO '[13]LINK'!$A$1:$A$42</definedName>
    <definedName name="a_65">WEO '[13]LINK'!$A$1:$A$42</definedName>
    <definedName name="a_66">WEO '[13]LINK'!$A$1:$A$42</definedName>
    <definedName name="a47">WEO '[13]LINK'!$A$1:$A$42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'[14]Montabs'!$B$88:$CO$425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'[15]BFtab10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'[16]WEO'!#REF!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'[17]BNKLOANS_old'!$A$1:$F$40</definedName>
    <definedName name="bas1">'[18]data input'!#REF!</definedName>
    <definedName name="bas2">'[18]data input'!#REF!</definedName>
    <definedName name="bas3">'[18]data input'!#REF!</definedName>
    <definedName name="BASDAT">'[19]Annual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'[18]data input'!#REF!</definedName>
    <definedName name="BasicData">#REF!</definedName>
    <definedName name="basII">'[18]data input'!#REF!</definedName>
    <definedName name="basIII">'[18]data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'[27]BoP'!#REF!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'[13]LINK'!$A$1:$A$42</definedName>
    <definedName name="CHART2_11">#REF!</definedName>
    <definedName name="chart2_15">WEO '[13]LINK'!$A$1:$A$42</definedName>
    <definedName name="chart2_17">WEO '[13]LINK'!$A$1:$A$42</definedName>
    <definedName name="chart2_20">WEO '[13]LINK'!$A$1:$A$42</definedName>
    <definedName name="chart2_22">WEO '[13]LINK'!$A$1:$A$42</definedName>
    <definedName name="chart2_24">WEO '[13]LINK'!$A$1:$A$42</definedName>
    <definedName name="chart2_28">WEO '[13]LINK'!$A$1:$A$42</definedName>
    <definedName name="chart2_37">WEO '[13]LINK'!$A$1:$A$42</definedName>
    <definedName name="chart2_38">WEO '[13]LINK'!$A$1:$A$42</definedName>
    <definedName name="chart2_46">WEO '[13]LINK'!$A$1:$A$42</definedName>
    <definedName name="chart2_47">WEO '[13]LINK'!$A$1:$A$42</definedName>
    <definedName name="chart2_49">WEO '[13]LINK'!$A$1:$A$42</definedName>
    <definedName name="chart2_54">WEO '[13]LINK'!$A$1:$A$42</definedName>
    <definedName name="chart2_55">WEO '[13]LINK'!$A$1:$A$42</definedName>
    <definedName name="chart2_56">WEO '[13]LINK'!$A$1:$A$42</definedName>
    <definedName name="chart2_57">WEO '[13]LINK'!$A$1:$A$42</definedName>
    <definedName name="chart2_61">WEO '[13]LINK'!$A$1:$A$42</definedName>
    <definedName name="chart2_64">WEO '[13]LINK'!$A$1:$A$42</definedName>
    <definedName name="chart2_65">WEO '[13]LINK'!$A$1:$A$42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5.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'[15]BFtab10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'[14]corresp'!$A$1:$B$37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'[33]REER Forecast'!#REF!</definedName>
    <definedName name="CPIindex">'[33]REER Forecast'!#REF!</definedName>
    <definedName name="CPImonth">'[33]REER Forecast'!#REF!</definedName>
    <definedName name="CSBT">'[14]Montabs'!$B$88:$CQ$150</definedName>
    <definedName name="CSBTN">'[14]Montabs'!$B$153:$CO$202</definedName>
    <definedName name="CSBTR">'[14]Montabs'!$B$203:$CO$243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N__4.1.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'[42]EU2DBase'!$B$14:$B$31</definedName>
    <definedName name="DATESATKM">#REF!</definedName>
    <definedName name="DATESM">'[42]EU2DBase'!$B$88:$B$196</definedName>
    <definedName name="DATESMTKM">#REF!</definedName>
    <definedName name="DATESQ">'[42]EU2DBase'!$B$49:$B$72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>WEO '[13]LINK'!$A$1:$A$42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'[18]data input'!#REF!</definedName>
    <definedName name="fsan2">'[18]data input'!#REF!</definedName>
    <definedName name="fsan3">'[18]data input'!#REF!</definedName>
    <definedName name="fsI">'[18]data input'!#REF!</definedName>
    <definedName name="fsII">'[18]data input'!#REF!</definedName>
    <definedName name="fsIII">'[18]data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'[44]NPV_base'!#REF!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N_10.2.4.">#REF!</definedName>
    <definedName name="GRAND_TOTAL">#REF!</definedName>
    <definedName name="GRAPHS">'[14]interv'!$A$1:$H$23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'[27]Input'!#REF!</definedName>
    <definedName name="INPUT_4">'[27]Input'!#REF!</definedName>
    <definedName name="int">#REF!</definedName>
    <definedName name="INTER_CRED">#REF!</definedName>
    <definedName name="INTER_DEPO">#REF!</definedName>
    <definedName name="INTEREST">'[17]INT_RATES_old'!$A$1:$I$35</definedName>
    <definedName name="Interest_IDA">#REF!</definedName>
    <definedName name="Interest_NC">'[44]NPV_base'!#REF!</definedName>
    <definedName name="InterestRate">#REF!</definedName>
    <definedName name="invtab">'[15]BFtab10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'[59]Q2'!$E$63:$AH$63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'[19]Annual Raw Data'!#REF!</definedName>
    <definedName name="mflowsa">mflowsa</definedName>
    <definedName name="mflowsq">mflowsq</definedName>
    <definedName name="mgoods">'[24]CAgds'!$D$14:$BO$14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'[14]monimp'!$A$88:$F$92</definedName>
    <definedName name="MIMPALL">'[14]monimp'!$A$67:$F$88</definedName>
    <definedName name="minc">'[24]CAinc'!$D$14:$BO$14</definedName>
    <definedName name="minc_11">'[60]CAinc'!$D$14:$BO$14</definedName>
    <definedName name="MISC3">#REF!</definedName>
    <definedName name="MISC4">'[27]OUTPUT'!#REF!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'[14]Montabs'!$B$315:$CO$371</definedName>
    <definedName name="MONSURR">'[14]Montabs'!$B$374:$CO$425</definedName>
    <definedName name="MONSURVEY">'[14]Montabs'!$B$243:$CQ$311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'[19]Annual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'[15]BFtab10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'[42]EU2DBase'!#REF!</definedName>
    <definedName name="NAMESM">'[42]EU2DBase'!#REF!</definedName>
    <definedName name="NAMESQ">'[42]EU2DBase'!#REF!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'[59]Q2'!$E$47:$AH$47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'[14]junk'!$A$108:$F$137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'[19]Index'!#REF!</definedName>
    <definedName name="PAG3">'[19]Index'!#REF!</definedName>
    <definedName name="PAG4">'[19]Index'!#REF!</definedName>
    <definedName name="PAG5">'[19]Index'!#REF!</definedName>
    <definedName name="PAG6">'[19]Index'!#REF!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'[15]BFtab10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'[33]REER Forecast'!#REF!</definedName>
    <definedName name="PPPI95">'[66]WPI'!#REF!</definedName>
    <definedName name="PPPWGT">NA()</definedName>
    <definedName name="PRICES">#REF!</definedName>
    <definedName name="print_aea">#REF!</definedName>
    <definedName name="_xlnm.Print_Area" localSheetId="0">'Sinteza - Ax 2'!$A$2:$P$57</definedName>
    <definedName name="PRINT_AREA_MI">'[42]EU2DBase'!$C$12:$U$156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_xlnm.Print_Titles" localSheetId="0">'Sinteza - Ax 2'!$4:$11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'[69]2001_02 Debt Service :Debtind'!$B$2:$J$72</definedName>
    <definedName name="PROJ">'[69]MT_Low:XMS'!$B$2:$N$57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'[14]real'!$A$1:$V$98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'[19]Quarterly Raw Data'!#REF!</definedName>
    <definedName name="QTAB7">'[19]Quarterly MacroFlow'!#REF!</definedName>
    <definedName name="QTAB7A">'[19]Quarterly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'[13]LINK'!$A$1:$A$42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'[14]Montabs'!$B$482:$AJ$533</definedName>
    <definedName name="REDCBACC">'[14]Montabs'!$B$482:$AM$533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'[14]Montabs'!$B$537:$AM$589</definedName>
    <definedName name="REDMS">'[14]Montabs'!$B$536:$AJ$589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'[27]RES'!#REF!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'[12]Output data'!#REF!</definedName>
    <definedName name="SEK">#REF!</definedName>
    <definedName name="SEL_AGRI">'[17]AGRI_old'!$A$1:$S$22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'[18]data input'!#REF!</definedName>
    <definedName name="som2">'[18]data input'!#REF!</definedName>
    <definedName name="som3">'[18]data input'!#REF!</definedName>
    <definedName name="somI">'[18]data input'!#REF!</definedName>
    <definedName name="somII">'[18]data input'!#REF!</definedName>
    <definedName name="somIII">'[18]data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'[12]Output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'[18]data input'!#REF!</definedName>
    <definedName name="stat2">'[18]data input'!#REF!</definedName>
    <definedName name="stat3">'[18]data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'[18]data input'!#REF!</definedName>
    <definedName name="statII">'[18]data input'!#REF!</definedName>
    <definedName name="statIII">'[18]data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'[19]Annual Tables'!#REF!</definedName>
    <definedName name="TAB6B">'[19]Annual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'[17]SEI_OLD'!$A$1:$G$59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'[17]LABORMKT_OLD'!$A$1:$O$37</definedName>
    <definedName name="table_11">#REF!</definedName>
    <definedName name="Table_11._Armenia___Average_Monthly_Wages_in_the_State_Sector__1994_99__1">'[17]WAGES_old'!$A$1:$F$63</definedName>
    <definedName name="Table_12.__Armenia__Labor_Force__Employment__and_Unemployment__1994_99">'[17]EMPLOY_old'!$A$1:$H$53</definedName>
    <definedName name="Table_13._Armenia___Employment_in_the_Public_Sector__1994_99">'[17]EMPL_PUBL_old'!$A$1:$F$27</definedName>
    <definedName name="Table_14">#REF!</definedName>
    <definedName name="Table_14._Armenia___Budgetary_Sector_Employment__1994_99">'[17]EMPL_BUDG_old'!$A$1:$K$17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'[17]EXPEN_old'!$A$1:$F$25</definedName>
    <definedName name="Table_2.__Armenia___Real_Gross_Domestic_Product_Growth__1994_99">'[17]NGDP_R_old'!$A$1:$L$35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'[17]TAX_REV_old'!$A$1:$F$24</definedName>
    <definedName name="Table_21._Armenia___Accounts_of_the_Central_Bank__1994_99">'[17]CBANK_old'!$A$1:$U$46</definedName>
    <definedName name="Table_22._Armenia___Monetary_Survey__1994_99">'[17]MSURVEY_old'!$A$1:$Q$52</definedName>
    <definedName name="Table_23._Armenia___Commercial_Banks___Interest_Rates_for_Loans_and_Deposits_in_Drams_and_U.S._Dollars__1996_99">'[17]INT_RATES_old'!$A$1:$R$32</definedName>
    <definedName name="Table_24._Armenia___Treasury_Bills__1995_99">'[17]Tbill_old'!$A$1:$U$31</definedName>
    <definedName name="Table_25">#REF!</definedName>
    <definedName name="Table_25._Armenia___Quarterly_Balance_of_Payments_and_External_Financing__1995_99">'[17]BOP_Q_OLD'!$A$1:$F$74</definedName>
    <definedName name="Table_26._Armenia___Summary_External_Debt_Data__1995_99">'[17]EXTDEBT_OLD'!$A$1:$F$45</definedName>
    <definedName name="Table_27.__Armenia___Commodity_Composition_of_Trade__1995_99">'[17]COMP_TRADE'!$A$1:$F$29</definedName>
    <definedName name="Table_28._Armenia___Direction_of_Trade__1995_99">'[17]DOT'!$A$1:$F$66</definedName>
    <definedName name="Table_29._Armenia___Incorporatized_and_Partially_Privatized_Enterprises__1994_99">'[17]PRIVATE_OLD'!$A$1:$G$29</definedName>
    <definedName name="Table_3.__Armenia_Quarterly_Real_GDP_1997_99">'[17]GDP_q_old'!$A$1:$P$31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'[17]BNKIND_old'!$A$1:$M$16</definedName>
    <definedName name="Table_31._Armenia___Banking_Sector_Loans__1996_99">'[17]BNKLOANS_old'!$A$1:$O$40</definedName>
    <definedName name="Table_32._Armenia___Total_Electricity_Generation__Distribution_and_Collection__1994_99">'[17]ELECTR_old'!$A$1:$F$51</definedName>
    <definedName name="Table_33._General_Government_Tax_Revenue_in_Selected_BRO_Countries">#REF!</definedName>
    <definedName name="Table_34._General_Government_Tax_Revenue_Performance_in_Armenia_and_Comparator_Countries_1995___1998_1">'[17]taxrevSum'!$A$1:$F$52</definedName>
    <definedName name="Table_4.__Moldova____Monetary_Survey_and_Projections__1994_98_1">#REF!</definedName>
    <definedName name="Table_4._Armenia___Gross_Domestic_Product__1994_99">'[17]NGDP_old'!$A$1:$O$33</definedName>
    <definedName name="Table_4SR">#REF!</definedName>
    <definedName name="Table_5._Armenia___Production_of_Selected_Agricultural_Products__1994_99">'[17]AGRI_old'!$A$1:$S$22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'[17]INDCOM_old'!$A$1:$L$31</definedName>
    <definedName name="Table_7._Armenia___Consumer_Prices__1994_99">'[17]CPI_old'!$A$1:$I$102</definedName>
    <definedName name="Table_8.__Armenia___Selected_Energy_Prices__1994_99__1">'[17]ENERGY_old'!$A$1:$AF$25</definedName>
    <definedName name="Table_9._Armenia___Regulated_Prices_for_Main_Commodities_and_Services__1994_99__1">'[17]MAINCOM_old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'[27]Trade'!#REF!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'[42]EU2DBase'!$C$1:$F$196</definedName>
    <definedName name="UKR2">'[42]EU2DBase'!$G$1:$U$196</definedName>
    <definedName name="UKR3">'[42]EU2DBase'!#REF!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'[14]Montabs:junk'!$B$17:$U$38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'[33]REER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'[60]CAgds'!$D$12:$BO$12</definedName>
    <definedName name="XGS">#REF!</definedName>
    <definedName name="xinc">'[24]CAinc'!$D$12:$BO$12</definedName>
    <definedName name="xinc_11">'[60]CAinc'!$D$12:$BO$12</definedName>
    <definedName name="xnfs">'[24]CAnfs'!$D$12:$BO$12</definedName>
    <definedName name="xnfs_11">'[60]CAnfs'!$D$12:$BO$12</definedName>
    <definedName name="XOF">#REF!</definedName>
    <definedName name="xr">#REF!</definedName>
    <definedName name="xxWRS_1">WEO '[13]LINK'!$A$1:$A$42</definedName>
    <definedName name="xxWRS_1_15">WEO '[13]LINK'!$A$1:$A$42</definedName>
    <definedName name="xxWRS_1_17">WEO '[13]LINK'!$A$1:$A$42</definedName>
    <definedName name="xxWRS_1_2">#REF!</definedName>
    <definedName name="xxWRS_1_20">WEO '[13]LINK'!$A$1:$A$42</definedName>
    <definedName name="xxWRS_1_22">WEO '[13]LINK'!$A$1:$A$42</definedName>
    <definedName name="xxWRS_1_24">WEO '[13]LINK'!$A$1:$A$42</definedName>
    <definedName name="xxWRS_1_28">WEO '[13]LINK'!$A$1:$A$42</definedName>
    <definedName name="xxWRS_1_37">WEO '[13]LINK'!$A$1:$A$42</definedName>
    <definedName name="xxWRS_1_38">WEO '[13]LINK'!$A$1:$A$42</definedName>
    <definedName name="xxWRS_1_46">WEO '[13]LINK'!$A$1:$A$42</definedName>
    <definedName name="xxWRS_1_47">WEO '[13]LINK'!$A$1:$A$42</definedName>
    <definedName name="xxWRS_1_49">WEO '[13]LINK'!$A$1:$A$42</definedName>
    <definedName name="xxWRS_1_54">WEO '[13]LINK'!$A$1:$A$42</definedName>
    <definedName name="xxWRS_1_55">WEO '[13]LINK'!$A$1:$A$42</definedName>
    <definedName name="xxWRS_1_56">WEO '[13]LINK'!$A$1:$A$42</definedName>
    <definedName name="xxWRS_1_57">WEO '[13]LINK'!$A$1:$A$42</definedName>
    <definedName name="xxWRS_1_61">WEO '[13]LINK'!$A$1:$A$42</definedName>
    <definedName name="xxWRS_1_63">WEO '[13]LINK'!$A$1:$A$42</definedName>
    <definedName name="xxWRS_1_64">WEO '[13]LINK'!$A$1:$A$42</definedName>
    <definedName name="xxWRS_1_65">WEO '[13]LINK'!$A$1:$A$42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'[85]Table'!$A$3:$AB$70</definedName>
    <definedName name="xxxxx_11">'[86]Table'!$A$3:$AB$70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'[87]ass'!$7:$7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'[88]oth'!$17:$17</definedName>
    <definedName name="zRoWCPIchange">#REF!</definedName>
    <definedName name="zRoWCPIchange_14">#REF!</definedName>
    <definedName name="zRoWCPIchange_25">#REF!</definedName>
    <definedName name="zSDReRate">'[88]ass'!$24:$24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'[89]до викупа'!$E$664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2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<sst xmlns="http://schemas.openxmlformats.org/spreadsheetml/2006/main" count="59" uniqueCount="51">
  <si>
    <t>PIB 2008=</t>
  </si>
  <si>
    <t>PIB 2009=</t>
  </si>
  <si>
    <t xml:space="preserve">         EXECUŢIA BUGETULUI GENERAL CONSOLIDAT                                                                                                                                01 Ianuarie - 31 Octombrie</t>
  </si>
  <si>
    <t xml:space="preserve">    </t>
  </si>
  <si>
    <t xml:space="preserve"> Realizari  2012</t>
  </si>
  <si>
    <t>Program 2009</t>
  </si>
  <si>
    <t>Realizari  2013</t>
  </si>
  <si>
    <t xml:space="preserve"> Diferenţe    2013
   faţă de      2012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</si>
  <si>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</si>
  <si>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</si>
  <si>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</si>
  <si>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</si>
  <si>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</si>
  <si>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</si>
  <si>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</si>
  <si>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</si>
  <si>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</si>
  <si>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</si>
  <si>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</si>
  <si>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</si>
  <si>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</si>
  <si>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</si>
  <si>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</si>
  <si>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</si>
  <si>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</si>
  <si>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</si>
  <si>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</si>
  <si>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</si>
  <si>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</si>
  <si>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</si>
  <si>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</si>
  <si>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</si>
  <si>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</si>
  <si>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Operatiuni financiare</t>
  </si>
  <si>
    <t>Sume incasate in contul unic (bugetul de stat)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</si>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</sst>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6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_-* #,##0.00000\ _l_e_i_-;\-* #,##0.00000\ _l_e_i_-;_-* &quot;-&quot;??\ _l_e_i_-;_-@_-"/>
    <numFmt numFmtId="213" formatCode="#,##0\ \ \ \ "/>
    <numFmt numFmtId="214" formatCode="#,##0.0000000"/>
    <numFmt numFmtId="215" formatCode="_-* #,##0.0\ _l_e_i_-;\-* #,##0.0\ _l_e_i_-;_-* &quot;-&quot;??\ _l_e_i_-;_-@_-"/>
  </numFmts>
  <fonts count="82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181" fontId="8" fillId="0" borderId="0" applyFill="0" applyBorder="0" applyAlignment="0" applyProtection="0"/>
    <xf numFmtId="0" fontId="9" fillId="4" borderId="0" applyNumberFormat="0" applyBorder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81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22" borderId="5" applyNumberFormat="0" applyAlignment="0" applyProtection="0"/>
    <xf numFmtId="0" fontId="13" fillId="23" borderId="6">
      <alignment horizontal="right" vertical="center"/>
      <protection/>
    </xf>
    <xf numFmtId="0" fontId="14" fillId="23" borderId="6">
      <alignment horizontal="right" vertical="center"/>
      <protection/>
    </xf>
    <xf numFmtId="0" fontId="0" fillId="23" borderId="7">
      <alignment/>
      <protection/>
    </xf>
    <xf numFmtId="0" fontId="15" fillId="24" borderId="6">
      <alignment horizontal="center" vertical="center"/>
      <protection/>
    </xf>
    <xf numFmtId="0" fontId="13" fillId="23" borderId="6">
      <alignment horizontal="right" vertical="center"/>
      <protection/>
    </xf>
    <xf numFmtId="0" fontId="0" fillId="23" borderId="0">
      <alignment/>
      <protection/>
    </xf>
    <xf numFmtId="0" fontId="16" fillId="23" borderId="6">
      <alignment horizontal="left" vertical="center"/>
      <protection/>
    </xf>
    <xf numFmtId="0" fontId="16" fillId="23" borderId="8">
      <alignment vertical="center"/>
      <protection/>
    </xf>
    <xf numFmtId="0" fontId="17" fillId="23" borderId="9">
      <alignment vertical="center"/>
      <protection/>
    </xf>
    <xf numFmtId="0" fontId="16" fillId="23" borderId="6">
      <alignment/>
      <protection/>
    </xf>
    <xf numFmtId="0" fontId="14" fillId="23" borderId="6">
      <alignment horizontal="right" vertical="center"/>
      <protection/>
    </xf>
    <xf numFmtId="0" fontId="18" fillId="25" borderId="6">
      <alignment horizontal="left" vertical="center"/>
      <protection/>
    </xf>
    <xf numFmtId="0" fontId="18" fillId="25" borderId="6">
      <alignment horizontal="left" vertical="center"/>
      <protection/>
    </xf>
    <xf numFmtId="0" fontId="19" fillId="23" borderId="6">
      <alignment horizontal="left" vertical="center"/>
      <protection/>
    </xf>
    <xf numFmtId="0" fontId="20" fillId="23" borderId="7">
      <alignment/>
      <protection/>
    </xf>
    <xf numFmtId="0" fontId="15" fillId="20" borderId="6">
      <alignment horizontal="left" vertical="center"/>
      <protection/>
    </xf>
    <xf numFmtId="43" fontId="0" fillId="0" borderId="0" applyFill="0" applyBorder="0" applyAlignment="0" applyProtection="0"/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41" fontId="0" fillId="0" borderId="0" applyFill="0" applyBorder="0" applyAlignment="0" applyProtection="0"/>
    <xf numFmtId="166" fontId="22" fillId="0" borderId="0">
      <alignment horizontal="right" vertical="top"/>
      <protection/>
    </xf>
    <xf numFmtId="183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3" fontId="24" fillId="0" borderId="11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186" fontId="1" fillId="0" borderId="0" applyFill="0" applyBorder="0" applyAlignment="0" applyProtection="0"/>
    <xf numFmtId="181" fontId="27" fillId="0" borderId="0">
      <alignment/>
      <protection/>
    </xf>
    <xf numFmtId="0" fontId="28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2" fillId="0" borderId="0">
      <alignment/>
      <protection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32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33" fillId="0" borderId="0" applyNumberFormat="0" applyFill="0" applyBorder="0" applyAlignment="0" applyProtection="0"/>
    <xf numFmtId="0" fontId="9" fillId="4" borderId="0" applyNumberFormat="0" applyBorder="0" applyAlignment="0" applyProtection="0"/>
    <xf numFmtId="181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89" fontId="38" fillId="0" borderId="0">
      <alignment/>
      <protection locked="0"/>
    </xf>
    <xf numFmtId="189" fontId="38" fillId="0" borderId="0">
      <alignment/>
      <protection locked="0"/>
    </xf>
    <xf numFmtId="181" fontId="39" fillId="0" borderId="0" applyFill="0" applyBorder="0" applyAlignment="0" applyProtection="0"/>
    <xf numFmtId="181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21" borderId="15" applyNumberFormat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0" fontId="26" fillId="7" borderId="2" applyNumberFormat="0" applyAlignment="0" applyProtection="0"/>
    <xf numFmtId="181" fontId="34" fillId="23" borderId="0" applyBorder="0" applyAlignment="0" applyProtection="0"/>
    <xf numFmtId="0" fontId="7" fillId="3" borderId="0" applyNumberFormat="0" applyBorder="0" applyAlignment="0" applyProtection="0"/>
    <xf numFmtId="0" fontId="26" fillId="7" borderId="2" applyNumberFormat="0" applyAlignment="0" applyProtection="0"/>
    <xf numFmtId="181" fontId="43" fillId="0" borderId="0" applyFill="0" applyBorder="0" applyAlignment="0" applyProtection="0"/>
    <xf numFmtId="0" fontId="44" fillId="0" borderId="0">
      <alignment/>
      <protection/>
    </xf>
    <xf numFmtId="181" fontId="43" fillId="0" borderId="0" applyFill="0" applyBorder="0" applyAlignment="0" applyProtection="0"/>
    <xf numFmtId="165" fontId="45" fillId="0" borderId="0">
      <alignment/>
      <protection/>
    </xf>
    <xf numFmtId="0" fontId="32" fillId="0" borderId="16">
      <alignment/>
      <protection/>
    </xf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181" fontId="47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37" fontId="51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2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3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0" fontId="22" fillId="0" borderId="0">
      <alignment/>
      <protection/>
    </xf>
    <xf numFmtId="181" fontId="55" fillId="0" borderId="0" applyFill="0" applyBorder="0" applyAlignment="0" applyProtection="0"/>
    <xf numFmtId="167" fontId="56" fillId="0" borderId="0">
      <alignment/>
      <protection/>
    </xf>
    <xf numFmtId="0" fontId="0" fillId="28" borderId="0">
      <alignment/>
      <protection/>
    </xf>
    <xf numFmtId="0" fontId="9" fillId="4" borderId="0" applyNumberFormat="0" applyBorder="0" applyAlignment="0" applyProtection="0"/>
    <xf numFmtId="0" fontId="42" fillId="21" borderId="15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27" fillId="0" borderId="0">
      <alignment/>
      <protection/>
    </xf>
    <xf numFmtId="181" fontId="0" fillId="0" borderId="0">
      <alignment/>
      <protection/>
    </xf>
    <xf numFmtId="0" fontId="6" fillId="0" borderId="0" applyNumberFormat="0" applyFill="0" applyBorder="0" applyAlignment="0" applyProtection="0"/>
    <xf numFmtId="205" fontId="58" fillId="0" borderId="0" applyBorder="0">
      <alignment/>
      <protection/>
    </xf>
    <xf numFmtId="205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5" fontId="58" fillId="29" borderId="0" applyBorder="0">
      <alignment/>
      <protection/>
    </xf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56" fillId="20" borderId="1">
      <alignment/>
      <protection/>
    </xf>
    <xf numFmtId="0" fontId="62" fillId="0" borderId="17" applyNumberFormat="0" applyFill="0" applyAlignment="0" applyProtection="0"/>
    <xf numFmtId="0" fontId="49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2" fillId="22" borderId="5" applyNumberFormat="0" applyAlignment="0" applyProtection="0"/>
    <xf numFmtId="0" fontId="12" fillId="22" borderId="5" applyNumberFormat="0" applyAlignment="0" applyProtection="0"/>
    <xf numFmtId="43" fontId="0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6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63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181" fontId="64" fillId="0" borderId="0" applyFill="0" applyBorder="0" applyAlignment="0" applyProtection="0"/>
    <xf numFmtId="181" fontId="65" fillId="0" borderId="0" applyFill="0" applyBorder="0" applyAlignment="0" applyProtection="0"/>
    <xf numFmtId="167" fontId="25" fillId="0" borderId="0">
      <alignment horizontal="right"/>
      <protection/>
    </xf>
    <xf numFmtId="0" fontId="66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7" fillId="0" borderId="0" applyProtection="0">
      <alignment/>
    </xf>
    <xf numFmtId="0" fontId="68" fillId="0" borderId="0" applyProtection="0">
      <alignment/>
    </xf>
    <xf numFmtId="0" fontId="66" fillId="0" borderId="19" applyProtection="0">
      <alignment/>
    </xf>
    <xf numFmtId="0" fontId="1" fillId="0" borderId="0">
      <alignment/>
      <protection/>
    </xf>
    <xf numFmtId="181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0" fillId="0" borderId="0" applyFill="0" applyBorder="0" applyAlignment="0" applyProtection="0"/>
    <xf numFmtId="181" fontId="70" fillId="0" borderId="0" applyFill="0" applyBorder="0" applyAlignment="0" applyProtection="0"/>
    <xf numFmtId="2" fontId="66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23">
    <xf numFmtId="0" fontId="0" fillId="0" borderId="0" xfId="0" applyFont="1" applyAlignment="1">
      <alignment/>
    </xf>
    <xf numFmtId="165" fontId="71" fillId="30" borderId="0" xfId="0" applyNumberFormat="1" applyFont="1" applyFill="1" applyAlignment="1" applyProtection="1">
      <alignment horizontal="center"/>
      <protection locked="0"/>
    </xf>
    <xf numFmtId="165" fontId="71" fillId="30" borderId="0" xfId="0" applyNumberFormat="1" applyFont="1" applyFill="1" applyAlignment="1" applyProtection="1">
      <alignment/>
      <protection locked="0"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3" fillId="30" borderId="0" xfId="210" applyNumberFormat="1" applyFont="1" applyFill="1" applyBorder="1" applyAlignment="1">
      <alignment horizontal="right"/>
      <protection/>
    </xf>
    <xf numFmtId="165" fontId="73" fillId="30" borderId="0" xfId="0" applyNumberFormat="1" applyFont="1" applyFill="1" applyAlignment="1" applyProtection="1">
      <alignment horizontal="center"/>
      <protection locked="0"/>
    </xf>
    <xf numFmtId="165" fontId="71" fillId="30" borderId="0" xfId="0" applyNumberFormat="1" applyFont="1" applyFill="1" applyBorder="1" applyAlignment="1" applyProtection="1">
      <alignment horizontal="center"/>
      <protection locked="0"/>
    </xf>
    <xf numFmtId="0" fontId="74" fillId="8" borderId="0" xfId="0" applyFont="1" applyFill="1" applyBorder="1" applyAlignment="1" quotePrefix="1">
      <alignment horizontal="center" wrapText="1"/>
    </xf>
    <xf numFmtId="0" fontId="74" fillId="8" borderId="0" xfId="0" applyFont="1" applyFill="1" applyBorder="1" applyAlignment="1">
      <alignment horizontal="center" wrapText="1"/>
    </xf>
    <xf numFmtId="165" fontId="75" fillId="30" borderId="0" xfId="0" applyNumberFormat="1" applyFont="1" applyFill="1" applyBorder="1" applyAlignment="1" applyProtection="1">
      <alignment/>
      <protection locked="0"/>
    </xf>
    <xf numFmtId="165" fontId="71" fillId="30" borderId="20" xfId="0" applyNumberFormat="1" applyFont="1" applyFill="1" applyBorder="1" applyAlignment="1" applyProtection="1">
      <alignment horizontal="center"/>
      <protection locked="0"/>
    </xf>
    <xf numFmtId="165" fontId="71" fillId="30" borderId="0" xfId="0" applyNumberFormat="1" applyFont="1" applyFill="1" applyBorder="1" applyAlignment="1" applyProtection="1">
      <alignment/>
      <protection locked="0"/>
    </xf>
    <xf numFmtId="165" fontId="73" fillId="30" borderId="0" xfId="0" applyNumberFormat="1" applyFont="1" applyFill="1" applyBorder="1" applyAlignment="1" applyProtection="1">
      <alignment horizontal="right"/>
      <protection locked="0"/>
    </xf>
    <xf numFmtId="165" fontId="71" fillId="30" borderId="0" xfId="0" applyNumberFormat="1" applyFont="1" applyFill="1" applyBorder="1" applyAlignment="1" applyProtection="1">
      <alignment horizontal="right"/>
      <protection locked="0"/>
    </xf>
    <xf numFmtId="165" fontId="71" fillId="30" borderId="20" xfId="0" applyNumberFormat="1" applyFont="1" applyFill="1" applyBorder="1" applyAlignment="1" applyProtection="1">
      <alignment horizontal="right"/>
      <protection locked="0"/>
    </xf>
    <xf numFmtId="165" fontId="71" fillId="30" borderId="21" xfId="0" applyNumberFormat="1" applyFont="1" applyFill="1" applyBorder="1" applyAlignment="1" applyProtection="1">
      <alignment horizontal="center"/>
      <protection locked="0"/>
    </xf>
    <xf numFmtId="0" fontId="73" fillId="0" borderId="22" xfId="210" applyFont="1" applyFill="1" applyBorder="1" applyAlignment="1" quotePrefix="1">
      <alignment horizontal="center" vertical="center" wrapText="1"/>
      <protection/>
    </xf>
    <xf numFmtId="0" fontId="0" fillId="0" borderId="22" xfId="0" applyFont="1" applyBorder="1" applyAlignment="1">
      <alignment/>
    </xf>
    <xf numFmtId="0" fontId="73" fillId="0" borderId="21" xfId="210" applyFont="1" applyFill="1" applyBorder="1" applyAlignment="1" quotePrefix="1">
      <alignment horizontal="center" vertical="center" wrapText="1"/>
      <protection/>
    </xf>
    <xf numFmtId="165" fontId="73" fillId="30" borderId="22" xfId="0" applyNumberFormat="1" applyFont="1" applyFill="1" applyBorder="1" applyAlignment="1" applyProtection="1">
      <alignment horizontal="center" vertical="center" wrapText="1"/>
      <protection locked="0"/>
    </xf>
    <xf numFmtId="165" fontId="73" fillId="30" borderId="21" xfId="0" applyNumberFormat="1" applyFont="1" applyFill="1" applyBorder="1" applyAlignment="1" applyProtection="1">
      <alignment horizontal="center" vertical="center" wrapText="1"/>
      <protection locked="0"/>
    </xf>
    <xf numFmtId="165" fontId="73" fillId="30" borderId="22" xfId="0" applyNumberFormat="1" applyFont="1" applyFill="1" applyBorder="1" applyAlignment="1">
      <alignment horizontal="center" vertical="center" wrapText="1"/>
    </xf>
    <xf numFmtId="165" fontId="73" fillId="30" borderId="22" xfId="0" applyNumberFormat="1" applyFont="1" applyFill="1" applyBorder="1" applyAlignment="1" quotePrefix="1">
      <alignment horizontal="center" vertical="center" wrapText="1"/>
    </xf>
    <xf numFmtId="165" fontId="73" fillId="30" borderId="21" xfId="0" applyNumberFormat="1" applyFont="1" applyFill="1" applyBorder="1" applyAlignment="1" quotePrefix="1">
      <alignment horizontal="center" vertical="center" wrapText="1"/>
    </xf>
    <xf numFmtId="0" fontId="73" fillId="0" borderId="22" xfId="210" applyFont="1" applyFill="1" applyBorder="1" applyAlignment="1">
      <alignment horizontal="center" vertical="center" wrapText="1"/>
      <protection/>
    </xf>
    <xf numFmtId="0" fontId="73" fillId="0" borderId="21" xfId="210" applyFont="1" applyFill="1" applyBorder="1" applyAlignment="1" quotePrefix="1">
      <alignment vertical="center" wrapText="1"/>
      <protection/>
    </xf>
    <xf numFmtId="165" fontId="74" fillId="30" borderId="23" xfId="0" applyNumberFormat="1" applyFont="1" applyFill="1" applyBorder="1" applyAlignment="1" applyProtection="1">
      <alignment horizontal="center"/>
      <protection locked="0"/>
    </xf>
    <xf numFmtId="0" fontId="24" fillId="0" borderId="24" xfId="210" applyFont="1" applyFill="1" applyBorder="1" applyAlignment="1">
      <alignment horizontal="center"/>
      <protection/>
    </xf>
    <xf numFmtId="165" fontId="24" fillId="30" borderId="24" xfId="0" applyNumberFormat="1" applyFont="1" applyFill="1" applyBorder="1" applyAlignment="1" applyProtection="1">
      <alignment horizontal="center" wrapText="1"/>
      <protection locked="0"/>
    </xf>
    <xf numFmtId="165" fontId="24" fillId="30" borderId="0" xfId="0" applyNumberFormat="1" applyFont="1" applyFill="1" applyBorder="1" applyAlignment="1" applyProtection="1">
      <alignment horizontal="center" wrapText="1"/>
      <protection locked="0"/>
    </xf>
    <xf numFmtId="0" fontId="24" fillId="0" borderId="23" xfId="210" applyFont="1" applyFill="1" applyBorder="1" applyAlignment="1">
      <alignment horizontal="center"/>
      <protection/>
    </xf>
    <xf numFmtId="0" fontId="24" fillId="0" borderId="23" xfId="210" applyFont="1" applyFill="1" applyBorder="1" applyAlignment="1">
      <alignment horizontal="right"/>
      <protection/>
    </xf>
    <xf numFmtId="0" fontId="24" fillId="0" borderId="23" xfId="210" applyFont="1" applyFill="1" applyBorder="1" applyAlignment="1">
      <alignment horizontal="center" wrapText="1"/>
      <protection/>
    </xf>
    <xf numFmtId="0" fontId="73" fillId="0" borderId="23" xfId="210" applyFont="1" applyFill="1" applyBorder="1" applyAlignment="1" quotePrefix="1">
      <alignment vertical="center" wrapText="1"/>
      <protection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1" fillId="30" borderId="24" xfId="0" applyNumberFormat="1" applyFont="1" applyFill="1" applyBorder="1" applyAlignment="1" applyProtection="1">
      <alignment horizontal="center" vertical="center"/>
      <protection locked="0"/>
    </xf>
    <xf numFmtId="165" fontId="71" fillId="30" borderId="24" xfId="0" applyNumberFormat="1" applyFont="1" applyFill="1" applyBorder="1" applyAlignment="1" applyProtection="1">
      <alignment vertical="center"/>
      <protection locked="0"/>
    </xf>
    <xf numFmtId="165" fontId="73" fillId="30" borderId="24" xfId="0" applyNumberFormat="1" applyFont="1" applyFill="1" applyBorder="1" applyAlignment="1" applyProtection="1">
      <alignment horizontal="center" vertical="center"/>
      <protection locked="0"/>
    </xf>
    <xf numFmtId="49" fontId="73" fillId="0" borderId="24" xfId="210" applyNumberFormat="1" applyFont="1" applyFill="1" applyBorder="1" applyAlignment="1">
      <alignment horizontal="center"/>
      <protection/>
    </xf>
    <xf numFmtId="165" fontId="71" fillId="30" borderId="0" xfId="0" applyNumberFormat="1" applyFont="1" applyFill="1" applyBorder="1" applyAlignment="1" applyProtection="1">
      <alignment horizontal="center" vertical="center"/>
      <protection locked="0"/>
    </xf>
    <xf numFmtId="165" fontId="73" fillId="4" borderId="0" xfId="0" applyNumberFormat="1" applyFont="1" applyFill="1" applyBorder="1" applyAlignment="1" applyProtection="1">
      <alignment horizontal="left" vertical="center"/>
      <protection locked="0"/>
    </xf>
    <xf numFmtId="165" fontId="73" fillId="4" borderId="0" xfId="210" applyNumberFormat="1" applyFont="1" applyFill="1" applyBorder="1" applyAlignment="1">
      <alignment horizontal="right"/>
      <protection/>
    </xf>
    <xf numFmtId="165" fontId="73" fillId="4" borderId="0" xfId="0" applyNumberFormat="1" applyFont="1" applyFill="1" applyBorder="1" applyAlignment="1" applyProtection="1">
      <alignment horizontal="right" vertical="center"/>
      <protection locked="0"/>
    </xf>
    <xf numFmtId="49" fontId="73" fillId="4" borderId="0" xfId="210" applyNumberFormat="1" applyFont="1" applyFill="1" applyBorder="1" applyAlignment="1">
      <alignment horizontal="right"/>
      <protection/>
    </xf>
    <xf numFmtId="165" fontId="71" fillId="30" borderId="0" xfId="0" applyNumberFormat="1" applyFont="1" applyFill="1" applyBorder="1" applyAlignment="1" applyProtection="1">
      <alignment vertical="center"/>
      <protection locked="0"/>
    </xf>
    <xf numFmtId="165" fontId="73" fillId="30" borderId="0" xfId="0" applyNumberFormat="1" applyFont="1" applyFill="1" applyBorder="1" applyAlignment="1" applyProtection="1">
      <alignment horizontal="center" vertical="center"/>
      <protection locked="0"/>
    </xf>
    <xf numFmtId="49" fontId="73" fillId="0" borderId="0" xfId="210" applyNumberFormat="1" applyFont="1" applyFill="1" applyBorder="1" applyAlignment="1">
      <alignment horizontal="center"/>
      <protection/>
    </xf>
    <xf numFmtId="165" fontId="73" fillId="8" borderId="0" xfId="0" applyNumberFormat="1" applyFont="1" applyFill="1" applyBorder="1" applyAlignment="1" applyProtection="1">
      <alignment horizontal="left" vertical="center"/>
      <protection locked="0"/>
    </xf>
    <xf numFmtId="165" fontId="73" fillId="8" borderId="0" xfId="0" applyNumberFormat="1" applyFont="1" applyFill="1" applyBorder="1" applyAlignment="1" applyProtection="1">
      <alignment vertical="center"/>
      <protection locked="0"/>
    </xf>
    <xf numFmtId="165" fontId="73" fillId="8" borderId="0" xfId="0" applyNumberFormat="1" applyFont="1" applyFill="1" applyBorder="1" applyAlignment="1" applyProtection="1">
      <alignment vertical="center"/>
      <protection/>
    </xf>
    <xf numFmtId="172" fontId="76" fillId="8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left" indent="1"/>
      <protection locked="0"/>
    </xf>
    <xf numFmtId="165" fontId="73" fillId="30" borderId="0" xfId="0" applyNumberFormat="1" applyFont="1" applyFill="1" applyBorder="1" applyAlignment="1" applyProtection="1">
      <alignment vertical="center"/>
      <protection locked="0"/>
    </xf>
    <xf numFmtId="165" fontId="73" fillId="30" borderId="0" xfId="0" applyNumberFormat="1" applyFont="1" applyFill="1" applyBorder="1" applyAlignment="1" applyProtection="1">
      <alignment vertical="center"/>
      <protection/>
    </xf>
    <xf numFmtId="172" fontId="76" fillId="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left" indent="2"/>
      <protection locked="0"/>
    </xf>
    <xf numFmtId="165" fontId="73" fillId="30" borderId="0" xfId="0" applyNumberFormat="1" applyFont="1" applyFill="1" applyBorder="1" applyAlignment="1" applyProtection="1">
      <alignment horizontal="left" wrapText="1" indent="4"/>
      <protection locked="0"/>
    </xf>
    <xf numFmtId="165" fontId="73" fillId="30" borderId="0" xfId="0" applyNumberFormat="1" applyFont="1" applyFill="1" applyBorder="1" applyAlignment="1" applyProtection="1">
      <alignment vertical="center" wrapText="1"/>
      <protection locked="0"/>
    </xf>
    <xf numFmtId="165" fontId="71" fillId="30" borderId="0" xfId="0" applyNumberFormat="1" applyFont="1" applyFill="1" applyBorder="1" applyAlignment="1" applyProtection="1">
      <alignment horizontal="left" indent="6"/>
      <protection locked="0"/>
    </xf>
    <xf numFmtId="165" fontId="71" fillId="30" borderId="0" xfId="0" applyNumberFormat="1" applyFont="1" applyFill="1" applyBorder="1" applyAlignment="1" applyProtection="1">
      <alignment vertical="center"/>
      <protection/>
    </xf>
    <xf numFmtId="172" fontId="77" fillId="0" borderId="0" xfId="0" applyNumberFormat="1" applyFont="1" applyFill="1" applyBorder="1" applyAlignment="1" applyProtection="1">
      <alignment horizontal="right" vertical="center"/>
      <protection locked="0"/>
    </xf>
    <xf numFmtId="165" fontId="71" fillId="30" borderId="0" xfId="0" applyNumberFormat="1" applyFont="1" applyFill="1" applyBorder="1" applyAlignment="1" applyProtection="1">
      <alignment horizontal="left" wrapText="1" indent="6"/>
      <protection locked="0"/>
    </xf>
    <xf numFmtId="165" fontId="71" fillId="30" borderId="0" xfId="0" applyNumberFormat="1" applyFont="1" applyFill="1" applyBorder="1" applyAlignment="1" applyProtection="1">
      <alignment vertical="center" wrapText="1"/>
      <protection locked="0"/>
    </xf>
    <xf numFmtId="165" fontId="73" fillId="30" borderId="0" xfId="0" applyNumberFormat="1" applyFont="1" applyFill="1" applyBorder="1" applyAlignment="1" applyProtection="1">
      <alignment horizontal="left" vertical="center" wrapText="1" indent="4"/>
      <protection/>
    </xf>
    <xf numFmtId="165" fontId="73" fillId="30" borderId="0" xfId="0" applyNumberFormat="1" applyFont="1" applyFill="1" applyBorder="1" applyAlignment="1" applyProtection="1">
      <alignment vertical="center" wrapText="1"/>
      <protection/>
    </xf>
    <xf numFmtId="165" fontId="71" fillId="30" borderId="0" xfId="0" applyNumberFormat="1" applyFont="1" applyFill="1" applyBorder="1" applyAlignment="1" applyProtection="1">
      <alignment horizontal="left" vertical="center" wrapText="1" indent="6"/>
      <protection/>
    </xf>
    <xf numFmtId="165" fontId="71" fillId="30" borderId="0" xfId="0" applyNumberFormat="1" applyFont="1" applyFill="1" applyBorder="1" applyAlignment="1" applyProtection="1">
      <alignment vertical="center" wrapText="1"/>
      <protection/>
    </xf>
    <xf numFmtId="165" fontId="71" fillId="30" borderId="0" xfId="0" applyNumberFormat="1" applyFont="1" applyFill="1" applyBorder="1" applyAlignment="1" applyProtection="1">
      <alignment horizontal="left"/>
      <protection locked="0"/>
    </xf>
    <xf numFmtId="165" fontId="73" fillId="30" borderId="0" xfId="0" applyNumberFormat="1" applyFont="1" applyFill="1" applyBorder="1" applyAlignment="1" applyProtection="1">
      <alignment vertical="center"/>
      <protection locked="0"/>
    </xf>
    <xf numFmtId="165" fontId="73" fillId="30" borderId="0" xfId="0" applyNumberFormat="1" applyFont="1" applyFill="1" applyBorder="1" applyAlignment="1" applyProtection="1">
      <alignment horizontal="left" vertical="center" indent="4"/>
      <protection/>
    </xf>
    <xf numFmtId="165" fontId="73" fillId="30" borderId="0" xfId="0" applyNumberFormat="1" applyFont="1" applyFill="1" applyBorder="1" applyAlignment="1">
      <alignment horizontal="left" vertical="center" indent="2"/>
    </xf>
    <xf numFmtId="165" fontId="73" fillId="30" borderId="0" xfId="0" applyNumberFormat="1" applyFont="1" applyFill="1" applyBorder="1" applyAlignment="1">
      <alignment vertical="center"/>
    </xf>
    <xf numFmtId="165" fontId="73" fillId="30" borderId="0" xfId="0" applyNumberFormat="1" applyFont="1" applyFill="1" applyBorder="1" applyAlignment="1" applyProtection="1">
      <alignment horizontal="left" vertical="center" indent="2"/>
      <protection/>
    </xf>
    <xf numFmtId="165" fontId="73" fillId="0" borderId="0" xfId="0" applyNumberFormat="1" applyFont="1" applyFill="1" applyBorder="1" applyAlignment="1" applyProtection="1">
      <alignment horizontal="left" wrapText="1"/>
      <protection locked="0"/>
    </xf>
    <xf numFmtId="165" fontId="73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73" fillId="0" borderId="0" xfId="0" applyNumberFormat="1" applyFont="1" applyFill="1" applyBorder="1" applyAlignment="1" applyProtection="1">
      <alignment vertical="center" wrapText="1"/>
      <protection locked="0"/>
    </xf>
    <xf numFmtId="165" fontId="71" fillId="30" borderId="0" xfId="0" applyNumberFormat="1" applyFont="1" applyFill="1" applyBorder="1" applyAlignment="1" applyProtection="1">
      <alignment horizontal="left" wrapText="1" indent="4"/>
      <protection locked="0"/>
    </xf>
    <xf numFmtId="165" fontId="73" fillId="30" borderId="0" xfId="0" applyNumberFormat="1" applyFont="1" applyFill="1" applyBorder="1" applyAlignment="1" applyProtection="1">
      <alignment/>
      <protection/>
    </xf>
    <xf numFmtId="165" fontId="73" fillId="30" borderId="0" xfId="0" applyNumberFormat="1" applyFont="1" applyFill="1" applyBorder="1" applyAlignment="1" applyProtection="1">
      <alignment/>
      <protection locked="0"/>
    </xf>
    <xf numFmtId="172" fontId="78" fillId="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right" vertical="center"/>
      <protection locked="0"/>
    </xf>
    <xf numFmtId="165" fontId="76" fillId="3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left" wrapText="1" indent="1"/>
      <protection locked="0"/>
    </xf>
    <xf numFmtId="165" fontId="73" fillId="8" borderId="0" xfId="0" applyNumberFormat="1" applyFont="1" applyFill="1" applyBorder="1" applyAlignment="1">
      <alignment vertical="center"/>
    </xf>
    <xf numFmtId="165" fontId="73" fillId="30" borderId="0" xfId="0" applyNumberFormat="1" applyFont="1" applyFill="1" applyBorder="1" applyAlignment="1" applyProtection="1">
      <alignment horizontal="left" indent="1"/>
      <protection/>
    </xf>
    <xf numFmtId="165" fontId="73" fillId="30" borderId="0" xfId="0" applyNumberFormat="1" applyFont="1" applyFill="1" applyBorder="1" applyAlignment="1" applyProtection="1">
      <alignment horizontal="left" indent="2"/>
      <protection/>
    </xf>
    <xf numFmtId="165" fontId="73" fillId="30" borderId="0" xfId="0" applyNumberFormat="1" applyFont="1" applyFill="1" applyBorder="1" applyAlignment="1">
      <alignment/>
    </xf>
    <xf numFmtId="172" fontId="76" fillId="0" borderId="0" xfId="0" applyNumberFormat="1" applyFont="1" applyFill="1" applyBorder="1" applyAlignment="1" applyProtection="1">
      <alignment horizontal="right"/>
      <protection locked="0"/>
    </xf>
    <xf numFmtId="172" fontId="77" fillId="0" borderId="0" xfId="0" applyNumberFormat="1" applyFont="1" applyFill="1" applyBorder="1" applyAlignment="1" applyProtection="1">
      <alignment horizontal="right"/>
      <protection locked="0"/>
    </xf>
    <xf numFmtId="165" fontId="71" fillId="30" borderId="0" xfId="0" applyNumberFormat="1" applyFont="1" applyFill="1" applyBorder="1" applyAlignment="1" applyProtection="1">
      <alignment horizontal="left" wrapText="1" indent="4"/>
      <protection/>
    </xf>
    <xf numFmtId="165" fontId="71" fillId="30" borderId="0" xfId="0" applyNumberFormat="1" applyFont="1" applyFill="1" applyBorder="1" applyAlignment="1">
      <alignment vertical="center"/>
    </xf>
    <xf numFmtId="165" fontId="71" fillId="30" borderId="0" xfId="0" applyNumberFormat="1" applyFont="1" applyFill="1" applyBorder="1" applyAlignment="1" applyProtection="1">
      <alignment horizontal="left" indent="4"/>
      <protection/>
    </xf>
    <xf numFmtId="165" fontId="71" fillId="30" borderId="0" xfId="0" applyNumberFormat="1" applyFont="1" applyFill="1" applyBorder="1" applyAlignment="1" applyProtection="1">
      <alignment/>
      <protection/>
    </xf>
    <xf numFmtId="165" fontId="71" fillId="30" borderId="0" xfId="0" applyNumberFormat="1" applyFont="1" applyFill="1" applyBorder="1" applyAlignment="1">
      <alignment/>
    </xf>
    <xf numFmtId="165" fontId="71" fillId="30" borderId="0" xfId="0" applyNumberFormat="1" applyFont="1" applyFill="1" applyBorder="1" applyAlignment="1" applyProtection="1">
      <alignment horizontal="left" vertical="center" indent="4"/>
      <protection/>
    </xf>
    <xf numFmtId="165" fontId="73" fillId="30" borderId="0" xfId="0" applyNumberFormat="1" applyFont="1" applyFill="1" applyBorder="1" applyAlignment="1" applyProtection="1">
      <alignment horizontal="left" wrapText="1" indent="2"/>
      <protection/>
    </xf>
    <xf numFmtId="165" fontId="73" fillId="30" borderId="0" xfId="0" applyNumberFormat="1" applyFont="1" applyFill="1" applyBorder="1" applyAlignment="1" applyProtection="1">
      <alignment/>
      <protection/>
    </xf>
    <xf numFmtId="165" fontId="71" fillId="30" borderId="0" xfId="0" applyNumberFormat="1" applyFont="1" applyFill="1" applyBorder="1" applyAlignment="1" applyProtection="1">
      <alignment wrapText="1"/>
      <protection/>
    </xf>
    <xf numFmtId="165" fontId="71" fillId="30" borderId="0" xfId="0" applyNumberFormat="1" applyFont="1" applyFill="1" applyBorder="1" applyAlignment="1" applyProtection="1">
      <alignment horizontal="left" indent="2"/>
      <protection/>
    </xf>
    <xf numFmtId="165" fontId="73" fillId="30" borderId="0" xfId="0" applyNumberFormat="1" applyFont="1" applyFill="1" applyBorder="1" applyAlignment="1" applyProtection="1">
      <alignment vertical="center"/>
      <protection/>
    </xf>
    <xf numFmtId="165" fontId="73" fillId="30" borderId="0" xfId="0" applyNumberFormat="1" applyFont="1" applyFill="1" applyBorder="1" applyAlignment="1">
      <alignment horizontal="left" wrapText="1" indent="1"/>
    </xf>
    <xf numFmtId="165" fontId="73" fillId="30" borderId="0" xfId="0" applyNumberFormat="1" applyFont="1" applyFill="1" applyBorder="1" applyAlignment="1">
      <alignment wrapText="1"/>
    </xf>
    <xf numFmtId="165" fontId="73" fillId="0" borderId="0" xfId="0" applyNumberFormat="1" applyFont="1" applyFill="1" applyAlignment="1">
      <alignment horizontal="left" wrapText="1" indent="1"/>
    </xf>
    <xf numFmtId="165" fontId="73" fillId="0" borderId="0" xfId="0" applyNumberFormat="1" applyFont="1" applyFill="1" applyAlignment="1">
      <alignment horizontal="right" vertical="center"/>
    </xf>
    <xf numFmtId="165" fontId="73" fillId="30" borderId="0" xfId="0" applyNumberFormat="1" applyFont="1" applyFill="1" applyBorder="1" applyAlignment="1">
      <alignment vertical="center" wrapText="1"/>
    </xf>
    <xf numFmtId="165" fontId="73" fillId="8" borderId="20" xfId="0" applyNumberFormat="1" applyFont="1" applyFill="1" applyBorder="1" applyAlignment="1" applyProtection="1">
      <alignment horizontal="left" vertical="center"/>
      <protection/>
    </xf>
    <xf numFmtId="165" fontId="73" fillId="8" borderId="20" xfId="0" applyNumberFormat="1" applyFont="1" applyFill="1" applyBorder="1" applyAlignment="1" applyProtection="1">
      <alignment/>
      <protection/>
    </xf>
    <xf numFmtId="4" fontId="73" fillId="8" borderId="20" xfId="0" applyNumberFormat="1" applyFont="1" applyFill="1" applyBorder="1" applyAlignment="1" applyProtection="1">
      <alignment/>
      <protection/>
    </xf>
    <xf numFmtId="165" fontId="71" fillId="8" borderId="20" xfId="0" applyNumberFormat="1" applyFont="1" applyFill="1" applyBorder="1" applyAlignment="1" applyProtection="1">
      <alignment/>
      <protection/>
    </xf>
    <xf numFmtId="165" fontId="73" fillId="8" borderId="20" xfId="0" applyNumberFormat="1" applyFont="1" applyFill="1" applyBorder="1" applyAlignment="1">
      <alignment/>
    </xf>
    <xf numFmtId="4" fontId="73" fillId="8" borderId="20" xfId="0" applyNumberFormat="1" applyFont="1" applyFill="1" applyBorder="1" applyAlignment="1" applyProtection="1">
      <alignment/>
      <protection/>
    </xf>
    <xf numFmtId="165" fontId="73" fillId="8" borderId="20" xfId="0" applyNumberFormat="1" applyFont="1" applyFill="1" applyBorder="1" applyAlignment="1" applyProtection="1">
      <alignment/>
      <protection/>
    </xf>
    <xf numFmtId="172" fontId="76" fillId="8" borderId="20" xfId="0" applyNumberFormat="1" applyFont="1" applyFill="1" applyBorder="1" applyAlignment="1" applyProtection="1">
      <alignment horizontal="right"/>
      <protection locked="0"/>
    </xf>
    <xf numFmtId="165" fontId="71" fillId="0" borderId="0" xfId="0" applyNumberFormat="1" applyFont="1" applyFill="1" applyBorder="1" applyAlignment="1" applyProtection="1">
      <alignment horizontal="left" vertical="center"/>
      <protection locked="0"/>
    </xf>
    <xf numFmtId="165" fontId="71" fillId="30" borderId="0" xfId="0" applyNumberFormat="1" applyFont="1" applyFill="1" applyAlignment="1" applyProtection="1" quotePrefix="1">
      <alignment horizontal="left"/>
      <protection locked="0"/>
    </xf>
    <xf numFmtId="165" fontId="71" fillId="30" borderId="0" xfId="0" applyNumberFormat="1" applyFont="1" applyFill="1" applyAlignment="1" applyProtection="1" quotePrefix="1">
      <alignment/>
      <protection locked="0"/>
    </xf>
    <xf numFmtId="165" fontId="73" fillId="30" borderId="0" xfId="0" applyNumberFormat="1" applyFont="1" applyFill="1" applyAlignment="1" applyProtection="1">
      <alignment horizontal="right"/>
      <protection locked="0"/>
    </xf>
    <xf numFmtId="165" fontId="71" fillId="0" borderId="0" xfId="0" applyNumberFormat="1" applyFont="1" applyFill="1" applyAlignment="1" applyProtection="1">
      <alignment horizontal="left" wrapText="1"/>
      <protection locked="0"/>
    </xf>
    <xf numFmtId="165" fontId="71" fillId="30" borderId="0" xfId="0" applyNumberFormat="1" applyFont="1" applyFill="1" applyAlignment="1" applyProtection="1">
      <alignment horizontal="left"/>
      <protection locked="0"/>
    </xf>
    <xf numFmtId="165" fontId="74" fillId="30" borderId="0" xfId="0" applyNumberFormat="1" applyFont="1" applyFill="1" applyAlignment="1" applyProtection="1">
      <alignment horizontal="right"/>
      <protection locked="0"/>
    </xf>
    <xf numFmtId="165" fontId="74" fillId="30" borderId="0" xfId="0" applyNumberFormat="1" applyFont="1" applyFill="1" applyAlignment="1" applyProtection="1">
      <alignment/>
      <protection locked="0"/>
    </xf>
    <xf numFmtId="168" fontId="71" fillId="30" borderId="0" xfId="0" applyNumberFormat="1" applyFont="1" applyFill="1" applyBorder="1" applyAlignment="1" applyProtection="1">
      <alignment horizontal="center"/>
      <protection locked="0"/>
    </xf>
  </cellXfs>
  <cellStyles count="292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 indents" xfId="30"/>
    <cellStyle name="4 indents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5 indents" xfId="44"/>
    <cellStyle name="60 % - Accent1" xfId="45"/>
    <cellStyle name="60 % - Accent2" xfId="46"/>
    <cellStyle name="60 % - Accent3" xfId="47"/>
    <cellStyle name="60 % - Accent4" xfId="48"/>
    <cellStyle name="60 % - Accent5" xfId="49"/>
    <cellStyle name="60 % - Accent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eia?nnueea" xfId="63"/>
    <cellStyle name="Ãèïåðññûëêà" xfId="64"/>
    <cellStyle name="al_laroux_7_laroux_1_²ðò²Ê´²ÜÎ?_x001F_Normal_laroux_7_laroux_1_²ÜºÈÆø?0*Normal_laroux_7_laroux_1_²ÜºÈÆø (³é³Ýó Ø.)?" xfId="65"/>
    <cellStyle name="Array" xfId="66"/>
    <cellStyle name="Array Enter" xfId="67"/>
    <cellStyle name="Avertissement" xfId="68"/>
    <cellStyle name="Bad" xfId="69"/>
    <cellStyle name="Body" xfId="70"/>
    <cellStyle name="Bun" xfId="71"/>
    <cellStyle name="Calcul" xfId="72"/>
    <cellStyle name="Calculation" xfId="73"/>
    <cellStyle name="Celkem" xfId="74"/>
    <cellStyle name="Cellule liée" xfId="75"/>
    <cellStyle name="Celulă legată" xfId="76"/>
    <cellStyle name="Check Cell" xfId="77"/>
    <cellStyle name="clsAltData" xfId="78"/>
    <cellStyle name="clsAltMRVData" xfId="79"/>
    <cellStyle name="clsBlank" xfId="80"/>
    <cellStyle name="clsColumnHeader" xfId="81"/>
    <cellStyle name="clsData" xfId="82"/>
    <cellStyle name="clsDefault" xfId="83"/>
    <cellStyle name="clsFooter" xfId="84"/>
    <cellStyle name="clsIndexTableData" xfId="85"/>
    <cellStyle name="clsIndexTableHdr" xfId="86"/>
    <cellStyle name="clsIndexTableTitle" xfId="87"/>
    <cellStyle name="clsMRVData" xfId="88"/>
    <cellStyle name="clsReportFooter" xfId="89"/>
    <cellStyle name="clsReportHeader" xfId="90"/>
    <cellStyle name="clsRowHeader" xfId="91"/>
    <cellStyle name="clsScale" xfId="92"/>
    <cellStyle name="clsSection" xfId="93"/>
    <cellStyle name="Comma" xfId="94"/>
    <cellStyle name="Comma  - Style1" xfId="95"/>
    <cellStyle name="Comma  - Style2" xfId="96"/>
    <cellStyle name="Comma  - Style3" xfId="97"/>
    <cellStyle name="Comma  - Style4" xfId="98"/>
    <cellStyle name="Comma  - Style5" xfId="99"/>
    <cellStyle name="Comma  - Style6" xfId="100"/>
    <cellStyle name="Comma  - Style7" xfId="101"/>
    <cellStyle name="Comma  - Style8" xfId="102"/>
    <cellStyle name="Comma [0]" xfId="103"/>
    <cellStyle name="Comma(3)" xfId="104"/>
    <cellStyle name="Comma[mine]" xfId="105"/>
    <cellStyle name="Comma0" xfId="106"/>
    <cellStyle name="Comma0 - Style3" xfId="107"/>
    <cellStyle name="Comma0_040902bgr_bop_active" xfId="108"/>
    <cellStyle name="Commentaire" xfId="109"/>
    <cellStyle name="cucu" xfId="110"/>
    <cellStyle name="Curren - Style3" xfId="111"/>
    <cellStyle name="Curren - Style4" xfId="112"/>
    <cellStyle name="Currency" xfId="113"/>
    <cellStyle name="Currency [0]" xfId="114"/>
    <cellStyle name="Currency0" xfId="115"/>
    <cellStyle name="Date" xfId="116"/>
    <cellStyle name="Datum" xfId="117"/>
    <cellStyle name="Dezimal [0]_laroux" xfId="118"/>
    <cellStyle name="Dezimal_laroux" xfId="119"/>
    <cellStyle name="Entrée" xfId="120"/>
    <cellStyle name="Eronat" xfId="121"/>
    <cellStyle name="Euro" xfId="122"/>
    <cellStyle name="Excel.Chart" xfId="123"/>
    <cellStyle name="Explanatory Text" xfId="124"/>
    <cellStyle name="Ezres [0]_10mell99" xfId="125"/>
    <cellStyle name="Ezres_10mell99" xfId="126"/>
    <cellStyle name="F2" xfId="127"/>
    <cellStyle name="F3" xfId="128"/>
    <cellStyle name="F4" xfId="129"/>
    <cellStyle name="F5" xfId="130"/>
    <cellStyle name="F5 - Style8" xfId="131"/>
    <cellStyle name="F6" xfId="132"/>
    <cellStyle name="F6 - Style5" xfId="133"/>
    <cellStyle name="F7" xfId="134"/>
    <cellStyle name="F7 - Style7" xfId="135"/>
    <cellStyle name="F8" xfId="136"/>
    <cellStyle name="F8 - Style6" xfId="137"/>
    <cellStyle name="Finanční0" xfId="138"/>
    <cellStyle name="Finanení0" xfId="139"/>
    <cellStyle name="Finanèní0" xfId="140"/>
    <cellStyle name="Fixed" xfId="141"/>
    <cellStyle name="Fixed (0)" xfId="142"/>
    <cellStyle name="Fixed (1)" xfId="143"/>
    <cellStyle name="Fixed (2)" xfId="144"/>
    <cellStyle name="Fixed_BGR_FIS" xfId="145"/>
    <cellStyle name="fixed0 - Style4" xfId="146"/>
    <cellStyle name="Fixed1 - Style1" xfId="147"/>
    <cellStyle name="Fixed1 - Style2" xfId="148"/>
    <cellStyle name="Fixed2 - Style2" xfId="149"/>
    <cellStyle name="Followed Hyperlink" xfId="150"/>
    <cellStyle name="Good" xfId="151"/>
    <cellStyle name="Grey" xfId="152"/>
    <cellStyle name="Heading 1" xfId="153"/>
    <cellStyle name="Heading 2" xfId="154"/>
    <cellStyle name="Heading 3" xfId="155"/>
    <cellStyle name="Heading 4" xfId="156"/>
    <cellStyle name="Heading1 1" xfId="157"/>
    <cellStyle name="Heading2" xfId="158"/>
    <cellStyle name="Hiperhivatkozás" xfId="159"/>
    <cellStyle name="Hipervínculo_IIF" xfId="160"/>
    <cellStyle name="Hyperlink" xfId="161"/>
    <cellStyle name="Iau?iue_Eeno1" xfId="162"/>
    <cellStyle name="Ieșire" xfId="163"/>
    <cellStyle name="imf-one decimal" xfId="164"/>
    <cellStyle name="imf-zero decimal" xfId="165"/>
    <cellStyle name="Input" xfId="166"/>
    <cellStyle name="Input [yellow]" xfId="167"/>
    <cellStyle name="Insatisfaisant" xfId="168"/>
    <cellStyle name="Intrare" xfId="169"/>
    <cellStyle name="Ioe?uaaaoayny aeia?nnueea" xfId="170"/>
    <cellStyle name="Îáû÷íûé_AMD" xfId="171"/>
    <cellStyle name="Îòêðûâàâøàÿñÿ ãèïåðññûëêà" xfId="172"/>
    <cellStyle name="Label" xfId="173"/>
    <cellStyle name="leftli - Style3" xfId="174"/>
    <cellStyle name="Linked Cell" xfId="175"/>
    <cellStyle name="MacroCode" xfId="176"/>
    <cellStyle name="Már látott hiperhivatkozás" xfId="177"/>
    <cellStyle name="Měna0" xfId="178"/>
    <cellStyle name="měny_DEFLÁTORY  3q 1998" xfId="179"/>
    <cellStyle name="Millares [0]_11.1.3. bis" xfId="180"/>
    <cellStyle name="Millares_11.1.3. bis" xfId="181"/>
    <cellStyle name="Milliers [0]_Encours - Apr rééch" xfId="182"/>
    <cellStyle name="Milliers_Cash flows projection" xfId="183"/>
    <cellStyle name="Mina0" xfId="184"/>
    <cellStyle name="Mìna0" xfId="185"/>
    <cellStyle name="Moneda [0]_11.1.3. bis" xfId="186"/>
    <cellStyle name="Moneda_11.1.3. bis" xfId="187"/>
    <cellStyle name="Monétaire [0]_Encours - Apr rééch" xfId="188"/>
    <cellStyle name="Monétaire_Encours - Apr rééch" xfId="189"/>
    <cellStyle name="Navadno_Slo" xfId="190"/>
    <cellStyle name="Nedefinován" xfId="191"/>
    <cellStyle name="Neutral" xfId="192"/>
    <cellStyle name="Neutre" xfId="193"/>
    <cellStyle name="Neutru" xfId="194"/>
    <cellStyle name="no dec" xfId="195"/>
    <cellStyle name="No-definido" xfId="196"/>
    <cellStyle name="Normaali_CENTRAL" xfId="197"/>
    <cellStyle name="Normal - Modelo1" xfId="198"/>
    <cellStyle name="Normal - Style1" xfId="199"/>
    <cellStyle name="Normal - Style2" xfId="200"/>
    <cellStyle name="Normal - Style3" xfId="201"/>
    <cellStyle name="Normal - Style5" xfId="202"/>
    <cellStyle name="Normal - Style6" xfId="203"/>
    <cellStyle name="Normal - Style7" xfId="204"/>
    <cellStyle name="Normal - Style8" xfId="205"/>
    <cellStyle name="Normal 2" xfId="206"/>
    <cellStyle name="Normal 5" xfId="207"/>
    <cellStyle name="Normal Table" xfId="208"/>
    <cellStyle name="Normál_10mell99" xfId="209"/>
    <cellStyle name="Normal_realizari.bugete.2005" xfId="210"/>
    <cellStyle name="normálne_HDP-OD~1" xfId="211"/>
    <cellStyle name="normální_agricult_1" xfId="212"/>
    <cellStyle name="Normßl - Style1" xfId="213"/>
    <cellStyle name="Notă" xfId="214"/>
    <cellStyle name="Note" xfId="215"/>
    <cellStyle name="Ôèíàíñîâûé_Tranche" xfId="216"/>
    <cellStyle name="Output" xfId="217"/>
    <cellStyle name="Pénznem [0]_10mell99" xfId="218"/>
    <cellStyle name="Pénznem_10mell99" xfId="219"/>
    <cellStyle name="Percen - Style1" xfId="220"/>
    <cellStyle name="Percent" xfId="221"/>
    <cellStyle name="Percent [2]" xfId="222"/>
    <cellStyle name="percentage difference" xfId="223"/>
    <cellStyle name="percentage difference one decimal" xfId="224"/>
    <cellStyle name="percentage difference zero decimal" xfId="225"/>
    <cellStyle name="Pevný" xfId="226"/>
    <cellStyle name="Presentation" xfId="227"/>
    <cellStyle name="Publication" xfId="228"/>
    <cellStyle name="Red Text" xfId="229"/>
    <cellStyle name="reduced" xfId="230"/>
    <cellStyle name="s1" xfId="231"/>
    <cellStyle name="Satisfaisant" xfId="232"/>
    <cellStyle name="Sortie" xfId="233"/>
    <cellStyle name="Standard_laroux" xfId="234"/>
    <cellStyle name="STYL1 - Style1" xfId="235"/>
    <cellStyle name="Style1" xfId="236"/>
    <cellStyle name="Text" xfId="237"/>
    <cellStyle name="Text avertisment" xfId="238"/>
    <cellStyle name="text BoldBlack" xfId="239"/>
    <cellStyle name="text BoldUnderline" xfId="240"/>
    <cellStyle name="text BoldUnderlineER" xfId="241"/>
    <cellStyle name="text BoldUndlnBlack" xfId="242"/>
    <cellStyle name="Text explicativ" xfId="243"/>
    <cellStyle name="text LightGreen" xfId="244"/>
    <cellStyle name="Texte explicatif" xfId="245"/>
    <cellStyle name="Title" xfId="246"/>
    <cellStyle name="Titlu" xfId="247"/>
    <cellStyle name="Titlu 1" xfId="248"/>
    <cellStyle name="Titlu 2" xfId="249"/>
    <cellStyle name="Titlu 3" xfId="250"/>
    <cellStyle name="Titlu 4" xfId="251"/>
    <cellStyle name="Titre" xfId="252"/>
    <cellStyle name="Titre 1" xfId="253"/>
    <cellStyle name="Titre 2" xfId="254"/>
    <cellStyle name="Titre 3" xfId="255"/>
    <cellStyle name="Titre 4" xfId="256"/>
    <cellStyle name="TopGrey" xfId="257"/>
    <cellStyle name="Total" xfId="258"/>
    <cellStyle name="Undefiniert" xfId="259"/>
    <cellStyle name="ux?_x0018_Normal_laroux_7_laroux_1?&quot;Normal_laroux_7_laroux_1_²ðò²Ê´²ÜÎ?_x001F_Normal_laroux_7_laroux_1_²ÜºÈÆø?0*Normal_laro" xfId="260"/>
    <cellStyle name="ux_1_²ÜºÈÆø (³é³Ýó Ø.)?_x0007_!ß&quot;VQ_x0006_?_x0006_?ults?_x0006_$Currency [0]_laroux_5_results_Sheet1?_x001C_Currency [0]_laroux_5_Sheet1?_x0015_Cur" xfId="261"/>
    <cellStyle name="Verificare celulă" xfId="262"/>
    <cellStyle name="Vérification" xfId="263"/>
    <cellStyle name="Virgulă_BGC  OCT  2010 " xfId="264"/>
    <cellStyle name="Währung [0]_laroux" xfId="265"/>
    <cellStyle name="Währung_laroux" xfId="266"/>
    <cellStyle name="Warning Text" xfId="267"/>
    <cellStyle name="WebAnchor1" xfId="268"/>
    <cellStyle name="WebAnchor2" xfId="269"/>
    <cellStyle name="WebAnchor3" xfId="270"/>
    <cellStyle name="WebAnchor4" xfId="271"/>
    <cellStyle name="WebAnchor5" xfId="272"/>
    <cellStyle name="WebAnchor6" xfId="273"/>
    <cellStyle name="WebAnchor7" xfId="274"/>
    <cellStyle name="Webexclude" xfId="275"/>
    <cellStyle name="WebFN" xfId="276"/>
    <cellStyle name="WebFN1" xfId="277"/>
    <cellStyle name="WebFN2" xfId="278"/>
    <cellStyle name="WebFN3" xfId="279"/>
    <cellStyle name="WebFN4" xfId="280"/>
    <cellStyle name="WebHR" xfId="281"/>
    <cellStyle name="WebIndent1" xfId="282"/>
    <cellStyle name="WebIndent1wFN3" xfId="283"/>
    <cellStyle name="WebIndent2" xfId="284"/>
    <cellStyle name="WebNoBR" xfId="285"/>
    <cellStyle name="Záhlaví 1" xfId="286"/>
    <cellStyle name="Záhlaví 2" xfId="287"/>
    <cellStyle name="zero" xfId="288"/>
    <cellStyle name="ДАТА" xfId="289"/>
    <cellStyle name="Денежный [0]_453" xfId="290"/>
    <cellStyle name="Денежный_453" xfId="291"/>
    <cellStyle name="ЗАГОЛОВОК1" xfId="292"/>
    <cellStyle name="ЗАГОЛОВОК2" xfId="293"/>
    <cellStyle name="ИТОГОВЫЙ" xfId="294"/>
    <cellStyle name="Обычный_02-682" xfId="295"/>
    <cellStyle name="Открывавшаяся гиперссылка_Table_B_1999_2000_2001" xfId="296"/>
    <cellStyle name="ПРОЦЕНТНЫЙ_BOPENGC" xfId="297"/>
    <cellStyle name="ТЕКСТ" xfId="298"/>
    <cellStyle name="Тысячи [0]_Dk98" xfId="299"/>
    <cellStyle name="Тысячи_Dk98" xfId="300"/>
    <cellStyle name="УровеньСтолб_1_Структура державного боргу" xfId="301"/>
    <cellStyle name="УровеньСтрок_1_Структура державного боргу" xfId="302"/>
    <cellStyle name="ФИКСИРОВАННЫЙ" xfId="303"/>
    <cellStyle name="Финансовый [0]_453" xfId="304"/>
    <cellStyle name="Финансовый_1 квартал-уточ.платежі" xfId="30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3\10%20Octombrie\bgc%20octombrie%202013%20final%20fara%20cnadr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 - nivele 10"/>
      <sheetName val="octombrie  2013 "/>
      <sheetName val="progr.%.exec"/>
      <sheetName val="Sinteza - Ax 2"/>
      <sheetName val="An 2 prog exec"/>
      <sheetName val=" consolidari octombrie"/>
      <sheetName val="UAT 2013 oct"/>
      <sheetName val="oct 2013 in luna"/>
      <sheetName val="2012 - 2013"/>
      <sheetName val="Prog rect trim"/>
      <sheetName val="prog 2013"/>
      <sheetName val="UAT 2013 sep (valori)"/>
      <sheetName val="UAT 2013 oct (in luna)"/>
      <sheetName val="UAT 2013 AUG (val)"/>
      <sheetName val="prog - nivele AN"/>
      <sheetName val="sep 2013  (valori)"/>
      <sheetName val="august  2013 IN LUNA (val)"/>
      <sheetName val="august  2013  (val)"/>
      <sheetName val="august  2013 IN LUNA"/>
      <sheetName val="progr trimestre"/>
      <sheetName val="iulie  2013  (val)"/>
      <sheetName val="UAT 2013 iulie (val)"/>
      <sheetName val="UAT 2013 AUG (in luna"/>
      <sheetName val="sep 2013 in luna (valori)"/>
      <sheetName val="UAT 2013 sep in luna"/>
      <sheetName val="UAT 2013 iunie val"/>
      <sheetName val="iunie  2013 in luna val"/>
      <sheetName val="iunie  2013 val"/>
      <sheetName val="iulie  2013 in luna"/>
      <sheetName val="octombrie  2013 Engl"/>
      <sheetName val="SUME din NEREGULI"/>
      <sheetName val="ACP corectii iunie"/>
      <sheetName val="Sinteza - program an"/>
      <sheetName val="nivele 16"/>
      <sheetName val="UAT 2013 mai val"/>
      <sheetName val="mai  2013  in luna val"/>
      <sheetName val="mai  2013  (val)"/>
      <sheetName val="mai  2013  in luna"/>
      <sheetName val="BS titlul 56"/>
      <sheetName val="UAT 2013 mai (in luna)"/>
      <sheetName val="UAT 2013 aprilie val"/>
      <sheetName val="aprilie  2013  (val)"/>
      <sheetName val="aprilie  2013  in luna"/>
      <sheetName val="UAT 2013 aprilie in luna"/>
      <sheetName val="prog - nivele 4"/>
      <sheetName val="prog -trim I nivele (2)"/>
      <sheetName val="martie  2013  val"/>
      <sheetName val="UAT 2013 martie (2)"/>
      <sheetName val="Sinteza (2)"/>
      <sheetName val="prog -trim I nivele"/>
      <sheetName val="martie  2013  in luna"/>
      <sheetName val="prog UAT 26.03.2013  "/>
      <sheetName val="UAT  2012  martie "/>
      <sheetName val=" feb  2013  (in  luna)"/>
      <sheetName val="martie2013 "/>
      <sheetName val="comp anaf estim "/>
      <sheetName val=" bgc ian  2013"/>
      <sheetName val="progrtrim I.%.exec (2)"/>
      <sheetName val="UAT 2013 martie in luna"/>
      <sheetName val="UAT 2013 feb "/>
      <sheetName val="Sinteza - Ax 2 prog sem I"/>
      <sheetName val="prog -trim I nivele (3)"/>
      <sheetName val="UAT  2013 feb (in luna)"/>
      <sheetName val="UAT  2013  ian (val)"/>
      <sheetName val="bgc desfasurat"/>
      <sheetName val="DS septembrie 2012 "/>
      <sheetName val="oct  2012"/>
      <sheetName val="octombrie 2012 "/>
      <sheetName val="cnadr"/>
      <sheetName val="SPECIAL_AND (in luna sep)"/>
      <sheetName val="SPECIAL_AND aug"/>
      <sheetName val="SPECIAL_AND"/>
      <sheetName val="CNADN_ex"/>
      <sheetName val="dob_trez"/>
      <sheetName val="pres (DS)"/>
      <sheetName val="autofin)"/>
      <sheetName val="comparatii plan cu executia "/>
      <sheetName val="oct 2013 in luna (2)"/>
    </sheetNames>
    <sheetDataSet>
      <sheetData sheetId="1">
        <row r="7">
          <cell r="P7">
            <v>625617</v>
          </cell>
        </row>
        <row r="36">
          <cell r="P36">
            <v>3977.2997450000003</v>
          </cell>
        </row>
      </sheetData>
      <sheetData sheetId="10">
        <row r="20">
          <cell r="S20">
            <v>205964.40899999999</v>
          </cell>
        </row>
        <row r="22">
          <cell r="S22">
            <v>192284.058</v>
          </cell>
        </row>
        <row r="24">
          <cell r="S24">
            <v>120569.80000000002</v>
          </cell>
        </row>
        <row r="26">
          <cell r="S26">
            <v>34920.899999999994</v>
          </cell>
        </row>
        <row r="28">
          <cell r="S28">
            <v>10805</v>
          </cell>
        </row>
        <row r="30">
          <cell r="S30">
            <v>22838.1</v>
          </cell>
        </row>
        <row r="33">
          <cell r="S33">
            <v>1277.8</v>
          </cell>
        </row>
        <row r="35">
          <cell r="S35">
            <v>4452.84</v>
          </cell>
        </row>
        <row r="37">
          <cell r="S37">
            <v>80214.16</v>
          </cell>
        </row>
        <row r="40">
          <cell r="S40">
            <v>52810</v>
          </cell>
        </row>
        <row r="42">
          <cell r="S42">
            <v>20942.120000000003</v>
          </cell>
        </row>
        <row r="44">
          <cell r="S44">
            <v>1622.94</v>
          </cell>
        </row>
        <row r="48">
          <cell r="S48">
            <v>4839.1</v>
          </cell>
        </row>
        <row r="51">
          <cell r="S51">
            <v>591.8</v>
          </cell>
        </row>
        <row r="53">
          <cell r="S53">
            <v>390.1</v>
          </cell>
        </row>
        <row r="55">
          <cell r="S55">
            <v>54325.2</v>
          </cell>
        </row>
        <row r="57">
          <cell r="S57">
            <v>17389.057999999997</v>
          </cell>
        </row>
        <row r="61">
          <cell r="S61">
            <v>607.1</v>
          </cell>
        </row>
        <row r="63">
          <cell r="S63">
            <v>631.9</v>
          </cell>
        </row>
        <row r="64">
          <cell r="S64">
            <v>12441.351</v>
          </cell>
        </row>
        <row r="65">
          <cell r="S65">
            <v>0</v>
          </cell>
        </row>
        <row r="66">
          <cell r="S66">
            <v>0</v>
          </cell>
        </row>
        <row r="69">
          <cell r="S69">
            <v>221864.43300000002</v>
          </cell>
        </row>
        <row r="71">
          <cell r="S71">
            <v>204085.241</v>
          </cell>
        </row>
        <row r="73">
          <cell r="S73">
            <v>46151.81799999999</v>
          </cell>
        </row>
        <row r="75">
          <cell r="S75">
            <v>39524.84300000001</v>
          </cell>
        </row>
        <row r="77">
          <cell r="S77">
            <v>10773</v>
          </cell>
        </row>
        <row r="79">
          <cell r="S79">
            <v>5210.58</v>
          </cell>
        </row>
        <row r="81">
          <cell r="S81">
            <v>101140.19999999998</v>
          </cell>
        </row>
        <row r="83">
          <cell r="S83">
            <v>1543.9000000000015</v>
          </cell>
        </row>
        <row r="85">
          <cell r="S85">
            <v>11298.1</v>
          </cell>
        </row>
        <row r="86">
          <cell r="S86">
            <v>16558.4</v>
          </cell>
        </row>
        <row r="87">
          <cell r="S87">
            <v>68819.40000000001</v>
          </cell>
        </row>
        <row r="89">
          <cell r="S89">
            <v>2920.4</v>
          </cell>
        </row>
        <row r="93">
          <cell r="S93">
            <v>894.0999999999999</v>
          </cell>
        </row>
        <row r="95">
          <cell r="S95">
            <v>17779.191999999995</v>
          </cell>
        </row>
        <row r="104">
          <cell r="R104">
            <v>0</v>
          </cell>
        </row>
        <row r="105">
          <cell r="S105">
            <v>-15900.024000000034</v>
          </cell>
        </row>
      </sheetData>
      <sheetData sheetId="66">
        <row r="25">
          <cell r="R25">
            <v>3714.041432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P182"/>
  <sheetViews>
    <sheetView showZeros="0" tabSelected="1" view="pageBreakPreview" zoomScale="75" zoomScaleNormal="75" zoomScaleSheetLayoutView="75" workbookViewId="0" topLeftCell="A3">
      <selection activeCell="B15" sqref="B15"/>
    </sheetView>
  </sheetViews>
  <sheetFormatPr defaultColWidth="8.8515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8.57421875" style="1" customWidth="1"/>
    <col min="5" max="5" width="2.57421875" style="1" customWidth="1"/>
    <col min="6" max="6" width="13.421875" style="2" hidden="1" customWidth="1"/>
    <col min="7" max="7" width="12.7109375" style="1" hidden="1" customWidth="1"/>
    <col min="8" max="8" width="10.57421875" style="1" hidden="1" customWidth="1"/>
    <col min="9" max="9" width="1.421875" style="1" customWidth="1"/>
    <col min="10" max="10" width="11.421875" style="5" customWidth="1"/>
    <col min="11" max="11" width="8.8515625" style="5" customWidth="1"/>
    <col min="12" max="12" width="8.28125" style="5" customWidth="1"/>
    <col min="13" max="13" width="2.28125" style="5" customWidth="1"/>
    <col min="14" max="14" width="14.140625" style="5" customWidth="1"/>
    <col min="15" max="15" width="11.57421875" style="6" customWidth="1"/>
    <col min="16" max="16" width="1.28515625" style="6" customWidth="1"/>
    <col min="17" max="17" width="14.140625" style="6" customWidth="1"/>
    <col min="18" max="18" width="8.8515625" style="6" customWidth="1"/>
    <col min="19" max="19" width="11.140625" style="6" customWidth="1"/>
    <col min="20" max="16384" width="8.8515625" style="6" customWidth="1"/>
  </cols>
  <sheetData>
    <row r="1" spans="7:10" ht="19.5" customHeight="1" hidden="1">
      <c r="G1" s="3" t="s">
        <v>0</v>
      </c>
      <c r="H1" s="3"/>
      <c r="I1" s="3"/>
      <c r="J1" s="4">
        <v>513175</v>
      </c>
    </row>
    <row r="2" spans="7:10" ht="19.5" customHeight="1" hidden="1">
      <c r="G2" s="3" t="s">
        <v>1</v>
      </c>
      <c r="H2" s="3"/>
      <c r="I2" s="3"/>
      <c r="J2" s="4">
        <v>579021</v>
      </c>
    </row>
    <row r="3" spans="1:16" ht="9.75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28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4" ht="3.75" customHeight="1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1.25" customHeight="1" hidden="1" thickBot="1">
      <c r="A6" s="6" t="s">
        <v>3</v>
      </c>
      <c r="B6" s="6"/>
      <c r="C6" s="6"/>
      <c r="D6" s="6"/>
      <c r="E6" s="10"/>
      <c r="F6" s="11"/>
      <c r="G6" s="6"/>
      <c r="H6" s="6"/>
      <c r="I6" s="10"/>
      <c r="J6" s="12"/>
      <c r="K6" s="13"/>
      <c r="L6" s="13"/>
      <c r="M6" s="14"/>
      <c r="N6" s="13"/>
    </row>
    <row r="7" spans="1:16" ht="47.25" customHeight="1">
      <c r="A7" s="15"/>
      <c r="B7" s="16" t="s">
        <v>4</v>
      </c>
      <c r="C7" s="17"/>
      <c r="D7" s="17"/>
      <c r="E7" s="18"/>
      <c r="F7" s="19" t="s">
        <v>5</v>
      </c>
      <c r="G7" s="19"/>
      <c r="H7" s="19"/>
      <c r="I7" s="20"/>
      <c r="J7" s="21" t="s">
        <v>6</v>
      </c>
      <c r="K7" s="22"/>
      <c r="L7" s="22"/>
      <c r="M7" s="23"/>
      <c r="N7" s="24" t="s">
        <v>7</v>
      </c>
      <c r="O7" s="16"/>
      <c r="P7" s="25"/>
    </row>
    <row r="8" spans="1:16" s="34" customFormat="1" ht="33" customHeight="1">
      <c r="A8" s="26"/>
      <c r="B8" s="27" t="s">
        <v>8</v>
      </c>
      <c r="C8" s="28" t="s">
        <v>9</v>
      </c>
      <c r="D8" s="28" t="s">
        <v>10</v>
      </c>
      <c r="E8" s="29"/>
      <c r="F8" s="27" t="s">
        <v>8</v>
      </c>
      <c r="G8" s="28" t="s">
        <v>9</v>
      </c>
      <c r="H8" s="28" t="s">
        <v>10</v>
      </c>
      <c r="I8" s="29"/>
      <c r="J8" s="30" t="s">
        <v>8</v>
      </c>
      <c r="K8" s="28" t="s">
        <v>9</v>
      </c>
      <c r="L8" s="28" t="s">
        <v>10</v>
      </c>
      <c r="M8" s="29"/>
      <c r="N8" s="31" t="s">
        <v>8</v>
      </c>
      <c r="O8" s="32" t="s">
        <v>11</v>
      </c>
      <c r="P8" s="33"/>
    </row>
    <row r="9" spans="1:16" s="39" customFormat="1" ht="9.75" customHeight="1">
      <c r="A9" s="35"/>
      <c r="B9" s="35"/>
      <c r="C9" s="35"/>
      <c r="D9" s="35"/>
      <c r="E9" s="35"/>
      <c r="F9" s="36"/>
      <c r="G9" s="35"/>
      <c r="H9" s="35"/>
      <c r="I9" s="35"/>
      <c r="J9" s="37"/>
      <c r="K9" s="37"/>
      <c r="L9" s="37"/>
      <c r="M9" s="37"/>
      <c r="N9" s="37"/>
      <c r="O9" s="38"/>
      <c r="P9" s="38"/>
    </row>
    <row r="10" spans="1:16" s="39" customFormat="1" ht="18" customHeight="1">
      <c r="A10" s="40" t="s">
        <v>12</v>
      </c>
      <c r="B10" s="41">
        <v>587499</v>
      </c>
      <c r="C10" s="42"/>
      <c r="D10" s="42"/>
      <c r="E10" s="42"/>
      <c r="F10" s="41">
        <v>497325</v>
      </c>
      <c r="G10" s="42"/>
      <c r="H10" s="42"/>
      <c r="I10" s="42"/>
      <c r="J10" s="42">
        <f>'[1]octombrie  2013 '!P7</f>
        <v>625617</v>
      </c>
      <c r="K10" s="42"/>
      <c r="L10" s="42"/>
      <c r="M10" s="42"/>
      <c r="N10" s="42"/>
      <c r="O10" s="43"/>
      <c r="P10" s="43"/>
    </row>
    <row r="11" spans="6:16" s="39" customFormat="1" ht="10.5" customHeight="1">
      <c r="F11" s="44"/>
      <c r="J11" s="45"/>
      <c r="K11" s="45"/>
      <c r="L11" s="45"/>
      <c r="M11" s="45"/>
      <c r="N11" s="45"/>
      <c r="O11" s="46"/>
      <c r="P11" s="46"/>
    </row>
    <row r="12" spans="1:16" s="45" customFormat="1" ht="35.25" customHeight="1">
      <c r="A12" s="47" t="s">
        <v>13</v>
      </c>
      <c r="B12" s="48">
        <f>B13+B29+B30+B32+B34++B36+B31</f>
        <v>159386.46701</v>
      </c>
      <c r="C12" s="49">
        <f aca="true" t="shared" si="0" ref="C12:C34">B12/$B$10*100</f>
        <v>27.129657584098016</v>
      </c>
      <c r="D12" s="49">
        <f aca="true" t="shared" si="1" ref="D12:D34">B12/B$12*100</f>
        <v>100</v>
      </c>
      <c r="E12" s="49"/>
      <c r="F12" s="48">
        <f>'[1]prog 2013'!S20</f>
        <v>205964.40899999999</v>
      </c>
      <c r="G12" s="49">
        <f aca="true" t="shared" si="2" ref="G12:G34">F12/$J$10*100</f>
        <v>32.92180503407036</v>
      </c>
      <c r="H12" s="49">
        <f aca="true" t="shared" si="3" ref="H12:H34">F12/F$12*100</f>
        <v>100</v>
      </c>
      <c r="I12" s="49"/>
      <c r="J12" s="48">
        <f>J13+J29+J30+J32+J34+J36+J31</f>
        <v>166737.48385999998</v>
      </c>
      <c r="K12" s="49">
        <f aca="true" t="shared" si="4" ref="K12:K34">J12/$J$10*100</f>
        <v>26.65168687231964</v>
      </c>
      <c r="L12" s="49">
        <f aca="true" t="shared" si="5" ref="L12:L34">J12/J$12*100</f>
        <v>100</v>
      </c>
      <c r="M12" s="49"/>
      <c r="N12" s="49">
        <f aca="true" t="shared" si="6" ref="N12:N34">J12-B12</f>
        <v>7351.016849999985</v>
      </c>
      <c r="O12" s="50">
        <f aca="true" t="shared" si="7" ref="O12:O28">J12/B12-1</f>
        <v>0.04612070891526043</v>
      </c>
      <c r="P12" s="50"/>
    </row>
    <row r="13" spans="1:16" s="55" customFormat="1" ht="24.75" customHeight="1">
      <c r="A13" s="51" t="s">
        <v>14</v>
      </c>
      <c r="B13" s="52">
        <f>B14+B27+B28</f>
        <v>152990.24663299997</v>
      </c>
      <c r="C13" s="53">
        <f t="shared" si="0"/>
        <v>26.04093736891467</v>
      </c>
      <c r="D13" s="53">
        <f t="shared" si="1"/>
        <v>95.98697399033337</v>
      </c>
      <c r="E13" s="53"/>
      <c r="F13" s="52">
        <f>'[1]prog 2013'!S22</f>
        <v>192284.058</v>
      </c>
      <c r="G13" s="53">
        <f t="shared" si="2"/>
        <v>30.73510758179525</v>
      </c>
      <c r="H13" s="53">
        <f t="shared" si="3"/>
        <v>93.35790534567553</v>
      </c>
      <c r="I13" s="53"/>
      <c r="J13" s="52">
        <f>J14+J27+J28</f>
        <v>160428.92075699999</v>
      </c>
      <c r="K13" s="53">
        <f t="shared" si="4"/>
        <v>25.643312243273435</v>
      </c>
      <c r="L13" s="53">
        <f t="shared" si="5"/>
        <v>96.21646977214976</v>
      </c>
      <c r="M13" s="53"/>
      <c r="N13" s="53">
        <f t="shared" si="6"/>
        <v>7438.674124000012</v>
      </c>
      <c r="O13" s="54">
        <f t="shared" si="7"/>
        <v>0.048621884647615854</v>
      </c>
      <c r="P13" s="54"/>
    </row>
    <row r="14" spans="1:16" s="55" customFormat="1" ht="25.5" customHeight="1">
      <c r="A14" s="56" t="s">
        <v>15</v>
      </c>
      <c r="B14" s="52">
        <f>B15+B19+B20+B25+B26</f>
        <v>94751.38270999998</v>
      </c>
      <c r="C14" s="53">
        <f t="shared" si="0"/>
        <v>16.127922381144476</v>
      </c>
      <c r="D14" s="53">
        <f t="shared" si="1"/>
        <v>59.447570730114265</v>
      </c>
      <c r="E14" s="53"/>
      <c r="F14" s="52">
        <f>'[1]prog 2013'!S24</f>
        <v>120569.80000000002</v>
      </c>
      <c r="G14" s="53">
        <f t="shared" si="2"/>
        <v>19.272142540883642</v>
      </c>
      <c r="H14" s="53">
        <f t="shared" si="3"/>
        <v>58.539143041941784</v>
      </c>
      <c r="I14" s="53"/>
      <c r="J14" s="52">
        <f>J15+J19+J20+J25+J26</f>
        <v>100658.73460499999</v>
      </c>
      <c r="K14" s="53">
        <f t="shared" si="4"/>
        <v>16.089513968610188</v>
      </c>
      <c r="L14" s="53">
        <f t="shared" si="5"/>
        <v>60.36958953363926</v>
      </c>
      <c r="M14" s="53"/>
      <c r="N14" s="53">
        <f t="shared" si="6"/>
        <v>5907.351895000014</v>
      </c>
      <c r="O14" s="54">
        <f t="shared" si="7"/>
        <v>0.062345812019232394</v>
      </c>
      <c r="P14" s="54"/>
    </row>
    <row r="15" spans="1:16" s="55" customFormat="1" ht="40.5" customHeight="1">
      <c r="A15" s="57" t="s">
        <v>16</v>
      </c>
      <c r="B15" s="52">
        <f>B16+B17+B18</f>
        <v>28728.147888000003</v>
      </c>
      <c r="C15" s="53">
        <f t="shared" si="0"/>
        <v>4.88990583609504</v>
      </c>
      <c r="D15" s="53">
        <f t="shared" si="1"/>
        <v>18.024207717834404</v>
      </c>
      <c r="E15" s="53"/>
      <c r="F15" s="58">
        <f>'[1]prog 2013'!S26</f>
        <v>34920.899999999994</v>
      </c>
      <c r="G15" s="53">
        <f t="shared" si="2"/>
        <v>5.5818336138564</v>
      </c>
      <c r="H15" s="53">
        <f t="shared" si="3"/>
        <v>16.954822519846132</v>
      </c>
      <c r="I15" s="53"/>
      <c r="J15" s="52">
        <f>J16+J17+J18</f>
        <v>30516.194603</v>
      </c>
      <c r="K15" s="53">
        <f t="shared" si="4"/>
        <v>4.877775796213977</v>
      </c>
      <c r="L15" s="53">
        <f t="shared" si="5"/>
        <v>18.301940209570823</v>
      </c>
      <c r="M15" s="53"/>
      <c r="N15" s="53">
        <f t="shared" si="6"/>
        <v>1788.0467149999968</v>
      </c>
      <c r="O15" s="54">
        <f t="shared" si="7"/>
        <v>0.0622402363692538</v>
      </c>
      <c r="P15" s="54"/>
    </row>
    <row r="16" spans="1:16" ht="25.5" customHeight="1">
      <c r="A16" s="59" t="s">
        <v>17</v>
      </c>
      <c r="B16" s="60">
        <v>10397.627516</v>
      </c>
      <c r="C16" s="60">
        <f t="shared" si="0"/>
        <v>1.7698119513394919</v>
      </c>
      <c r="D16" s="60">
        <f t="shared" si="1"/>
        <v>6.523532211393862</v>
      </c>
      <c r="E16" s="60"/>
      <c r="F16" s="44">
        <f>'[1]prog 2013'!S28</f>
        <v>10805</v>
      </c>
      <c r="G16" s="60">
        <f t="shared" si="2"/>
        <v>1.7270950118043467</v>
      </c>
      <c r="H16" s="60">
        <f t="shared" si="3"/>
        <v>5.246052001149383</v>
      </c>
      <c r="I16" s="60"/>
      <c r="J16" s="60">
        <v>10549.256613</v>
      </c>
      <c r="K16" s="60">
        <f t="shared" si="4"/>
        <v>1.6862164252250178</v>
      </c>
      <c r="L16" s="60">
        <f t="shared" si="5"/>
        <v>6.326865662587072</v>
      </c>
      <c r="M16" s="60"/>
      <c r="N16" s="60">
        <f t="shared" si="6"/>
        <v>151.6290969999991</v>
      </c>
      <c r="O16" s="61">
        <f t="shared" si="7"/>
        <v>0.014583047600682963</v>
      </c>
      <c r="P16" s="61"/>
    </row>
    <row r="17" spans="1:16" ht="18" customHeight="1">
      <c r="A17" s="59" t="s">
        <v>18</v>
      </c>
      <c r="B17" s="60">
        <v>17478.22215</v>
      </c>
      <c r="C17" s="60">
        <f t="shared" si="0"/>
        <v>2.9750216000367664</v>
      </c>
      <c r="D17" s="60">
        <f t="shared" si="1"/>
        <v>10.96593862570742</v>
      </c>
      <c r="E17" s="60"/>
      <c r="F17" s="44">
        <f>'[1]prog 2013'!S30</f>
        <v>22838.1</v>
      </c>
      <c r="G17" s="60">
        <f t="shared" si="2"/>
        <v>3.650492234066529</v>
      </c>
      <c r="H17" s="60">
        <f t="shared" si="3"/>
        <v>11.088372069176282</v>
      </c>
      <c r="I17" s="60"/>
      <c r="J17" s="60">
        <v>18846.984830999998</v>
      </c>
      <c r="K17" s="60">
        <f t="shared" si="4"/>
        <v>3.0125435899280224</v>
      </c>
      <c r="L17" s="60">
        <f t="shared" si="5"/>
        <v>11.303388053297446</v>
      </c>
      <c r="M17" s="60"/>
      <c r="N17" s="60">
        <f t="shared" si="6"/>
        <v>1368.7626809999965</v>
      </c>
      <c r="O17" s="61">
        <f t="shared" si="7"/>
        <v>0.07831246617951915</v>
      </c>
      <c r="P17" s="61"/>
    </row>
    <row r="18" spans="1:16" ht="30" customHeight="1">
      <c r="A18" s="62" t="s">
        <v>19</v>
      </c>
      <c r="B18" s="60">
        <v>852.2982219999999</v>
      </c>
      <c r="C18" s="60">
        <f t="shared" si="0"/>
        <v>0.14507228471878247</v>
      </c>
      <c r="D18" s="60">
        <f t="shared" si="1"/>
        <v>0.5347368807331216</v>
      </c>
      <c r="E18" s="60"/>
      <c r="F18" s="63">
        <f>'[1]prog 2013'!S33</f>
        <v>1277.8</v>
      </c>
      <c r="G18" s="60">
        <f t="shared" si="2"/>
        <v>0.20424636798552467</v>
      </c>
      <c r="H18" s="60">
        <f t="shared" si="3"/>
        <v>0.6203984495204704</v>
      </c>
      <c r="I18" s="60"/>
      <c r="J18" s="60">
        <v>1119.9531590000001</v>
      </c>
      <c r="K18" s="60">
        <f t="shared" si="4"/>
        <v>0.17901578106093666</v>
      </c>
      <c r="L18" s="60">
        <f t="shared" si="5"/>
        <v>0.6716864936863035</v>
      </c>
      <c r="M18" s="60"/>
      <c r="N18" s="60">
        <f t="shared" si="6"/>
        <v>267.65493700000025</v>
      </c>
      <c r="O18" s="61">
        <f t="shared" si="7"/>
        <v>0.3140390653073546</v>
      </c>
      <c r="P18" s="61"/>
    </row>
    <row r="19" spans="1:16" ht="24" customHeight="1">
      <c r="A19" s="57" t="s">
        <v>20</v>
      </c>
      <c r="B19" s="53">
        <f>'[1]oct  2012'!R25</f>
        <v>3714.041432</v>
      </c>
      <c r="C19" s="53">
        <f t="shared" si="0"/>
        <v>0.6321783410695168</v>
      </c>
      <c r="D19" s="53">
        <f t="shared" si="1"/>
        <v>2.330211279334637</v>
      </c>
      <c r="E19" s="53"/>
      <c r="F19" s="58">
        <f>'[1]prog 2013'!S35</f>
        <v>4452.84</v>
      </c>
      <c r="G19" s="60">
        <f t="shared" si="2"/>
        <v>0.7117517586638471</v>
      </c>
      <c r="H19" s="53">
        <f t="shared" si="3"/>
        <v>2.1619463389910245</v>
      </c>
      <c r="I19" s="53"/>
      <c r="J19" s="53">
        <f>'[1]octombrie  2013 '!P36</f>
        <v>3977.2997450000003</v>
      </c>
      <c r="K19" s="53">
        <f t="shared" si="4"/>
        <v>0.6357403563202407</v>
      </c>
      <c r="L19" s="53">
        <f t="shared" si="5"/>
        <v>2.3853662973225105</v>
      </c>
      <c r="M19" s="53"/>
      <c r="N19" s="53">
        <f t="shared" si="6"/>
        <v>263.25831300000027</v>
      </c>
      <c r="O19" s="54">
        <f t="shared" si="7"/>
        <v>0.07088189989798699</v>
      </c>
      <c r="P19" s="54"/>
    </row>
    <row r="20" spans="1:16" ht="23.25" customHeight="1">
      <c r="A20" s="64" t="s">
        <v>21</v>
      </c>
      <c r="B20" s="52">
        <f>B21+B22+B23+B24</f>
        <v>61376.00613999999</v>
      </c>
      <c r="C20" s="60">
        <f t="shared" si="0"/>
        <v>10.446997550634126</v>
      </c>
      <c r="D20" s="53">
        <f t="shared" si="1"/>
        <v>38.50766460376415</v>
      </c>
      <c r="E20" s="53"/>
      <c r="F20" s="65">
        <f>'[1]prog 2013'!S37</f>
        <v>80214.16</v>
      </c>
      <c r="G20" s="60">
        <f t="shared" si="2"/>
        <v>12.821608108475314</v>
      </c>
      <c r="H20" s="53">
        <f t="shared" si="3"/>
        <v>38.945641331653576</v>
      </c>
      <c r="I20" s="53"/>
      <c r="J20" s="52">
        <f>J21+J22+J23+J24</f>
        <v>65301.42976299999</v>
      </c>
      <c r="K20" s="53">
        <f t="shared" si="4"/>
        <v>10.4379244430698</v>
      </c>
      <c r="L20" s="53">
        <f t="shared" si="5"/>
        <v>39.16421685829798</v>
      </c>
      <c r="M20" s="53"/>
      <c r="N20" s="53">
        <f t="shared" si="6"/>
        <v>3925.4236230000024</v>
      </c>
      <c r="O20" s="54">
        <f t="shared" si="7"/>
        <v>0.06395697390354838</v>
      </c>
      <c r="P20" s="54"/>
    </row>
    <row r="21" spans="1:16" ht="20.25" customHeight="1">
      <c r="A21" s="59" t="s">
        <v>22</v>
      </c>
      <c r="B21" s="44">
        <v>40881.472464</v>
      </c>
      <c r="C21" s="60">
        <f t="shared" si="0"/>
        <v>6.958560348868678</v>
      </c>
      <c r="D21" s="60">
        <f t="shared" si="1"/>
        <v>25.649274515530273</v>
      </c>
      <c r="E21" s="60"/>
      <c r="F21" s="44">
        <f>'[1]prog 2013'!S40</f>
        <v>52810</v>
      </c>
      <c r="G21" s="60">
        <f t="shared" si="2"/>
        <v>8.44126678143337</v>
      </c>
      <c r="H21" s="60">
        <f t="shared" si="3"/>
        <v>25.640352261054964</v>
      </c>
      <c r="I21" s="60"/>
      <c r="J21" s="60">
        <v>42587.154032</v>
      </c>
      <c r="K21" s="60">
        <f t="shared" si="4"/>
        <v>6.807224553041237</v>
      </c>
      <c r="L21" s="60">
        <f t="shared" si="5"/>
        <v>25.541439780726222</v>
      </c>
      <c r="M21" s="60"/>
      <c r="N21" s="60">
        <f t="shared" si="6"/>
        <v>1705.681568</v>
      </c>
      <c r="O21" s="61">
        <f t="shared" si="7"/>
        <v>0.04172260599228683</v>
      </c>
      <c r="P21" s="61"/>
    </row>
    <row r="22" spans="1:16" ht="18" customHeight="1">
      <c r="A22" s="59" t="s">
        <v>23</v>
      </c>
      <c r="B22" s="44">
        <v>17072.170986999998</v>
      </c>
      <c r="C22" s="60">
        <f t="shared" si="0"/>
        <v>2.9059063908193883</v>
      </c>
      <c r="D22" s="60">
        <f t="shared" si="1"/>
        <v>10.711179755260451</v>
      </c>
      <c r="E22" s="60"/>
      <c r="F22" s="44">
        <f>'[1]prog 2013'!S42</f>
        <v>20942.120000000003</v>
      </c>
      <c r="G22" s="60">
        <f t="shared" si="2"/>
        <v>3.3474346125504906</v>
      </c>
      <c r="H22" s="60">
        <f t="shared" si="3"/>
        <v>10.16783438540588</v>
      </c>
      <c r="I22" s="60"/>
      <c r="J22" s="60">
        <v>17647.622549</v>
      </c>
      <c r="K22" s="60">
        <f t="shared" si="4"/>
        <v>2.8208348796468123</v>
      </c>
      <c r="L22" s="60">
        <f t="shared" si="5"/>
        <v>10.584076321925135</v>
      </c>
      <c r="M22" s="60"/>
      <c r="N22" s="60">
        <f t="shared" si="6"/>
        <v>575.451562000002</v>
      </c>
      <c r="O22" s="61">
        <f t="shared" si="7"/>
        <v>0.03370699382276521</v>
      </c>
      <c r="P22" s="61"/>
    </row>
    <row r="23" spans="1:16" s="68" customFormat="1" ht="23.25" customHeight="1">
      <c r="A23" s="66" t="s">
        <v>24</v>
      </c>
      <c r="B23" s="44">
        <v>1569.392291</v>
      </c>
      <c r="C23" s="60">
        <f t="shared" si="0"/>
        <v>0.2671310574145658</v>
      </c>
      <c r="D23" s="60">
        <f t="shared" si="1"/>
        <v>0.9846458864675979</v>
      </c>
      <c r="E23" s="60"/>
      <c r="F23" s="67">
        <f>'[1]prog 2013'!S44</f>
        <v>1622.94</v>
      </c>
      <c r="G23" s="60">
        <f t="shared" si="2"/>
        <v>0.2594143061969224</v>
      </c>
      <c r="H23" s="60">
        <f t="shared" si="3"/>
        <v>0.7879710906751856</v>
      </c>
      <c r="I23" s="60"/>
      <c r="J23" s="60">
        <v>1123.073861</v>
      </c>
      <c r="K23" s="60">
        <f t="shared" si="4"/>
        <v>0.17951460094594618</v>
      </c>
      <c r="L23" s="60">
        <f t="shared" si="5"/>
        <v>0.6735581196265271</v>
      </c>
      <c r="M23" s="60"/>
      <c r="N23" s="60">
        <f t="shared" si="6"/>
        <v>-446.3184299999998</v>
      </c>
      <c r="O23" s="61">
        <f t="shared" si="7"/>
        <v>-0.2843893350053418</v>
      </c>
      <c r="P23" s="61"/>
    </row>
    <row r="24" spans="1:16" ht="42.75" customHeight="1">
      <c r="A24" s="66" t="s">
        <v>25</v>
      </c>
      <c r="B24" s="44">
        <v>1852.9703980000002</v>
      </c>
      <c r="C24" s="60">
        <f t="shared" si="0"/>
        <v>0.31539975353149535</v>
      </c>
      <c r="D24" s="60">
        <f t="shared" si="1"/>
        <v>1.1625644465058278</v>
      </c>
      <c r="E24" s="60"/>
      <c r="F24" s="67">
        <f>'[1]prog 2013'!S48</f>
        <v>4839.1</v>
      </c>
      <c r="G24" s="60">
        <f t="shared" si="2"/>
        <v>0.7734924082945317</v>
      </c>
      <c r="H24" s="60">
        <f t="shared" si="3"/>
        <v>2.3494835945175367</v>
      </c>
      <c r="I24" s="60"/>
      <c r="J24" s="60">
        <v>3943.579321</v>
      </c>
      <c r="K24" s="60">
        <f t="shared" si="4"/>
        <v>0.630350409435805</v>
      </c>
      <c r="L24" s="60">
        <f t="shared" si="5"/>
        <v>2.3651426360201047</v>
      </c>
      <c r="M24" s="60"/>
      <c r="N24" s="60">
        <f t="shared" si="6"/>
        <v>2090.608923</v>
      </c>
      <c r="O24" s="61">
        <f t="shared" si="7"/>
        <v>1.1282473401930728</v>
      </c>
      <c r="P24" s="61"/>
    </row>
    <row r="25" spans="1:16" s="55" customFormat="1" ht="35.25" customHeight="1">
      <c r="A25" s="64" t="s">
        <v>26</v>
      </c>
      <c r="B25" s="69">
        <v>623.062979</v>
      </c>
      <c r="C25" s="53">
        <f t="shared" si="0"/>
        <v>0.10605345353779326</v>
      </c>
      <c r="D25" s="53">
        <f t="shared" si="1"/>
        <v>0.3909133508561356</v>
      </c>
      <c r="E25" s="53"/>
      <c r="F25" s="65">
        <f>'[1]prog 2013'!S51</f>
        <v>591.8</v>
      </c>
      <c r="G25" s="53">
        <f t="shared" si="2"/>
        <v>0.09459461619489239</v>
      </c>
      <c r="H25" s="53">
        <f t="shared" si="3"/>
        <v>0.28733119613884356</v>
      </c>
      <c r="I25" s="53"/>
      <c r="J25" s="53">
        <v>531.624231</v>
      </c>
      <c r="K25" s="53">
        <f t="shared" si="4"/>
        <v>0.0849759886639909</v>
      </c>
      <c r="L25" s="53">
        <f t="shared" si="5"/>
        <v>0.31883906287465313</v>
      </c>
      <c r="M25" s="53"/>
      <c r="N25" s="53">
        <f t="shared" si="6"/>
        <v>-91.43874800000003</v>
      </c>
      <c r="O25" s="54">
        <f t="shared" si="7"/>
        <v>-0.14675683050011545</v>
      </c>
      <c r="P25" s="54"/>
    </row>
    <row r="26" spans="1:16" s="55" customFormat="1" ht="17.25" customHeight="1">
      <c r="A26" s="70" t="s">
        <v>27</v>
      </c>
      <c r="B26" s="69">
        <v>310.124271</v>
      </c>
      <c r="C26" s="53">
        <f t="shared" si="0"/>
        <v>0.052787199807999674</v>
      </c>
      <c r="D26" s="53">
        <f t="shared" si="1"/>
        <v>0.19457377832494566</v>
      </c>
      <c r="E26" s="53"/>
      <c r="F26" s="53">
        <f>'[1]prog 2013'!S53</f>
        <v>390.1</v>
      </c>
      <c r="G26" s="53">
        <f t="shared" si="2"/>
        <v>0.06235444369318609</v>
      </c>
      <c r="H26" s="53">
        <f t="shared" si="3"/>
        <v>0.18940165531220496</v>
      </c>
      <c r="I26" s="53"/>
      <c r="J26" s="53">
        <v>332.18626299999994</v>
      </c>
      <c r="K26" s="53">
        <f t="shared" si="4"/>
        <v>0.053097384342177395</v>
      </c>
      <c r="L26" s="53">
        <f t="shared" si="5"/>
        <v>0.1992271055732842</v>
      </c>
      <c r="M26" s="53"/>
      <c r="N26" s="53">
        <f t="shared" si="6"/>
        <v>22.06199199999992</v>
      </c>
      <c r="O26" s="54">
        <f t="shared" si="7"/>
        <v>0.0711391982602998</v>
      </c>
      <c r="P26" s="54"/>
    </row>
    <row r="27" spans="1:16" s="55" customFormat="1" ht="18" customHeight="1">
      <c r="A27" s="71" t="s">
        <v>28</v>
      </c>
      <c r="B27" s="69">
        <v>42775.387505</v>
      </c>
      <c r="C27" s="53">
        <f t="shared" si="0"/>
        <v>7.2809294151990045</v>
      </c>
      <c r="D27" s="53">
        <f t="shared" si="1"/>
        <v>26.837527870114748</v>
      </c>
      <c r="E27" s="53"/>
      <c r="F27" s="72">
        <f>'[1]prog 2013'!S55</f>
        <v>54325.2</v>
      </c>
      <c r="G27" s="53">
        <f t="shared" si="2"/>
        <v>8.683459688595418</v>
      </c>
      <c r="H27" s="53">
        <f t="shared" si="3"/>
        <v>26.376013343159695</v>
      </c>
      <c r="I27" s="53"/>
      <c r="J27" s="53">
        <v>45017.372677</v>
      </c>
      <c r="K27" s="53">
        <f t="shared" si="4"/>
        <v>7.195676056916611</v>
      </c>
      <c r="L27" s="53">
        <f t="shared" si="5"/>
        <v>26.9989516663203</v>
      </c>
      <c r="M27" s="53"/>
      <c r="N27" s="53">
        <f t="shared" si="6"/>
        <v>2241.9851720000006</v>
      </c>
      <c r="O27" s="54">
        <f t="shared" si="7"/>
        <v>0.05241297163556813</v>
      </c>
      <c r="P27" s="54"/>
    </row>
    <row r="28" spans="1:16" s="55" customFormat="1" ht="18.75" customHeight="1">
      <c r="A28" s="73" t="s">
        <v>29</v>
      </c>
      <c r="B28" s="69">
        <v>15463.476417999998</v>
      </c>
      <c r="C28" s="53">
        <f t="shared" si="0"/>
        <v>2.632085572571187</v>
      </c>
      <c r="D28" s="53">
        <f t="shared" si="1"/>
        <v>9.701875390104362</v>
      </c>
      <c r="E28" s="53"/>
      <c r="F28" s="53">
        <f>'[1]prog 2013'!S57</f>
        <v>17389.057999999997</v>
      </c>
      <c r="G28" s="53">
        <f t="shared" si="2"/>
        <v>2.779505352316193</v>
      </c>
      <c r="H28" s="53">
        <f t="shared" si="3"/>
        <v>8.442748960574056</v>
      </c>
      <c r="I28" s="53"/>
      <c r="J28" s="53">
        <v>14752.813474999999</v>
      </c>
      <c r="K28" s="53">
        <f t="shared" si="4"/>
        <v>2.3581222177466405</v>
      </c>
      <c r="L28" s="53">
        <f t="shared" si="5"/>
        <v>8.847928572190222</v>
      </c>
      <c r="M28" s="53"/>
      <c r="N28" s="53">
        <f t="shared" si="6"/>
        <v>-710.6629429999994</v>
      </c>
      <c r="O28" s="54">
        <f t="shared" si="7"/>
        <v>-0.045957514584027415</v>
      </c>
      <c r="P28" s="54"/>
    </row>
    <row r="29" spans="1:16" s="55" customFormat="1" ht="19.5" customHeight="1">
      <c r="A29" s="74" t="s">
        <v>30</v>
      </c>
      <c r="B29" s="69">
        <v>568.159447</v>
      </c>
      <c r="C29" s="53">
        <f t="shared" si="0"/>
        <v>0.09670815558834993</v>
      </c>
      <c r="D29" s="53">
        <f t="shared" si="1"/>
        <v>0.3564665543181614</v>
      </c>
      <c r="E29" s="53"/>
      <c r="F29" s="52">
        <f>'[1]prog 2013'!S61</f>
        <v>607.1</v>
      </c>
      <c r="G29" s="53">
        <f t="shared" si="2"/>
        <v>0.0970402019126718</v>
      </c>
      <c r="H29" s="53">
        <f t="shared" si="3"/>
        <v>0.2947596640349644</v>
      </c>
      <c r="I29" s="53"/>
      <c r="J29" s="53">
        <v>568.190019</v>
      </c>
      <c r="K29" s="53">
        <f t="shared" si="4"/>
        <v>0.09082074480073271</v>
      </c>
      <c r="L29" s="53">
        <f t="shared" si="5"/>
        <v>0.3407692174826609</v>
      </c>
      <c r="M29" s="53"/>
      <c r="N29" s="53">
        <f t="shared" si="6"/>
        <v>0.030572000000006483</v>
      </c>
      <c r="O29" s="54">
        <f>J29/B29-1</f>
        <v>5.380883863037589E-05</v>
      </c>
      <c r="P29" s="54"/>
    </row>
    <row r="30" spans="1:16" s="55" customFormat="1" ht="18" customHeight="1">
      <c r="A30" s="74" t="s">
        <v>31</v>
      </c>
      <c r="B30" s="69">
        <v>282.7739999999999</v>
      </c>
      <c r="C30" s="53">
        <f t="shared" si="0"/>
        <v>0.04813182660736442</v>
      </c>
      <c r="D30" s="53">
        <f t="shared" si="1"/>
        <v>0.17741405861154982</v>
      </c>
      <c r="E30" s="53"/>
      <c r="F30" s="52">
        <f>'[1]prog 2013'!S63</f>
        <v>631.9</v>
      </c>
      <c r="G30" s="53">
        <f t="shared" si="2"/>
        <v>0.10100428856632733</v>
      </c>
      <c r="H30" s="53">
        <f t="shared" si="3"/>
        <v>0.3068005793175655</v>
      </c>
      <c r="I30" s="53"/>
      <c r="J30" s="53">
        <v>149.33400000000003</v>
      </c>
      <c r="K30" s="53">
        <f t="shared" si="4"/>
        <v>0.023869875658749685</v>
      </c>
      <c r="L30" s="53">
        <f t="shared" si="5"/>
        <v>0.08956234467672987</v>
      </c>
      <c r="M30" s="53"/>
      <c r="N30" s="53">
        <f t="shared" si="6"/>
        <v>-133.43999999999986</v>
      </c>
      <c r="O30" s="54">
        <f>J30/B30-1</f>
        <v>-0.47189628466549227</v>
      </c>
      <c r="P30" s="54"/>
    </row>
    <row r="31" spans="1:16" s="55" customFormat="1" ht="30" customHeight="1">
      <c r="A31" s="75" t="s">
        <v>32</v>
      </c>
      <c r="B31" s="69">
        <v>5762.468065</v>
      </c>
      <c r="C31" s="53">
        <f t="shared" si="0"/>
        <v>0.9808472976124215</v>
      </c>
      <c r="D31" s="53">
        <f t="shared" si="1"/>
        <v>3.615406108875266</v>
      </c>
      <c r="E31" s="53"/>
      <c r="F31" s="76">
        <f>'[1]prog 2013'!S64</f>
        <v>12441.351</v>
      </c>
      <c r="G31" s="53">
        <f t="shared" si="2"/>
        <v>1.988652961796115</v>
      </c>
      <c r="H31" s="53">
        <f t="shared" si="3"/>
        <v>6.040534410971947</v>
      </c>
      <c r="I31" s="53"/>
      <c r="J31" s="53">
        <v>5982.7469869999995</v>
      </c>
      <c r="K31" s="53">
        <f t="shared" si="4"/>
        <v>0.9562954630388878</v>
      </c>
      <c r="L31" s="53">
        <f t="shared" si="5"/>
        <v>3.58812358714935</v>
      </c>
      <c r="M31" s="53"/>
      <c r="N31" s="53">
        <f t="shared" si="6"/>
        <v>220.2789219999995</v>
      </c>
      <c r="O31" s="54">
        <f>J31/B31-1</f>
        <v>0.038226488982720186</v>
      </c>
      <c r="P31" s="54"/>
    </row>
    <row r="32" spans="1:16" s="55" customFormat="1" ht="17.25" customHeight="1">
      <c r="A32" s="74" t="s">
        <v>33</v>
      </c>
      <c r="B32" s="69">
        <v>0</v>
      </c>
      <c r="C32" s="53">
        <f t="shared" si="0"/>
        <v>0</v>
      </c>
      <c r="D32" s="53">
        <f t="shared" si="1"/>
        <v>0</v>
      </c>
      <c r="E32" s="53"/>
      <c r="F32" s="52">
        <f>'[1]prog 2013'!S65</f>
        <v>0</v>
      </c>
      <c r="G32" s="53">
        <f t="shared" si="2"/>
        <v>0</v>
      </c>
      <c r="H32" s="53">
        <f t="shared" si="3"/>
        <v>0</v>
      </c>
      <c r="I32" s="53"/>
      <c r="J32" s="53">
        <v>0</v>
      </c>
      <c r="K32" s="53">
        <f t="shared" si="4"/>
        <v>0</v>
      </c>
      <c r="L32" s="53">
        <f t="shared" si="5"/>
        <v>0</v>
      </c>
      <c r="M32" s="53"/>
      <c r="N32" s="53">
        <f t="shared" si="6"/>
        <v>0</v>
      </c>
      <c r="O32" s="54"/>
      <c r="P32" s="54"/>
    </row>
    <row r="33" spans="1:16" ht="15" customHeight="1">
      <c r="A33" s="77"/>
      <c r="B33" s="69"/>
      <c r="C33" s="60">
        <f t="shared" si="0"/>
        <v>0</v>
      </c>
      <c r="D33" s="60">
        <f t="shared" si="1"/>
        <v>0</v>
      </c>
      <c r="E33" s="60"/>
      <c r="F33" s="63">
        <f>'[1]prog 2013'!S66</f>
        <v>0</v>
      </c>
      <c r="G33" s="60">
        <f t="shared" si="2"/>
        <v>0</v>
      </c>
      <c r="H33" s="60">
        <f t="shared" si="3"/>
        <v>0</v>
      </c>
      <c r="I33" s="60"/>
      <c r="J33" s="60"/>
      <c r="K33" s="60">
        <f t="shared" si="4"/>
        <v>0</v>
      </c>
      <c r="L33" s="60">
        <f t="shared" si="5"/>
        <v>0</v>
      </c>
      <c r="M33" s="60"/>
      <c r="N33" s="60">
        <f t="shared" si="6"/>
        <v>0</v>
      </c>
      <c r="O33" s="54"/>
      <c r="P33" s="54"/>
    </row>
    <row r="34" spans="1:16" ht="14.25" customHeight="1">
      <c r="A34" s="74" t="s">
        <v>34</v>
      </c>
      <c r="B34" s="69">
        <v>-217.181135</v>
      </c>
      <c r="C34" s="78">
        <f t="shared" si="0"/>
        <v>-0.03696706462479085</v>
      </c>
      <c r="D34" s="78">
        <f t="shared" si="1"/>
        <v>-0.13626071213836113</v>
      </c>
      <c r="E34" s="78"/>
      <c r="F34" s="79">
        <f>'[1]prog 2013'!S68</f>
        <v>0</v>
      </c>
      <c r="G34" s="78">
        <f t="shared" si="2"/>
        <v>0</v>
      </c>
      <c r="H34" s="78">
        <f t="shared" si="3"/>
        <v>0</v>
      </c>
      <c r="I34" s="78"/>
      <c r="J34" s="78">
        <v>-391.707903</v>
      </c>
      <c r="K34" s="78">
        <f t="shared" si="4"/>
        <v>-0.06261145445216483</v>
      </c>
      <c r="L34" s="78">
        <f t="shared" si="5"/>
        <v>-0.23492492145850957</v>
      </c>
      <c r="M34" s="78"/>
      <c r="N34" s="78">
        <f t="shared" si="6"/>
        <v>-174.52676799999998</v>
      </c>
      <c r="O34" s="80"/>
      <c r="P34" s="81"/>
    </row>
    <row r="35" spans="1:16" ht="3.75" customHeight="1">
      <c r="A35" s="51"/>
      <c r="B35" s="52"/>
      <c r="C35" s="52"/>
      <c r="D35" s="52"/>
      <c r="E35" s="52"/>
      <c r="F35" s="52"/>
      <c r="G35" s="53"/>
      <c r="H35" s="53"/>
      <c r="I35" s="53"/>
      <c r="J35" s="72"/>
      <c r="K35" s="53"/>
      <c r="L35" s="53"/>
      <c r="M35" s="53"/>
      <c r="N35" s="53"/>
      <c r="O35" s="82"/>
      <c r="P35" s="82"/>
    </row>
    <row r="36" spans="1:16" ht="12" customHeight="1">
      <c r="A36" s="83"/>
      <c r="B36" s="52"/>
      <c r="C36" s="52"/>
      <c r="D36" s="52"/>
      <c r="E36" s="52"/>
      <c r="F36" s="52"/>
      <c r="G36" s="53"/>
      <c r="H36" s="53"/>
      <c r="I36" s="53"/>
      <c r="J36" s="72"/>
      <c r="K36" s="53"/>
      <c r="L36" s="53"/>
      <c r="M36" s="53"/>
      <c r="N36" s="53"/>
      <c r="O36" s="82"/>
      <c r="P36" s="82"/>
    </row>
    <row r="37" spans="1:16" s="55" customFormat="1" ht="33" customHeight="1">
      <c r="A37" s="47" t="s">
        <v>35</v>
      </c>
      <c r="B37" s="84">
        <f>B38+B51+B52+B53+B54</f>
        <v>166606.52222800002</v>
      </c>
      <c r="C37" s="49">
        <f aca="true" t="shared" si="8" ref="C37:C55">B37/$B$10*100</f>
        <v>28.3586052449451</v>
      </c>
      <c r="D37" s="49">
        <f aca="true" t="shared" si="9" ref="D37:D55">B37/B$37*100</f>
        <v>100</v>
      </c>
      <c r="E37" s="49"/>
      <c r="F37" s="48">
        <f>'[1]prog 2013'!S69</f>
        <v>221864.43300000002</v>
      </c>
      <c r="G37" s="49">
        <f aca="true" t="shared" si="10" ref="G37:G45">F37/$J$10*100</f>
        <v>35.46329991032853</v>
      </c>
      <c r="H37" s="49">
        <f aca="true" t="shared" si="11" ref="H37:H53">F37/F$37*100</f>
        <v>100</v>
      </c>
      <c r="I37" s="49"/>
      <c r="J37" s="84">
        <f>J38+J51+J52+J53+J54</f>
        <v>174303.17772500007</v>
      </c>
      <c r="K37" s="49">
        <f aca="true" t="shared" si="12" ref="K37:K55">J37/$J$10*100</f>
        <v>27.86100405279909</v>
      </c>
      <c r="L37" s="49">
        <f aca="true" t="shared" si="13" ref="L37:L55">J37/J$37*100</f>
        <v>100</v>
      </c>
      <c r="M37" s="49"/>
      <c r="N37" s="49">
        <f aca="true" t="shared" si="14" ref="N37:N55">J37-B37</f>
        <v>7696.655497000058</v>
      </c>
      <c r="O37" s="50">
        <f aca="true" t="shared" si="15" ref="O37:O49">J37/B37-1</f>
        <v>0.0461966037948216</v>
      </c>
      <c r="P37" s="50"/>
    </row>
    <row r="38" spans="1:16" s="55" customFormat="1" ht="19.5" customHeight="1">
      <c r="A38" s="85" t="s">
        <v>36</v>
      </c>
      <c r="B38" s="72">
        <f>B39+B40+B41+B42+B43+B49</f>
        <v>153185.63460033335</v>
      </c>
      <c r="C38" s="53">
        <f t="shared" si="8"/>
        <v>26.07419495187793</v>
      </c>
      <c r="D38" s="53">
        <f t="shared" si="9"/>
        <v>91.9445604840726</v>
      </c>
      <c r="E38" s="53"/>
      <c r="F38" s="53">
        <f>'[1]prog 2013'!S71</f>
        <v>204085.241</v>
      </c>
      <c r="G38" s="53">
        <f t="shared" si="10"/>
        <v>32.62143467968422</v>
      </c>
      <c r="H38" s="53">
        <f t="shared" si="11"/>
        <v>91.98646139014089</v>
      </c>
      <c r="I38" s="53"/>
      <c r="J38" s="72">
        <f>J39+J40+J41+J42+J43+J49</f>
        <v>162613.23642166672</v>
      </c>
      <c r="K38" s="53">
        <f t="shared" si="12"/>
        <v>25.99245807285715</v>
      </c>
      <c r="L38" s="53">
        <f t="shared" si="13"/>
        <v>93.29332863811773</v>
      </c>
      <c r="M38" s="53"/>
      <c r="N38" s="53">
        <f t="shared" si="14"/>
        <v>9427.601821333374</v>
      </c>
      <c r="O38" s="54">
        <f t="shared" si="15"/>
        <v>0.06154364177770533</v>
      </c>
      <c r="P38" s="54"/>
    </row>
    <row r="39" spans="1:16" ht="19.5" customHeight="1">
      <c r="A39" s="86" t="s">
        <v>37</v>
      </c>
      <c r="B39" s="78">
        <v>33466.40916166667</v>
      </c>
      <c r="C39" s="78">
        <f t="shared" si="8"/>
        <v>5.696419766104567</v>
      </c>
      <c r="D39" s="78">
        <f t="shared" si="9"/>
        <v>20.08709425905193</v>
      </c>
      <c r="E39" s="78"/>
      <c r="F39" s="78">
        <f>'[1]prog 2013'!S73</f>
        <v>46151.81799999999</v>
      </c>
      <c r="G39" s="78">
        <f t="shared" si="10"/>
        <v>7.377008297408796</v>
      </c>
      <c r="H39" s="78">
        <f t="shared" si="11"/>
        <v>20.80181008553092</v>
      </c>
      <c r="I39" s="78"/>
      <c r="J39" s="87">
        <v>38309.01111</v>
      </c>
      <c r="K39" s="78">
        <f t="shared" si="12"/>
        <v>6.123396760318213</v>
      </c>
      <c r="L39" s="78">
        <f t="shared" si="13"/>
        <v>21.978377910264218</v>
      </c>
      <c r="M39" s="78"/>
      <c r="N39" s="78">
        <f t="shared" si="14"/>
        <v>4842.601948333329</v>
      </c>
      <c r="O39" s="88">
        <f t="shared" si="15"/>
        <v>0.14470037478296827</v>
      </c>
      <c r="P39" s="89"/>
    </row>
    <row r="40" spans="1:16" ht="17.25" customHeight="1">
      <c r="A40" s="86" t="s">
        <v>38</v>
      </c>
      <c r="B40" s="78">
        <v>26871.81089266667</v>
      </c>
      <c r="C40" s="78">
        <f t="shared" si="8"/>
        <v>4.573933043744188</v>
      </c>
      <c r="D40" s="78">
        <f t="shared" si="9"/>
        <v>16.12890691991803</v>
      </c>
      <c r="E40" s="78"/>
      <c r="F40" s="78">
        <f>'[1]prog 2013'!S75</f>
        <v>39524.84300000001</v>
      </c>
      <c r="G40" s="78">
        <f t="shared" si="10"/>
        <v>6.3177380090374795</v>
      </c>
      <c r="H40" s="78">
        <f t="shared" si="11"/>
        <v>17.814862195600323</v>
      </c>
      <c r="I40" s="78"/>
      <c r="J40" s="87">
        <v>30072.420507333336</v>
      </c>
      <c r="K40" s="78">
        <f t="shared" si="12"/>
        <v>4.806841966783725</v>
      </c>
      <c r="L40" s="78">
        <f t="shared" si="13"/>
        <v>17.252938758683392</v>
      </c>
      <c r="M40" s="78"/>
      <c r="N40" s="78">
        <f t="shared" si="14"/>
        <v>3200.6096146666678</v>
      </c>
      <c r="O40" s="88">
        <f t="shared" si="15"/>
        <v>0.1191065844966972</v>
      </c>
      <c r="P40" s="89"/>
    </row>
    <row r="41" spans="1:16" ht="19.5" customHeight="1">
      <c r="A41" s="86" t="s">
        <v>39</v>
      </c>
      <c r="B41" s="78">
        <v>9452.540877</v>
      </c>
      <c r="C41" s="78">
        <f t="shared" si="8"/>
        <v>1.6089458666312624</v>
      </c>
      <c r="D41" s="78">
        <f t="shared" si="9"/>
        <v>5.673571928993424</v>
      </c>
      <c r="E41" s="78"/>
      <c r="F41" s="78">
        <f>'[1]prog 2013'!S77</f>
        <v>10773</v>
      </c>
      <c r="G41" s="78">
        <f t="shared" si="10"/>
        <v>1.7219800612835008</v>
      </c>
      <c r="H41" s="78">
        <f t="shared" si="11"/>
        <v>4.855667875346203</v>
      </c>
      <c r="I41" s="78"/>
      <c r="J41" s="87">
        <v>9596.931514999997</v>
      </c>
      <c r="K41" s="78">
        <f t="shared" si="12"/>
        <v>1.533994682849091</v>
      </c>
      <c r="L41" s="78">
        <f t="shared" si="13"/>
        <v>5.505884425206048</v>
      </c>
      <c r="M41" s="78"/>
      <c r="N41" s="78">
        <f t="shared" si="14"/>
        <v>144.39063799999713</v>
      </c>
      <c r="O41" s="88">
        <f t="shared" si="15"/>
        <v>0.015275325426132635</v>
      </c>
      <c r="P41" s="89"/>
    </row>
    <row r="42" spans="1:16" ht="19.5" customHeight="1">
      <c r="A42" s="86" t="s">
        <v>40</v>
      </c>
      <c r="B42" s="78">
        <v>4547.108592</v>
      </c>
      <c r="C42" s="78">
        <f t="shared" si="8"/>
        <v>0.773977247961273</v>
      </c>
      <c r="D42" s="78">
        <f t="shared" si="9"/>
        <v>2.7292500504735995</v>
      </c>
      <c r="E42" s="78"/>
      <c r="F42" s="78">
        <f>'[1]prog 2013'!S79</f>
        <v>5210.58</v>
      </c>
      <c r="G42" s="78">
        <f t="shared" si="10"/>
        <v>0.8328705901534006</v>
      </c>
      <c r="H42" s="78">
        <f t="shared" si="11"/>
        <v>2.3485422740110846</v>
      </c>
      <c r="I42" s="78"/>
      <c r="J42" s="87">
        <v>4527.310953</v>
      </c>
      <c r="K42" s="78">
        <f t="shared" si="12"/>
        <v>0.7236553599086981</v>
      </c>
      <c r="L42" s="78">
        <f t="shared" si="13"/>
        <v>2.5973771746966</v>
      </c>
      <c r="M42" s="78"/>
      <c r="N42" s="78">
        <f t="shared" si="14"/>
        <v>-19.797638999999435</v>
      </c>
      <c r="O42" s="88">
        <f t="shared" si="15"/>
        <v>-0.004353896239652322</v>
      </c>
      <c r="P42" s="89"/>
    </row>
    <row r="43" spans="1:16" s="55" customFormat="1" ht="19.5" customHeight="1">
      <c r="A43" s="86" t="s">
        <v>41</v>
      </c>
      <c r="B43" s="87">
        <f>B44+B45+B46+B47+B48</f>
        <v>77457.40791000001</v>
      </c>
      <c r="C43" s="78">
        <f t="shared" si="8"/>
        <v>13.184262085552486</v>
      </c>
      <c r="D43" s="78">
        <f t="shared" si="9"/>
        <v>46.4912218766562</v>
      </c>
      <c r="E43" s="78"/>
      <c r="F43" s="78">
        <f>'[1]prog 2013'!S81</f>
        <v>101140.19999999998</v>
      </c>
      <c r="G43" s="78">
        <f t="shared" si="10"/>
        <v>16.166472458389077</v>
      </c>
      <c r="H43" s="78">
        <f t="shared" si="11"/>
        <v>45.586486591115744</v>
      </c>
      <c r="I43" s="78"/>
      <c r="J43" s="87">
        <f>J44+J45+J46+J47+J48</f>
        <v>79399.17051333336</v>
      </c>
      <c r="K43" s="78">
        <f t="shared" si="12"/>
        <v>12.691338392871895</v>
      </c>
      <c r="L43" s="78">
        <f t="shared" si="13"/>
        <v>45.55233676726322</v>
      </c>
      <c r="M43" s="78"/>
      <c r="N43" s="78">
        <f t="shared" si="14"/>
        <v>1941.7626033333509</v>
      </c>
      <c r="O43" s="88">
        <f t="shared" si="15"/>
        <v>0.025068778516182055</v>
      </c>
      <c r="P43" s="88"/>
    </row>
    <row r="44" spans="1:16" ht="31.5" customHeight="1">
      <c r="A44" s="90" t="s">
        <v>42</v>
      </c>
      <c r="B44" s="60">
        <v>818.0909950000023</v>
      </c>
      <c r="C44" s="60">
        <f t="shared" si="8"/>
        <v>0.139249768084712</v>
      </c>
      <c r="D44" s="60">
        <f t="shared" si="9"/>
        <v>0.49103179398970337</v>
      </c>
      <c r="E44" s="60"/>
      <c r="F44" s="67">
        <f>'[1]prog 2013'!S83</f>
        <v>1543.9000000000015</v>
      </c>
      <c r="G44" s="60">
        <f t="shared" si="10"/>
        <v>0.24678037841043346</v>
      </c>
      <c r="H44" s="60">
        <f t="shared" si="11"/>
        <v>0.695875395223894</v>
      </c>
      <c r="I44" s="60"/>
      <c r="J44" s="91">
        <v>698.7625070000104</v>
      </c>
      <c r="K44" s="60">
        <f t="shared" si="12"/>
        <v>0.11169173903522607</v>
      </c>
      <c r="L44" s="60">
        <f t="shared" si="13"/>
        <v>0.4008891381787974</v>
      </c>
      <c r="M44" s="60"/>
      <c r="N44" s="60">
        <f t="shared" si="14"/>
        <v>-119.32848799999192</v>
      </c>
      <c r="O44" s="61">
        <f t="shared" si="15"/>
        <v>-0.14586212136461862</v>
      </c>
      <c r="P44" s="89"/>
    </row>
    <row r="45" spans="1:16" ht="15.75" customHeight="1">
      <c r="A45" s="92" t="s">
        <v>43</v>
      </c>
      <c r="B45" s="60">
        <v>8663.556877666668</v>
      </c>
      <c r="C45" s="93">
        <f t="shared" si="8"/>
        <v>1.474650489220691</v>
      </c>
      <c r="D45" s="93">
        <f t="shared" si="9"/>
        <v>5.200010636924912</v>
      </c>
      <c r="E45" s="93"/>
      <c r="F45" s="93">
        <f>'[1]prog 2013'!S85</f>
        <v>11298.1</v>
      </c>
      <c r="G45" s="93">
        <f t="shared" si="10"/>
        <v>1.8059132024865052</v>
      </c>
      <c r="H45" s="93">
        <f t="shared" si="11"/>
        <v>5.092343935992661</v>
      </c>
      <c r="I45" s="93"/>
      <c r="J45" s="94">
        <v>9292.361075333334</v>
      </c>
      <c r="K45" s="93">
        <f t="shared" si="12"/>
        <v>1.4853114725676146</v>
      </c>
      <c r="L45" s="93">
        <f t="shared" si="13"/>
        <v>5.331148402809952</v>
      </c>
      <c r="M45" s="93"/>
      <c r="N45" s="93">
        <f t="shared" si="14"/>
        <v>628.8041976666664</v>
      </c>
      <c r="O45" s="89">
        <f t="shared" si="15"/>
        <v>0.07258037392097316</v>
      </c>
      <c r="P45" s="89"/>
    </row>
    <row r="46" spans="1:16" ht="28.5" customHeight="1">
      <c r="A46" s="90" t="s">
        <v>44</v>
      </c>
      <c r="B46" s="60">
        <v>10300.133926333334</v>
      </c>
      <c r="C46" s="60">
        <f t="shared" si="8"/>
        <v>1.753217269532941</v>
      </c>
      <c r="D46" s="60">
        <f t="shared" si="9"/>
        <v>6.182311345673288</v>
      </c>
      <c r="E46" s="53"/>
      <c r="F46" s="67">
        <f>'[1]prog 2013'!S86</f>
        <v>16558.4</v>
      </c>
      <c r="G46" s="60"/>
      <c r="H46" s="53">
        <f t="shared" si="11"/>
        <v>7.463296291388895</v>
      </c>
      <c r="I46" s="53"/>
      <c r="J46" s="91">
        <v>10240.674256999999</v>
      </c>
      <c r="K46" s="93">
        <f t="shared" si="12"/>
        <v>1.6368919413954544</v>
      </c>
      <c r="L46" s="60">
        <f t="shared" si="13"/>
        <v>5.875208008632417</v>
      </c>
      <c r="M46" s="60"/>
      <c r="N46" s="60">
        <f t="shared" si="14"/>
        <v>-59.459669333335114</v>
      </c>
      <c r="O46" s="89">
        <f t="shared" si="15"/>
        <v>-0.0057727083704534055</v>
      </c>
      <c r="P46" s="89"/>
    </row>
    <row r="47" spans="1:16" ht="17.25" customHeight="1">
      <c r="A47" s="92" t="s">
        <v>45</v>
      </c>
      <c r="B47" s="60">
        <v>55409.859225</v>
      </c>
      <c r="C47" s="93">
        <f t="shared" si="8"/>
        <v>9.431481453585452</v>
      </c>
      <c r="D47" s="93">
        <f t="shared" si="9"/>
        <v>33.257917207570024</v>
      </c>
      <c r="E47" s="93"/>
      <c r="F47" s="93">
        <f>'[1]prog 2013'!S87</f>
        <v>68819.40000000001</v>
      </c>
      <c r="G47" s="93">
        <f aca="true" t="shared" si="16" ref="G47:G53">F47/$J$10*100</f>
        <v>11.00024455857178</v>
      </c>
      <c r="H47" s="93">
        <f t="shared" si="11"/>
        <v>31.018671658832314</v>
      </c>
      <c r="I47" s="93"/>
      <c r="J47" s="94">
        <v>56738.13989200001</v>
      </c>
      <c r="K47" s="93">
        <f t="shared" si="12"/>
        <v>9.069149318512764</v>
      </c>
      <c r="L47" s="93">
        <f t="shared" si="13"/>
        <v>32.55140877667552</v>
      </c>
      <c r="M47" s="93"/>
      <c r="N47" s="93">
        <f t="shared" si="14"/>
        <v>1328.2806670000064</v>
      </c>
      <c r="O47" s="89">
        <f t="shared" si="15"/>
        <v>0.023971919177890877</v>
      </c>
      <c r="P47" s="89"/>
    </row>
    <row r="48" spans="1:16" ht="19.5" customHeight="1">
      <c r="A48" s="95" t="s">
        <v>46</v>
      </c>
      <c r="B48" s="60">
        <v>2265.766886</v>
      </c>
      <c r="C48" s="60">
        <f t="shared" si="8"/>
        <v>0.38566310512868957</v>
      </c>
      <c r="D48" s="60">
        <f t="shared" si="9"/>
        <v>1.359950892498261</v>
      </c>
      <c r="E48" s="60"/>
      <c r="F48" s="60">
        <f>'[1]prog 2013'!S89</f>
        <v>2920.4</v>
      </c>
      <c r="G48" s="60">
        <f t="shared" si="16"/>
        <v>0.4668031719086917</v>
      </c>
      <c r="H48" s="60">
        <f t="shared" si="11"/>
        <v>1.316299309677996</v>
      </c>
      <c r="I48" s="60"/>
      <c r="J48" s="91">
        <v>2429.2327820000005</v>
      </c>
      <c r="K48" s="60">
        <f t="shared" si="12"/>
        <v>0.38829392136083263</v>
      </c>
      <c r="L48" s="60">
        <f t="shared" si="13"/>
        <v>1.3936824409665245</v>
      </c>
      <c r="M48" s="60"/>
      <c r="N48" s="60">
        <f t="shared" si="14"/>
        <v>163.4658960000006</v>
      </c>
      <c r="O48" s="61">
        <f t="shared" si="15"/>
        <v>0.07214594626218784</v>
      </c>
      <c r="P48" s="89"/>
    </row>
    <row r="49" spans="1:16" ht="31.5" customHeight="1">
      <c r="A49" s="96" t="s">
        <v>47</v>
      </c>
      <c r="B49" s="97">
        <v>1390.357167</v>
      </c>
      <c r="C49" s="97">
        <f t="shared" si="8"/>
        <v>0.23665694188415637</v>
      </c>
      <c r="D49" s="78">
        <f t="shared" si="9"/>
        <v>0.8345154489794251</v>
      </c>
      <c r="E49" s="78"/>
      <c r="F49" s="98">
        <f>'[1]prog 2013'!S93</f>
        <v>894.0999999999999</v>
      </c>
      <c r="G49" s="93">
        <f t="shared" si="16"/>
        <v>0.14291491439650775</v>
      </c>
      <c r="H49" s="78">
        <f t="shared" si="11"/>
        <v>0.40299384083793177</v>
      </c>
      <c r="I49" s="78"/>
      <c r="J49" s="87">
        <v>708.3918230000002</v>
      </c>
      <c r="K49" s="78">
        <f t="shared" si="12"/>
        <v>0.11323091012552411</v>
      </c>
      <c r="L49" s="78">
        <f t="shared" si="13"/>
        <v>0.4064136020042258</v>
      </c>
      <c r="M49" s="78"/>
      <c r="N49" s="78">
        <f t="shared" si="14"/>
        <v>-681.9653439999997</v>
      </c>
      <c r="O49" s="89">
        <f t="shared" si="15"/>
        <v>-0.49049651426725793</v>
      </c>
      <c r="P49" s="88"/>
    </row>
    <row r="50" spans="1:16" ht="15" customHeight="1">
      <c r="A50" s="99"/>
      <c r="B50" s="100"/>
      <c r="C50" s="93"/>
      <c r="D50" s="78"/>
      <c r="E50" s="78"/>
      <c r="F50" s="93"/>
      <c r="G50" s="93"/>
      <c r="H50" s="78"/>
      <c r="I50" s="78"/>
      <c r="J50" s="94"/>
      <c r="K50" s="93"/>
      <c r="L50" s="78"/>
      <c r="M50" s="78"/>
      <c r="N50" s="78"/>
      <c r="O50" s="88"/>
      <c r="P50" s="88"/>
    </row>
    <row r="51" spans="1:16" s="55" customFormat="1" ht="19.5" customHeight="1">
      <c r="A51" s="85" t="s">
        <v>48</v>
      </c>
      <c r="B51" s="100">
        <v>13861.381824666667</v>
      </c>
      <c r="C51" s="78">
        <f t="shared" si="8"/>
        <v>2.359388156348635</v>
      </c>
      <c r="D51" s="78">
        <f t="shared" si="9"/>
        <v>8.319831444352129</v>
      </c>
      <c r="E51" s="78"/>
      <c r="F51" s="78">
        <f>'[1]prog 2013'!S95</f>
        <v>17779.191999999995</v>
      </c>
      <c r="G51" s="78">
        <f t="shared" si="16"/>
        <v>2.841865230644307</v>
      </c>
      <c r="H51" s="78">
        <f t="shared" si="11"/>
        <v>8.013538609859108</v>
      </c>
      <c r="I51" s="78"/>
      <c r="J51" s="87">
        <v>12306.323989666667</v>
      </c>
      <c r="K51" s="78">
        <f t="shared" si="12"/>
        <v>1.967069946895092</v>
      </c>
      <c r="L51" s="78">
        <f t="shared" si="13"/>
        <v>7.060298125535313</v>
      </c>
      <c r="M51" s="78"/>
      <c r="N51" s="78">
        <f t="shared" si="14"/>
        <v>-1555.0578349999996</v>
      </c>
      <c r="O51" s="88">
        <f>J51/B51-1</f>
        <v>-0.11218635015397505</v>
      </c>
      <c r="P51" s="88"/>
    </row>
    <row r="52" spans="1:16" ht="19.5" customHeight="1">
      <c r="A52" s="85" t="s">
        <v>33</v>
      </c>
      <c r="B52" s="100">
        <v>0</v>
      </c>
      <c r="C52" s="78">
        <f t="shared" si="8"/>
        <v>0</v>
      </c>
      <c r="D52" s="78">
        <f t="shared" si="9"/>
        <v>0</v>
      </c>
      <c r="E52" s="78"/>
      <c r="F52" s="78" t="e">
        <f>'Sinteza - Ax 2'!#REF!+'Sinteza - Ax 2'!#REF!</f>
        <v>#REF!</v>
      </c>
      <c r="G52" s="78" t="e">
        <f t="shared" si="16"/>
        <v>#REF!</v>
      </c>
      <c r="H52" s="78" t="e">
        <f t="shared" si="11"/>
        <v>#REF!</v>
      </c>
      <c r="I52" s="78"/>
      <c r="J52" s="87">
        <v>0</v>
      </c>
      <c r="K52" s="78">
        <f t="shared" si="12"/>
        <v>0</v>
      </c>
      <c r="L52" s="78">
        <f t="shared" si="13"/>
        <v>0</v>
      </c>
      <c r="M52" s="78"/>
      <c r="N52" s="78">
        <f t="shared" si="14"/>
        <v>0</v>
      </c>
      <c r="O52" s="88"/>
      <c r="P52" s="88"/>
    </row>
    <row r="53" spans="1:16" s="55" customFormat="1" ht="32.25" customHeight="1">
      <c r="A53" s="101" t="s">
        <v>49</v>
      </c>
      <c r="B53" s="97">
        <v>-440.49419699999993</v>
      </c>
      <c r="C53" s="78">
        <f t="shared" si="8"/>
        <v>-0.07497786328146941</v>
      </c>
      <c r="D53" s="78">
        <f t="shared" si="9"/>
        <v>-0.2643919284247385</v>
      </c>
      <c r="E53" s="78"/>
      <c r="F53" s="102">
        <f>'[1]prog 2013'!R104</f>
        <v>0</v>
      </c>
      <c r="G53" s="78">
        <f t="shared" si="16"/>
        <v>0</v>
      </c>
      <c r="H53" s="78">
        <f t="shared" si="11"/>
        <v>0</v>
      </c>
      <c r="I53" s="78"/>
      <c r="J53" s="87">
        <v>-616.3826863333333</v>
      </c>
      <c r="K53" s="78">
        <f t="shared" si="12"/>
        <v>-0.09852396695315717</v>
      </c>
      <c r="L53" s="78">
        <f t="shared" si="13"/>
        <v>-0.3536267636530452</v>
      </c>
      <c r="M53" s="78"/>
      <c r="N53" s="78">
        <f t="shared" si="14"/>
        <v>-175.88848933333333</v>
      </c>
      <c r="O53" s="88">
        <f>J53/B53-1</f>
        <v>0.39929808504000186</v>
      </c>
      <c r="P53" s="88"/>
    </row>
    <row r="54" spans="1:16" s="55" customFormat="1" ht="15.75">
      <c r="A54" s="103"/>
      <c r="B54" s="104">
        <f>'[1]oct  2012'!R66</f>
        <v>0</v>
      </c>
      <c r="C54" s="53">
        <f t="shared" si="8"/>
        <v>0</v>
      </c>
      <c r="D54" s="53">
        <f t="shared" si="9"/>
        <v>0</v>
      </c>
      <c r="E54" s="53"/>
      <c r="F54" s="105"/>
      <c r="G54" s="53"/>
      <c r="H54" s="53"/>
      <c r="I54" s="53"/>
      <c r="J54" s="72">
        <f>'[1]octombrie  2013 '!P80</f>
        <v>0</v>
      </c>
      <c r="K54" s="53">
        <f t="shared" si="12"/>
        <v>0</v>
      </c>
      <c r="L54" s="53">
        <f t="shared" si="13"/>
        <v>0</v>
      </c>
      <c r="M54" s="53"/>
      <c r="N54" s="53">
        <f t="shared" si="14"/>
        <v>0</v>
      </c>
      <c r="O54" s="54"/>
      <c r="P54" s="88"/>
    </row>
    <row r="55" spans="1:16" s="39" customFormat="1" ht="21" customHeight="1" thickBot="1">
      <c r="A55" s="106" t="s">
        <v>50</v>
      </c>
      <c r="B55" s="107">
        <f>B12-B37</f>
        <v>-7220.055218000023</v>
      </c>
      <c r="C55" s="108">
        <f t="shared" si="8"/>
        <v>-1.2289476608470862</v>
      </c>
      <c r="D55" s="107">
        <f t="shared" si="9"/>
        <v>-4.333596981347117</v>
      </c>
      <c r="E55" s="107"/>
      <c r="F55" s="107">
        <f>'[1]prog 2013'!S105</f>
        <v>-15900.024000000034</v>
      </c>
      <c r="G55" s="109">
        <f>F55/$J$10*100</f>
        <v>-2.5414948762581635</v>
      </c>
      <c r="H55" s="109"/>
      <c r="I55" s="109"/>
      <c r="J55" s="110">
        <f>J12-J37</f>
        <v>-7565.693865000096</v>
      </c>
      <c r="K55" s="111">
        <f t="shared" si="12"/>
        <v>-1.209317180479446</v>
      </c>
      <c r="L55" s="112">
        <f t="shared" si="13"/>
        <v>-4.340536967683153</v>
      </c>
      <c r="M55" s="109"/>
      <c r="N55" s="107">
        <f t="shared" si="14"/>
        <v>-345.6386470000725</v>
      </c>
      <c r="O55" s="113">
        <f>J55/B55-1</f>
        <v>0.047872022659657176</v>
      </c>
      <c r="P55" s="113"/>
    </row>
    <row r="56" spans="1:14" ht="3.75" customHeight="1">
      <c r="A56" s="114"/>
      <c r="B56" s="115"/>
      <c r="C56" s="115"/>
      <c r="D56" s="115"/>
      <c r="E56" s="115"/>
      <c r="F56" s="116"/>
      <c r="G56" s="115"/>
      <c r="H56" s="115"/>
      <c r="I56" s="115"/>
      <c r="J56" s="117"/>
      <c r="K56" s="117"/>
      <c r="L56" s="117"/>
      <c r="M56" s="117"/>
      <c r="N56" s="117"/>
    </row>
    <row r="57" spans="1:15" ht="15" customHeight="1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</row>
    <row r="58" spans="1:14" ht="19.5" customHeight="1">
      <c r="A58" s="119"/>
      <c r="B58" s="119"/>
      <c r="C58" s="119"/>
      <c r="D58" s="119"/>
      <c r="E58" s="119"/>
      <c r="G58" s="119"/>
      <c r="H58" s="119"/>
      <c r="I58" s="119"/>
      <c r="J58" s="117"/>
      <c r="K58" s="117"/>
      <c r="L58" s="117"/>
      <c r="M58" s="117"/>
      <c r="N58" s="117"/>
    </row>
    <row r="59" spans="1:14" ht="19.5" customHeight="1">
      <c r="A59" s="119"/>
      <c r="B59" s="119"/>
      <c r="C59" s="119"/>
      <c r="D59" s="119"/>
      <c r="E59" s="119"/>
      <c r="G59" s="119"/>
      <c r="H59" s="119"/>
      <c r="I59" s="119"/>
      <c r="J59" s="120"/>
      <c r="L59" s="117"/>
      <c r="M59" s="117"/>
      <c r="N59" s="117"/>
    </row>
    <row r="60" spans="4:14" ht="19.5" customHeight="1">
      <c r="D60" s="121"/>
      <c r="E60" s="121"/>
      <c r="F60" s="121"/>
      <c r="G60" s="121"/>
      <c r="H60" s="121"/>
      <c r="I60" s="121"/>
      <c r="J60" s="121"/>
      <c r="L60" s="117"/>
      <c r="M60" s="117"/>
      <c r="N60" s="117"/>
    </row>
    <row r="61" spans="10:16" ht="19.5" customHeight="1">
      <c r="J61" s="117"/>
      <c r="K61" s="117"/>
      <c r="L61" s="117"/>
      <c r="M61" s="117"/>
      <c r="N61" s="117"/>
      <c r="O61" s="122"/>
      <c r="P61" s="122"/>
    </row>
    <row r="62" spans="10:14" ht="19.5" customHeight="1">
      <c r="J62" s="117"/>
      <c r="K62" s="117"/>
      <c r="L62" s="117"/>
      <c r="M62" s="117"/>
      <c r="N62" s="117"/>
    </row>
    <row r="63" spans="10:14" ht="19.5" customHeight="1">
      <c r="J63" s="117"/>
      <c r="K63" s="117"/>
      <c r="L63" s="117"/>
      <c r="M63" s="117"/>
      <c r="N63" s="117"/>
    </row>
    <row r="64" spans="10:14" ht="19.5" customHeight="1">
      <c r="J64" s="117"/>
      <c r="K64" s="117"/>
      <c r="L64" s="117"/>
      <c r="M64" s="117"/>
      <c r="N64" s="117"/>
    </row>
    <row r="65" spans="10:14" ht="19.5" customHeight="1">
      <c r="J65" s="117"/>
      <c r="K65" s="117"/>
      <c r="L65" s="117"/>
      <c r="M65" s="117"/>
      <c r="N65" s="117"/>
    </row>
    <row r="66" spans="10:14" ht="19.5" customHeight="1">
      <c r="J66" s="117"/>
      <c r="K66" s="117"/>
      <c r="L66" s="117"/>
      <c r="M66" s="117"/>
      <c r="N66" s="117"/>
    </row>
    <row r="67" spans="10:14" ht="19.5" customHeight="1">
      <c r="J67" s="117"/>
      <c r="K67" s="117"/>
      <c r="L67" s="117"/>
      <c r="M67" s="117"/>
      <c r="N67" s="117"/>
    </row>
    <row r="68" spans="10:14" ht="19.5" customHeight="1">
      <c r="J68" s="117"/>
      <c r="K68" s="117"/>
      <c r="L68" s="117"/>
      <c r="M68" s="117"/>
      <c r="N68" s="117"/>
    </row>
    <row r="69" spans="10:14" ht="19.5" customHeight="1">
      <c r="J69" s="117"/>
      <c r="K69" s="117"/>
      <c r="L69" s="117"/>
      <c r="M69" s="117"/>
      <c r="N69" s="117"/>
    </row>
    <row r="70" spans="10:14" ht="19.5" customHeight="1">
      <c r="J70" s="117"/>
      <c r="K70" s="117"/>
      <c r="L70" s="117"/>
      <c r="M70" s="117"/>
      <c r="N70" s="117"/>
    </row>
    <row r="71" spans="10:14" ht="19.5" customHeight="1">
      <c r="J71" s="117"/>
      <c r="K71" s="117"/>
      <c r="L71" s="117"/>
      <c r="M71" s="117"/>
      <c r="N71" s="117"/>
    </row>
    <row r="72" spans="10:14" ht="19.5" customHeight="1">
      <c r="J72" s="117"/>
      <c r="K72" s="117"/>
      <c r="L72" s="117"/>
      <c r="M72" s="117"/>
      <c r="N72" s="117"/>
    </row>
    <row r="73" spans="10:14" ht="19.5" customHeight="1">
      <c r="J73" s="117"/>
      <c r="K73" s="117"/>
      <c r="L73" s="117"/>
      <c r="M73" s="117"/>
      <c r="N73" s="117"/>
    </row>
    <row r="74" spans="10:14" ht="19.5" customHeight="1">
      <c r="J74" s="117"/>
      <c r="K74" s="117"/>
      <c r="L74" s="117"/>
      <c r="M74" s="117"/>
      <c r="N74" s="117"/>
    </row>
    <row r="75" spans="10:14" ht="19.5" customHeight="1">
      <c r="J75" s="117"/>
      <c r="K75" s="117"/>
      <c r="L75" s="117"/>
      <c r="M75" s="117"/>
      <c r="N75" s="117"/>
    </row>
    <row r="76" spans="10:14" ht="19.5" customHeight="1">
      <c r="J76" s="117"/>
      <c r="K76" s="117"/>
      <c r="L76" s="117"/>
      <c r="M76" s="117"/>
      <c r="N76" s="117"/>
    </row>
    <row r="77" spans="10:14" ht="19.5" customHeight="1">
      <c r="J77" s="117"/>
      <c r="K77" s="117"/>
      <c r="L77" s="117"/>
      <c r="M77" s="117"/>
      <c r="N77" s="117"/>
    </row>
    <row r="78" spans="10:14" ht="19.5" customHeight="1">
      <c r="J78" s="117"/>
      <c r="K78" s="117"/>
      <c r="L78" s="117"/>
      <c r="M78" s="117"/>
      <c r="N78" s="117"/>
    </row>
    <row r="79" spans="10:14" ht="19.5" customHeight="1">
      <c r="J79" s="117"/>
      <c r="K79" s="117"/>
      <c r="L79" s="117"/>
      <c r="M79" s="117"/>
      <c r="N79" s="117"/>
    </row>
    <row r="80" spans="10:14" ht="19.5" customHeight="1">
      <c r="J80" s="117"/>
      <c r="K80" s="117"/>
      <c r="L80" s="117"/>
      <c r="M80" s="117"/>
      <c r="N80" s="117"/>
    </row>
    <row r="81" spans="10:14" ht="19.5" customHeight="1">
      <c r="J81" s="117"/>
      <c r="K81" s="117"/>
      <c r="L81" s="117"/>
      <c r="M81" s="117"/>
      <c r="N81" s="117"/>
    </row>
    <row r="82" spans="10:14" ht="19.5" customHeight="1">
      <c r="J82" s="117"/>
      <c r="K82" s="117"/>
      <c r="L82" s="117"/>
      <c r="M82" s="117"/>
      <c r="N82" s="117"/>
    </row>
    <row r="83" spans="10:14" ht="19.5" customHeight="1">
      <c r="J83" s="117"/>
      <c r="K83" s="117"/>
      <c r="L83" s="117"/>
      <c r="M83" s="117"/>
      <c r="N83" s="117"/>
    </row>
    <row r="84" spans="10:14" ht="19.5" customHeight="1">
      <c r="J84" s="117"/>
      <c r="K84" s="117"/>
      <c r="L84" s="117"/>
      <c r="M84" s="117"/>
      <c r="N84" s="117"/>
    </row>
    <row r="85" spans="10:14" ht="19.5" customHeight="1">
      <c r="J85" s="117"/>
      <c r="K85" s="117"/>
      <c r="L85" s="117"/>
      <c r="M85" s="117"/>
      <c r="N85" s="117"/>
    </row>
    <row r="86" spans="10:14" ht="19.5" customHeight="1">
      <c r="J86" s="117"/>
      <c r="K86" s="117"/>
      <c r="L86" s="117"/>
      <c r="M86" s="117"/>
      <c r="N86" s="117"/>
    </row>
    <row r="87" spans="10:14" ht="19.5" customHeight="1">
      <c r="J87" s="117"/>
      <c r="K87" s="117"/>
      <c r="L87" s="117"/>
      <c r="M87" s="117"/>
      <c r="N87" s="117"/>
    </row>
    <row r="88" spans="10:14" ht="19.5" customHeight="1">
      <c r="J88" s="117"/>
      <c r="K88" s="117"/>
      <c r="L88" s="117"/>
      <c r="M88" s="117"/>
      <c r="N88" s="117"/>
    </row>
    <row r="89" spans="10:14" ht="19.5" customHeight="1">
      <c r="J89" s="117"/>
      <c r="K89" s="117"/>
      <c r="L89" s="117"/>
      <c r="M89" s="117"/>
      <c r="N89" s="117"/>
    </row>
    <row r="90" spans="10:14" ht="19.5" customHeight="1">
      <c r="J90" s="117"/>
      <c r="K90" s="117"/>
      <c r="L90" s="117"/>
      <c r="M90" s="117"/>
      <c r="N90" s="117"/>
    </row>
    <row r="91" spans="10:14" ht="19.5" customHeight="1">
      <c r="J91" s="117"/>
      <c r="K91" s="117"/>
      <c r="L91" s="117"/>
      <c r="M91" s="117"/>
      <c r="N91" s="117"/>
    </row>
    <row r="92" spans="10:14" ht="19.5" customHeight="1">
      <c r="J92" s="117"/>
      <c r="K92" s="117"/>
      <c r="L92" s="117"/>
      <c r="M92" s="117"/>
      <c r="N92" s="117"/>
    </row>
    <row r="93" spans="10:14" ht="19.5" customHeight="1">
      <c r="J93" s="117"/>
      <c r="K93" s="117"/>
      <c r="L93" s="117"/>
      <c r="M93" s="117"/>
      <c r="N93" s="117"/>
    </row>
    <row r="94" spans="10:14" ht="19.5" customHeight="1">
      <c r="J94" s="117"/>
      <c r="K94" s="117"/>
      <c r="L94" s="117"/>
      <c r="M94" s="117"/>
      <c r="N94" s="117"/>
    </row>
    <row r="95" spans="10:14" ht="19.5" customHeight="1">
      <c r="J95" s="117"/>
      <c r="K95" s="117"/>
      <c r="L95" s="117"/>
      <c r="M95" s="117"/>
      <c r="N95" s="117"/>
    </row>
    <row r="96" spans="10:14" ht="19.5" customHeight="1">
      <c r="J96" s="117"/>
      <c r="K96" s="117"/>
      <c r="L96" s="117"/>
      <c r="M96" s="117"/>
      <c r="N96" s="117"/>
    </row>
    <row r="97" spans="10:14" ht="19.5" customHeight="1">
      <c r="J97" s="117"/>
      <c r="K97" s="117"/>
      <c r="L97" s="117"/>
      <c r="M97" s="117"/>
      <c r="N97" s="117"/>
    </row>
    <row r="98" spans="10:14" ht="19.5" customHeight="1">
      <c r="J98" s="117"/>
      <c r="K98" s="117"/>
      <c r="L98" s="117"/>
      <c r="M98" s="117"/>
      <c r="N98" s="117"/>
    </row>
    <row r="99" spans="10:14" ht="19.5" customHeight="1">
      <c r="J99" s="117"/>
      <c r="K99" s="117"/>
      <c r="L99" s="117"/>
      <c r="M99" s="117"/>
      <c r="N99" s="117"/>
    </row>
    <row r="100" spans="10:14" ht="19.5" customHeight="1">
      <c r="J100" s="117"/>
      <c r="K100" s="117"/>
      <c r="L100" s="117"/>
      <c r="M100" s="117"/>
      <c r="N100" s="117"/>
    </row>
    <row r="101" spans="10:14" ht="19.5" customHeight="1">
      <c r="J101" s="117"/>
      <c r="K101" s="117"/>
      <c r="L101" s="117"/>
      <c r="M101" s="117"/>
      <c r="N101" s="117"/>
    </row>
    <row r="102" spans="10:14" ht="19.5" customHeight="1">
      <c r="J102" s="117"/>
      <c r="K102" s="117"/>
      <c r="L102" s="117"/>
      <c r="M102" s="117"/>
      <c r="N102" s="117"/>
    </row>
    <row r="103" spans="10:14" ht="19.5" customHeight="1">
      <c r="J103" s="117"/>
      <c r="K103" s="117"/>
      <c r="L103" s="117"/>
      <c r="M103" s="117"/>
      <c r="N103" s="117"/>
    </row>
    <row r="104" spans="10:14" ht="19.5" customHeight="1">
      <c r="J104" s="117"/>
      <c r="K104" s="117"/>
      <c r="L104" s="117"/>
      <c r="M104" s="117"/>
      <c r="N104" s="117"/>
    </row>
    <row r="105" spans="10:14" ht="19.5" customHeight="1">
      <c r="J105" s="117"/>
      <c r="K105" s="117"/>
      <c r="L105" s="117"/>
      <c r="M105" s="117"/>
      <c r="N105" s="117"/>
    </row>
    <row r="106" spans="10:14" ht="19.5" customHeight="1">
      <c r="J106" s="117"/>
      <c r="K106" s="117"/>
      <c r="L106" s="117"/>
      <c r="M106" s="117"/>
      <c r="N106" s="117"/>
    </row>
    <row r="107" spans="10:14" ht="19.5" customHeight="1">
      <c r="J107" s="117"/>
      <c r="K107" s="117"/>
      <c r="L107" s="117"/>
      <c r="M107" s="117"/>
      <c r="N107" s="117"/>
    </row>
    <row r="108" spans="10:14" ht="19.5" customHeight="1">
      <c r="J108" s="117"/>
      <c r="K108" s="117"/>
      <c r="L108" s="117"/>
      <c r="M108" s="117"/>
      <c r="N108" s="117"/>
    </row>
    <row r="109" spans="10:14" ht="19.5" customHeight="1">
      <c r="J109" s="117"/>
      <c r="K109" s="117"/>
      <c r="L109" s="117"/>
      <c r="M109" s="117"/>
      <c r="N109" s="117"/>
    </row>
    <row r="110" spans="10:14" ht="19.5" customHeight="1">
      <c r="J110" s="117"/>
      <c r="K110" s="117"/>
      <c r="L110" s="117"/>
      <c r="M110" s="117"/>
      <c r="N110" s="117"/>
    </row>
    <row r="111" spans="10:14" ht="19.5" customHeight="1">
      <c r="J111" s="117"/>
      <c r="K111" s="117"/>
      <c r="L111" s="117"/>
      <c r="M111" s="117"/>
      <c r="N111" s="117"/>
    </row>
    <row r="112" spans="10:14" ht="19.5" customHeight="1">
      <c r="J112" s="117"/>
      <c r="K112" s="117"/>
      <c r="L112" s="117"/>
      <c r="M112" s="117"/>
      <c r="N112" s="117"/>
    </row>
    <row r="113" spans="10:14" ht="19.5" customHeight="1">
      <c r="J113" s="117"/>
      <c r="K113" s="117"/>
      <c r="L113" s="117"/>
      <c r="M113" s="117"/>
      <c r="N113" s="117"/>
    </row>
    <row r="114" spans="10:14" ht="19.5" customHeight="1">
      <c r="J114" s="117"/>
      <c r="K114" s="117"/>
      <c r="L114" s="117"/>
      <c r="M114" s="117"/>
      <c r="N114" s="117"/>
    </row>
    <row r="115" spans="10:14" ht="19.5" customHeight="1">
      <c r="J115" s="117"/>
      <c r="K115" s="117"/>
      <c r="L115" s="117"/>
      <c r="M115" s="117"/>
      <c r="N115" s="117"/>
    </row>
    <row r="116" spans="10:14" ht="19.5" customHeight="1">
      <c r="J116" s="117"/>
      <c r="K116" s="117"/>
      <c r="L116" s="117"/>
      <c r="M116" s="117"/>
      <c r="N116" s="117"/>
    </row>
    <row r="117" spans="10:14" ht="19.5" customHeight="1">
      <c r="J117" s="117"/>
      <c r="K117" s="117"/>
      <c r="L117" s="117"/>
      <c r="M117" s="117"/>
      <c r="N117" s="117"/>
    </row>
    <row r="118" spans="10:14" ht="19.5" customHeight="1">
      <c r="J118" s="117"/>
      <c r="K118" s="117"/>
      <c r="L118" s="117"/>
      <c r="M118" s="117"/>
      <c r="N118" s="117"/>
    </row>
    <row r="119" spans="10:14" ht="19.5" customHeight="1">
      <c r="J119" s="117"/>
      <c r="K119" s="117"/>
      <c r="L119" s="117"/>
      <c r="M119" s="117"/>
      <c r="N119" s="117"/>
    </row>
    <row r="120" spans="10:14" ht="19.5" customHeight="1">
      <c r="J120" s="117"/>
      <c r="K120" s="117"/>
      <c r="L120" s="117"/>
      <c r="M120" s="117"/>
      <c r="N120" s="117"/>
    </row>
    <row r="121" spans="10:14" ht="19.5" customHeight="1">
      <c r="J121" s="117"/>
      <c r="K121" s="117"/>
      <c r="L121" s="117"/>
      <c r="M121" s="117"/>
      <c r="N121" s="117"/>
    </row>
    <row r="122" spans="10:14" ht="19.5" customHeight="1">
      <c r="J122" s="117"/>
      <c r="K122" s="117"/>
      <c r="L122" s="117"/>
      <c r="M122" s="117"/>
      <c r="N122" s="117"/>
    </row>
    <row r="123" spans="10:14" ht="19.5" customHeight="1">
      <c r="J123" s="117"/>
      <c r="K123" s="117"/>
      <c r="L123" s="117"/>
      <c r="M123" s="117"/>
      <c r="N123" s="117"/>
    </row>
    <row r="124" spans="10:14" ht="19.5" customHeight="1">
      <c r="J124" s="117"/>
      <c r="K124" s="117"/>
      <c r="L124" s="117"/>
      <c r="M124" s="117"/>
      <c r="N124" s="117"/>
    </row>
    <row r="125" spans="10:14" ht="19.5" customHeight="1">
      <c r="J125" s="117"/>
      <c r="K125" s="117"/>
      <c r="L125" s="117"/>
      <c r="M125" s="117"/>
      <c r="N125" s="117"/>
    </row>
    <row r="126" spans="10:14" ht="19.5" customHeight="1">
      <c r="J126" s="117"/>
      <c r="K126" s="117"/>
      <c r="L126" s="117"/>
      <c r="M126" s="117"/>
      <c r="N126" s="117"/>
    </row>
    <row r="127" spans="10:14" ht="19.5" customHeight="1">
      <c r="J127" s="117"/>
      <c r="K127" s="117"/>
      <c r="L127" s="117"/>
      <c r="M127" s="117"/>
      <c r="N127" s="117"/>
    </row>
    <row r="128" spans="10:14" ht="19.5" customHeight="1">
      <c r="J128" s="117"/>
      <c r="K128" s="117"/>
      <c r="L128" s="117"/>
      <c r="M128" s="117"/>
      <c r="N128" s="117"/>
    </row>
    <row r="129" spans="10:14" ht="19.5" customHeight="1">
      <c r="J129" s="117"/>
      <c r="K129" s="117"/>
      <c r="L129" s="117"/>
      <c r="M129" s="117"/>
      <c r="N129" s="117"/>
    </row>
    <row r="130" spans="10:14" ht="19.5" customHeight="1">
      <c r="J130" s="117"/>
      <c r="K130" s="117"/>
      <c r="L130" s="117"/>
      <c r="M130" s="117"/>
      <c r="N130" s="117"/>
    </row>
    <row r="131" spans="10:14" ht="19.5" customHeight="1">
      <c r="J131" s="117"/>
      <c r="K131" s="117"/>
      <c r="L131" s="117"/>
      <c r="M131" s="117"/>
      <c r="N131" s="117"/>
    </row>
    <row r="132" spans="10:14" ht="19.5" customHeight="1">
      <c r="J132" s="117"/>
      <c r="K132" s="117"/>
      <c r="L132" s="117"/>
      <c r="M132" s="117"/>
      <c r="N132" s="117"/>
    </row>
    <row r="133" spans="10:14" ht="19.5" customHeight="1">
      <c r="J133" s="117"/>
      <c r="K133" s="117"/>
      <c r="L133" s="117"/>
      <c r="M133" s="117"/>
      <c r="N133" s="117"/>
    </row>
    <row r="134" spans="10:14" ht="19.5" customHeight="1">
      <c r="J134" s="117"/>
      <c r="K134" s="117"/>
      <c r="L134" s="117"/>
      <c r="M134" s="117"/>
      <c r="N134" s="117"/>
    </row>
    <row r="135" spans="10:14" ht="19.5" customHeight="1">
      <c r="J135" s="117"/>
      <c r="K135" s="117"/>
      <c r="L135" s="117"/>
      <c r="M135" s="117"/>
      <c r="N135" s="117"/>
    </row>
    <row r="136" spans="10:14" ht="19.5" customHeight="1">
      <c r="J136" s="117"/>
      <c r="K136" s="117"/>
      <c r="L136" s="117"/>
      <c r="M136" s="117"/>
      <c r="N136" s="117"/>
    </row>
    <row r="137" spans="10:14" ht="19.5" customHeight="1">
      <c r="J137" s="117"/>
      <c r="K137" s="117"/>
      <c r="L137" s="117"/>
      <c r="M137" s="117"/>
      <c r="N137" s="117"/>
    </row>
    <row r="138" spans="10:14" ht="19.5" customHeight="1">
      <c r="J138" s="117"/>
      <c r="K138" s="117"/>
      <c r="L138" s="117"/>
      <c r="M138" s="117"/>
      <c r="N138" s="117"/>
    </row>
    <row r="139" spans="10:14" ht="19.5" customHeight="1">
      <c r="J139" s="117"/>
      <c r="K139" s="117"/>
      <c r="L139" s="117"/>
      <c r="M139" s="117"/>
      <c r="N139" s="117"/>
    </row>
    <row r="140" spans="10:14" ht="19.5" customHeight="1">
      <c r="J140" s="117"/>
      <c r="K140" s="117"/>
      <c r="L140" s="117"/>
      <c r="M140" s="117"/>
      <c r="N140" s="117"/>
    </row>
    <row r="141" spans="10:14" ht="19.5" customHeight="1">
      <c r="J141" s="117"/>
      <c r="K141" s="117"/>
      <c r="L141" s="117"/>
      <c r="M141" s="117"/>
      <c r="N141" s="117"/>
    </row>
    <row r="142" spans="10:14" ht="19.5" customHeight="1">
      <c r="J142" s="117"/>
      <c r="K142" s="117"/>
      <c r="L142" s="117"/>
      <c r="M142" s="117"/>
      <c r="N142" s="117"/>
    </row>
    <row r="143" spans="10:14" ht="19.5" customHeight="1">
      <c r="J143" s="117"/>
      <c r="K143" s="117"/>
      <c r="L143" s="117"/>
      <c r="M143" s="117"/>
      <c r="N143" s="117"/>
    </row>
    <row r="144" spans="10:14" ht="19.5" customHeight="1">
      <c r="J144" s="117"/>
      <c r="K144" s="117"/>
      <c r="L144" s="117"/>
      <c r="M144" s="117"/>
      <c r="N144" s="117"/>
    </row>
    <row r="145" spans="10:14" ht="19.5" customHeight="1">
      <c r="J145" s="117"/>
      <c r="K145" s="117"/>
      <c r="L145" s="117"/>
      <c r="M145" s="117"/>
      <c r="N145" s="117"/>
    </row>
    <row r="146" spans="10:14" ht="19.5" customHeight="1">
      <c r="J146" s="117"/>
      <c r="K146" s="117"/>
      <c r="L146" s="117"/>
      <c r="M146" s="117"/>
      <c r="N146" s="117"/>
    </row>
    <row r="147" spans="10:14" ht="19.5" customHeight="1">
      <c r="J147" s="117"/>
      <c r="K147" s="117"/>
      <c r="L147" s="117"/>
      <c r="M147" s="117"/>
      <c r="N147" s="117"/>
    </row>
    <row r="148" spans="10:14" ht="19.5" customHeight="1">
      <c r="J148" s="117"/>
      <c r="K148" s="117"/>
      <c r="L148" s="117"/>
      <c r="M148" s="117"/>
      <c r="N148" s="117"/>
    </row>
    <row r="149" spans="10:14" ht="19.5" customHeight="1">
      <c r="J149" s="117"/>
      <c r="K149" s="117"/>
      <c r="L149" s="117"/>
      <c r="M149" s="117"/>
      <c r="N149" s="117"/>
    </row>
    <row r="150" spans="10:14" ht="19.5" customHeight="1">
      <c r="J150" s="117"/>
      <c r="K150" s="117"/>
      <c r="L150" s="117"/>
      <c r="M150" s="117"/>
      <c r="N150" s="117"/>
    </row>
    <row r="151" spans="10:14" ht="19.5" customHeight="1">
      <c r="J151" s="117"/>
      <c r="K151" s="117"/>
      <c r="L151" s="117"/>
      <c r="M151" s="117"/>
      <c r="N151" s="117"/>
    </row>
    <row r="152" spans="10:14" ht="19.5" customHeight="1">
      <c r="J152" s="117"/>
      <c r="K152" s="117"/>
      <c r="L152" s="117"/>
      <c r="M152" s="117"/>
      <c r="N152" s="117"/>
    </row>
    <row r="153" spans="10:14" ht="19.5" customHeight="1">
      <c r="J153" s="117"/>
      <c r="K153" s="117"/>
      <c r="L153" s="117"/>
      <c r="M153" s="117"/>
      <c r="N153" s="117"/>
    </row>
    <row r="154" spans="10:14" ht="19.5" customHeight="1">
      <c r="J154" s="117"/>
      <c r="K154" s="117"/>
      <c r="L154" s="117"/>
      <c r="M154" s="117"/>
      <c r="N154" s="117"/>
    </row>
    <row r="155" spans="10:14" ht="19.5" customHeight="1">
      <c r="J155" s="117"/>
      <c r="K155" s="117"/>
      <c r="L155" s="117"/>
      <c r="M155" s="117"/>
      <c r="N155" s="117"/>
    </row>
    <row r="156" spans="10:14" ht="19.5" customHeight="1">
      <c r="J156" s="117"/>
      <c r="K156" s="117"/>
      <c r="L156" s="117"/>
      <c r="M156" s="117"/>
      <c r="N156" s="117"/>
    </row>
    <row r="157" spans="10:14" ht="19.5" customHeight="1">
      <c r="J157" s="117"/>
      <c r="K157" s="117"/>
      <c r="L157" s="117"/>
      <c r="M157" s="117"/>
      <c r="N157" s="117"/>
    </row>
    <row r="158" spans="10:14" ht="19.5" customHeight="1">
      <c r="J158" s="117"/>
      <c r="K158" s="117"/>
      <c r="L158" s="117"/>
      <c r="M158" s="117"/>
      <c r="N158" s="117"/>
    </row>
    <row r="159" spans="10:14" ht="19.5" customHeight="1">
      <c r="J159" s="117"/>
      <c r="K159" s="117"/>
      <c r="L159" s="117"/>
      <c r="M159" s="117"/>
      <c r="N159" s="117"/>
    </row>
    <row r="160" spans="10:14" ht="19.5" customHeight="1">
      <c r="J160" s="117"/>
      <c r="K160" s="117"/>
      <c r="L160" s="117"/>
      <c r="M160" s="117"/>
      <c r="N160" s="117"/>
    </row>
    <row r="161" spans="10:14" ht="19.5" customHeight="1">
      <c r="J161" s="117"/>
      <c r="K161" s="117"/>
      <c r="L161" s="117"/>
      <c r="M161" s="117"/>
      <c r="N161" s="117"/>
    </row>
    <row r="162" spans="10:14" ht="19.5" customHeight="1">
      <c r="J162" s="117"/>
      <c r="K162" s="117"/>
      <c r="L162" s="117"/>
      <c r="M162" s="117"/>
      <c r="N162" s="117"/>
    </row>
    <row r="163" spans="10:14" ht="19.5" customHeight="1">
      <c r="J163" s="117"/>
      <c r="K163" s="117"/>
      <c r="L163" s="117"/>
      <c r="M163" s="117"/>
      <c r="N163" s="117"/>
    </row>
    <row r="164" spans="10:14" ht="19.5" customHeight="1">
      <c r="J164" s="117"/>
      <c r="K164" s="117"/>
      <c r="L164" s="117"/>
      <c r="M164" s="117"/>
      <c r="N164" s="117"/>
    </row>
    <row r="165" spans="10:14" ht="19.5" customHeight="1">
      <c r="J165" s="117"/>
      <c r="K165" s="117"/>
      <c r="L165" s="117"/>
      <c r="M165" s="117"/>
      <c r="N165" s="117"/>
    </row>
    <row r="166" spans="10:14" ht="19.5" customHeight="1">
      <c r="J166" s="117"/>
      <c r="K166" s="117"/>
      <c r="L166" s="117"/>
      <c r="M166" s="117"/>
      <c r="N166" s="117"/>
    </row>
    <row r="167" spans="10:14" ht="19.5" customHeight="1">
      <c r="J167" s="117"/>
      <c r="K167" s="117"/>
      <c r="L167" s="117"/>
      <c r="M167" s="117"/>
      <c r="N167" s="117"/>
    </row>
    <row r="168" spans="10:14" ht="19.5" customHeight="1">
      <c r="J168" s="117"/>
      <c r="K168" s="117"/>
      <c r="L168" s="117"/>
      <c r="M168" s="117"/>
      <c r="N168" s="117"/>
    </row>
    <row r="169" spans="10:14" ht="19.5" customHeight="1">
      <c r="J169" s="117"/>
      <c r="K169" s="117"/>
      <c r="L169" s="117"/>
      <c r="M169" s="117"/>
      <c r="N169" s="117"/>
    </row>
    <row r="170" spans="10:14" ht="19.5" customHeight="1">
      <c r="J170" s="117"/>
      <c r="K170" s="117"/>
      <c r="L170" s="117"/>
      <c r="M170" s="117"/>
      <c r="N170" s="117"/>
    </row>
    <row r="171" spans="10:14" ht="19.5" customHeight="1">
      <c r="J171" s="117"/>
      <c r="K171" s="117"/>
      <c r="L171" s="117"/>
      <c r="M171" s="117"/>
      <c r="N171" s="117"/>
    </row>
    <row r="172" spans="10:14" ht="19.5" customHeight="1">
      <c r="J172" s="117"/>
      <c r="K172" s="117"/>
      <c r="L172" s="117"/>
      <c r="M172" s="117"/>
      <c r="N172" s="117"/>
    </row>
    <row r="173" spans="10:14" ht="19.5" customHeight="1">
      <c r="J173" s="117"/>
      <c r="K173" s="117"/>
      <c r="L173" s="117"/>
      <c r="M173" s="117"/>
      <c r="N173" s="117"/>
    </row>
    <row r="174" spans="10:14" ht="19.5" customHeight="1">
      <c r="J174" s="117"/>
      <c r="K174" s="117"/>
      <c r="L174" s="117"/>
      <c r="M174" s="117"/>
      <c r="N174" s="117"/>
    </row>
    <row r="175" spans="10:14" ht="19.5" customHeight="1">
      <c r="J175" s="117"/>
      <c r="K175" s="117"/>
      <c r="L175" s="117"/>
      <c r="M175" s="117"/>
      <c r="N175" s="117"/>
    </row>
    <row r="176" spans="10:14" ht="19.5" customHeight="1">
      <c r="J176" s="117"/>
      <c r="K176" s="117"/>
      <c r="L176" s="117"/>
      <c r="M176" s="117"/>
      <c r="N176" s="117"/>
    </row>
    <row r="177" spans="10:14" ht="19.5" customHeight="1">
      <c r="J177" s="117"/>
      <c r="K177" s="117"/>
      <c r="L177" s="117"/>
      <c r="M177" s="117"/>
      <c r="N177" s="117"/>
    </row>
    <row r="178" spans="10:14" ht="19.5" customHeight="1">
      <c r="J178" s="117"/>
      <c r="K178" s="117"/>
      <c r="L178" s="117"/>
      <c r="M178" s="117"/>
      <c r="N178" s="117"/>
    </row>
    <row r="179" spans="10:14" ht="19.5" customHeight="1">
      <c r="J179" s="117"/>
      <c r="K179" s="117"/>
      <c r="L179" s="117"/>
      <c r="M179" s="117"/>
      <c r="N179" s="117"/>
    </row>
    <row r="180" spans="10:14" ht="19.5" customHeight="1">
      <c r="J180" s="117"/>
      <c r="K180" s="117"/>
      <c r="L180" s="117"/>
      <c r="M180" s="117"/>
      <c r="N180" s="117"/>
    </row>
    <row r="181" spans="10:14" ht="19.5" customHeight="1">
      <c r="J181" s="117"/>
      <c r="K181" s="117"/>
      <c r="L181" s="117"/>
      <c r="M181" s="117"/>
      <c r="N181" s="117"/>
    </row>
    <row r="182" spans="10:14" ht="19.5" customHeight="1">
      <c r="J182" s="117"/>
      <c r="K182" s="117"/>
      <c r="L182" s="117"/>
      <c r="M182" s="117"/>
      <c r="N182" s="117"/>
    </row>
  </sheetData>
  <sheetProtection/>
  <mergeCells count="6">
    <mergeCell ref="A57:O57"/>
    <mergeCell ref="A3:P4"/>
    <mergeCell ref="N7:O7"/>
    <mergeCell ref="B7:D7"/>
    <mergeCell ref="F7:H7"/>
    <mergeCell ref="J7:L7"/>
  </mergeCells>
  <printOptions horizontalCentered="1"/>
  <pageMargins left="0.15748031496062992" right="0.11811023622047245" top="0.4330708661417323" bottom="0" header="0" footer="0.1968503937007874"/>
  <pageSetup horizontalDpi="300" verticalDpi="3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Alina</cp:lastModifiedBy>
  <dcterms:created xsi:type="dcterms:W3CDTF">2013-11-25T13:46:02Z</dcterms:created>
  <dcterms:modified xsi:type="dcterms:W3CDTF">2013-11-25T13:50:37Z</dcterms:modified>
  <cp:category/>
  <cp:version/>
  <cp:contentType/>
  <cp:contentStatus/>
</cp:coreProperties>
</file>