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<sst xmlns="http://schemas.openxmlformats.org/spreadsheetml/2006/main" count="57" uniqueCount="52">
  <si>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</si>
  <si>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</si>
  <si>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</si>
  <si>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1.01.-30.09.2019
</t>
  </si>
  <si>
    <t xml:space="preserve">
Realizări 1.01.-30.09.2020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</si>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</sst>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5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6" borderId="0" xfId="0" applyNumberFormat="1" applyFont="1" applyFill="1" applyBorder="1" applyAlignment="1" applyProtection="1">
      <alignment horizontal="left"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 locked="0"/>
    </xf>
    <xf numFmtId="164" fontId="4" fillId="36" borderId="0" xfId="0" applyNumberFormat="1" applyFont="1" applyFill="1" applyBorder="1" applyAlignment="1" applyProtection="1">
      <alignment vertical="center"/>
      <protection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6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6" borderId="10" xfId="0" applyNumberFormat="1" applyFont="1" applyFill="1" applyBorder="1" applyAlignment="1" applyProtection="1">
      <alignment horizontal="left" vertical="center"/>
      <protection/>
    </xf>
    <xf numFmtId="164" fontId="4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64" fontId="4" fillId="36" borderId="10" xfId="0" applyNumberFormat="1" applyFont="1" applyFill="1" applyBorder="1" applyAlignment="1" applyProtection="1">
      <alignment/>
      <protection/>
    </xf>
    <xf numFmtId="165" fontId="9" fillId="36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6" borderId="0" xfId="0" applyFont="1" applyFill="1" applyBorder="1" applyAlignment="1" quotePrefix="1">
      <alignment horizontal="center" wrapText="1"/>
    </xf>
    <xf numFmtId="0" fontId="5" fillId="36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septembrie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0 "/>
      <sheetName val="UAT septembrie 2020"/>
      <sheetName val="consolidari septembrie"/>
      <sheetName val="august 2020  (valori)"/>
      <sheetName val="UAT august 2020 (valori)"/>
      <sheetName val="iulie 2020  (valori)"/>
      <sheetName val="UAT iulie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0.09.2020.(Liliana)"/>
      <sheetName val="Sinteza - Anexa program anual"/>
      <sheetName val="program %.exec"/>
      <sheetName val="dob_trez"/>
      <sheetName val="SPECIAL_CNAIR"/>
      <sheetName val="CNAIR_ex"/>
      <sheetName val="septembrie 2019 "/>
      <sheetName val="septembrie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7"/>
  <sheetViews>
    <sheetView showZeros="0" tabSelected="1" view="pageBreakPreview" zoomScale="75" zoomScaleNormal="75" zoomScaleSheetLayoutView="75" zoomScalePageLayoutView="0" workbookViewId="0" topLeftCell="A40">
      <selection activeCell="G57" sqref="G57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1059803.2</v>
      </c>
      <c r="C10" s="18"/>
      <c r="D10" s="18"/>
      <c r="E10" s="18"/>
      <c r="F10" s="18"/>
      <c r="G10" s="18">
        <v>1057970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228666.20267424997</v>
      </c>
      <c r="C12" s="38">
        <f>B12/$B$10*100</f>
        <v>21.57628913313811</v>
      </c>
      <c r="D12" s="38">
        <f>B12/B$12*100</f>
        <v>100</v>
      </c>
      <c r="E12" s="38"/>
      <c r="F12" s="38"/>
      <c r="G12" s="37">
        <f>G13+G30+G31+G33+G34+G37+G32+G35+G36</f>
        <v>227722.12208529998</v>
      </c>
      <c r="H12" s="38">
        <f>G12/$G$10*100</f>
        <v>21.524440398621888</v>
      </c>
      <c r="I12" s="38">
        <f aca="true" t="shared" si="0" ref="I12:I32">G12/G$12*100</f>
        <v>100</v>
      </c>
      <c r="J12" s="38"/>
      <c r="K12" s="38">
        <f aca="true" t="shared" si="1" ref="K12:K32">G12-B12</f>
        <v>-944.0805889499898</v>
      </c>
      <c r="L12" s="39">
        <f aca="true" t="shared" si="2" ref="L12:L28">G12/B12-1</f>
        <v>-0.0041286406907053985</v>
      </c>
    </row>
    <row r="13" spans="1:12" s="44" customFormat="1" ht="24.75" customHeight="1">
      <c r="A13" s="40" t="s">
        <v>12</v>
      </c>
      <c r="B13" s="41">
        <f>B14+B27+B28</f>
        <v>216881.42012425</v>
      </c>
      <c r="C13" s="42">
        <f aca="true" t="shared" si="3" ref="C13:C28">B13/$B$10*100</f>
        <v>20.464310744131552</v>
      </c>
      <c r="D13" s="42">
        <f>B13/B$12*100</f>
        <v>94.84629454979485</v>
      </c>
      <c r="E13" s="42"/>
      <c r="F13" s="42"/>
      <c r="G13" s="41">
        <f>G14+G27+G28</f>
        <v>211012.1744393</v>
      </c>
      <c r="H13" s="42">
        <f aca="true" t="shared" si="4" ref="H13:H28">G13/$G$10*100</f>
        <v>19.945005476459635</v>
      </c>
      <c r="I13" s="42">
        <f t="shared" si="0"/>
        <v>92.66213247400673</v>
      </c>
      <c r="J13" s="42"/>
      <c r="K13" s="42">
        <f t="shared" si="1"/>
        <v>-5869.245684950001</v>
      </c>
      <c r="L13" s="43">
        <f t="shared" si="2"/>
        <v>-0.02706200319781915</v>
      </c>
    </row>
    <row r="14" spans="1:12" s="44" customFormat="1" ht="25.5" customHeight="1">
      <c r="A14" s="45" t="s">
        <v>13</v>
      </c>
      <c r="B14" s="41">
        <f>B15+B19+B20+B25+B26</f>
        <v>113772.47042</v>
      </c>
      <c r="C14" s="42">
        <f t="shared" si="3"/>
        <v>10.735245036059524</v>
      </c>
      <c r="D14" s="42">
        <f aca="true" t="shared" si="5" ref="D14:D34">B14/B$12*100</f>
        <v>49.754825632048636</v>
      </c>
      <c r="E14" s="42"/>
      <c r="F14" s="42"/>
      <c r="G14" s="41">
        <f>G15+G19+G20+G25+G26</f>
        <v>107440.34344999999</v>
      </c>
      <c r="H14" s="42">
        <f t="shared" si="4"/>
        <v>10.155329872302616</v>
      </c>
      <c r="I14" s="42">
        <f t="shared" si="0"/>
        <v>47.18045944159745</v>
      </c>
      <c r="J14" s="42"/>
      <c r="K14" s="42">
        <f t="shared" si="1"/>
        <v>-6332.126970000012</v>
      </c>
      <c r="L14" s="43">
        <f t="shared" si="2"/>
        <v>-0.05565605586856348</v>
      </c>
    </row>
    <row r="15" spans="1:12" s="44" customFormat="1" ht="40.5" customHeight="1">
      <c r="A15" s="46" t="s">
        <v>14</v>
      </c>
      <c r="B15" s="41">
        <f>B16+B17+B18</f>
        <v>32523.600069999997</v>
      </c>
      <c r="C15" s="42">
        <f t="shared" si="3"/>
        <v>3.0688339184105122</v>
      </c>
      <c r="D15" s="42">
        <f t="shared" si="5"/>
        <v>14.223177579212265</v>
      </c>
      <c r="E15" s="42"/>
      <c r="F15" s="42"/>
      <c r="G15" s="41">
        <f>G16+G17+G18</f>
        <v>31195.068412000004</v>
      </c>
      <c r="H15" s="42">
        <f t="shared" si="4"/>
        <v>2.9485777868937686</v>
      </c>
      <c r="I15" s="42">
        <f t="shared" si="0"/>
        <v>13.69874306735776</v>
      </c>
      <c r="J15" s="42"/>
      <c r="K15" s="42">
        <f t="shared" si="1"/>
        <v>-1328.5316579999926</v>
      </c>
      <c r="L15" s="43">
        <f t="shared" si="2"/>
        <v>-0.04084823497831158</v>
      </c>
    </row>
    <row r="16" spans="1:12" ht="25.5" customHeight="1">
      <c r="A16" s="47" t="s">
        <v>15</v>
      </c>
      <c r="B16" s="48">
        <v>12545.027999999998</v>
      </c>
      <c r="C16" s="48">
        <f t="shared" si="3"/>
        <v>1.183712976145005</v>
      </c>
      <c r="D16" s="48">
        <f t="shared" si="5"/>
        <v>5.486174980511315</v>
      </c>
      <c r="E16" s="48"/>
      <c r="F16" s="48"/>
      <c r="G16" s="48">
        <v>10814.335000000001</v>
      </c>
      <c r="H16" s="48">
        <f t="shared" si="4"/>
        <v>1.022177850033555</v>
      </c>
      <c r="I16" s="48">
        <f t="shared" si="0"/>
        <v>4.748917189498688</v>
      </c>
      <c r="J16" s="48"/>
      <c r="K16" s="48">
        <f t="shared" si="1"/>
        <v>-1730.6929999999975</v>
      </c>
      <c r="L16" s="49">
        <f t="shared" si="2"/>
        <v>-0.1379584804434073</v>
      </c>
    </row>
    <row r="17" spans="1:12" ht="18" customHeight="1">
      <c r="A17" s="47" t="s">
        <v>16</v>
      </c>
      <c r="B17" s="48">
        <v>17203.20207</v>
      </c>
      <c r="C17" s="48">
        <f t="shared" si="3"/>
        <v>1.623244963781955</v>
      </c>
      <c r="D17" s="48">
        <f t="shared" si="5"/>
        <v>7.523281477021373</v>
      </c>
      <c r="E17" s="48"/>
      <c r="F17" s="48"/>
      <c r="G17" s="48">
        <v>18081.897412000002</v>
      </c>
      <c r="H17" s="48">
        <f t="shared" si="4"/>
        <v>1.7091124901462238</v>
      </c>
      <c r="I17" s="48">
        <f t="shared" si="0"/>
        <v>7.940334143393807</v>
      </c>
      <c r="J17" s="48"/>
      <c r="K17" s="48">
        <f t="shared" si="1"/>
        <v>878.6953420000027</v>
      </c>
      <c r="L17" s="49">
        <f t="shared" si="2"/>
        <v>0.051077429563669785</v>
      </c>
    </row>
    <row r="18" spans="1:12" ht="36.75" customHeight="1">
      <c r="A18" s="50" t="s">
        <v>17</v>
      </c>
      <c r="B18" s="48">
        <v>2775.37</v>
      </c>
      <c r="C18" s="48">
        <f t="shared" si="3"/>
        <v>0.26187597848355243</v>
      </c>
      <c r="D18" s="48">
        <f t="shared" si="5"/>
        <v>1.2137211216795762</v>
      </c>
      <c r="E18" s="48"/>
      <c r="F18" s="48"/>
      <c r="G18" s="48">
        <v>2298.836</v>
      </c>
      <c r="H18" s="48">
        <f t="shared" si="4"/>
        <v>0.21728744671398997</v>
      </c>
      <c r="I18" s="48">
        <f t="shared" si="0"/>
        <v>1.0094917344652634</v>
      </c>
      <c r="J18" s="48"/>
      <c r="K18" s="48">
        <f t="shared" si="1"/>
        <v>-476.5340000000001</v>
      </c>
      <c r="L18" s="49">
        <f t="shared" si="2"/>
        <v>-0.17170107048789895</v>
      </c>
    </row>
    <row r="19" spans="1:12" ht="24" customHeight="1">
      <c r="A19" s="46" t="s">
        <v>18</v>
      </c>
      <c r="B19" s="42">
        <v>5456.248</v>
      </c>
      <c r="C19" s="42">
        <f t="shared" si="3"/>
        <v>0.5148359619974727</v>
      </c>
      <c r="D19" s="42">
        <f t="shared" si="5"/>
        <v>2.3861191274395646</v>
      </c>
      <c r="E19" s="42"/>
      <c r="F19" s="42"/>
      <c r="G19" s="42">
        <v>5224.57</v>
      </c>
      <c r="H19" s="42">
        <f t="shared" si="4"/>
        <v>0.493829692713404</v>
      </c>
      <c r="I19" s="42">
        <f t="shared" si="0"/>
        <v>2.294274246242525</v>
      </c>
      <c r="J19" s="42"/>
      <c r="K19" s="42">
        <f t="shared" si="1"/>
        <v>-231.67799999999988</v>
      </c>
      <c r="L19" s="43">
        <f t="shared" si="2"/>
        <v>-0.04246104649202165</v>
      </c>
    </row>
    <row r="20" spans="1:12" ht="23.25" customHeight="1">
      <c r="A20" s="51" t="s">
        <v>19</v>
      </c>
      <c r="B20" s="41">
        <f>B21+B22+B23+B24</f>
        <v>74274.20735</v>
      </c>
      <c r="C20" s="42">
        <f>B20/$B$10*100</f>
        <v>7.008301857363707</v>
      </c>
      <c r="D20" s="42">
        <f t="shared" si="5"/>
        <v>32.48149769461492</v>
      </c>
      <c r="E20" s="42"/>
      <c r="F20" s="42"/>
      <c r="G20" s="41">
        <f>G21+G22+G23+G24</f>
        <v>69498.667038</v>
      </c>
      <c r="H20" s="42">
        <f t="shared" si="4"/>
        <v>6.569058388990236</v>
      </c>
      <c r="I20" s="42">
        <f t="shared" si="0"/>
        <v>30.51906701096314</v>
      </c>
      <c r="J20" s="42"/>
      <c r="K20" s="42">
        <f t="shared" si="1"/>
        <v>-4775.540311999997</v>
      </c>
      <c r="L20" s="43">
        <f t="shared" si="2"/>
        <v>-0.0642960791152758</v>
      </c>
    </row>
    <row r="21" spans="1:12" ht="20.25" customHeight="1">
      <c r="A21" s="47" t="s">
        <v>20</v>
      </c>
      <c r="B21" s="34">
        <v>47490.427</v>
      </c>
      <c r="C21" s="48">
        <f t="shared" si="3"/>
        <v>4.481060917725102</v>
      </c>
      <c r="D21" s="48">
        <f t="shared" si="5"/>
        <v>20.76845045074424</v>
      </c>
      <c r="E21" s="48"/>
      <c r="F21" s="48"/>
      <c r="G21" s="48">
        <v>40721.575</v>
      </c>
      <c r="H21" s="48">
        <f t="shared" si="4"/>
        <v>3.8490292730417686</v>
      </c>
      <c r="I21" s="48">
        <f>G21/G$12*100</f>
        <v>17.882133991684192</v>
      </c>
      <c r="J21" s="48"/>
      <c r="K21" s="48">
        <f t="shared" si="1"/>
        <v>-6768.852000000006</v>
      </c>
      <c r="L21" s="49">
        <f t="shared" si="2"/>
        <v>-0.14253087259038555</v>
      </c>
    </row>
    <row r="22" spans="1:12" ht="18" customHeight="1">
      <c r="A22" s="47" t="s">
        <v>21</v>
      </c>
      <c r="B22" s="34">
        <v>22852.259000000002</v>
      </c>
      <c r="C22" s="48">
        <f t="shared" si="3"/>
        <v>2.1562738251781086</v>
      </c>
      <c r="D22" s="48">
        <f t="shared" si="5"/>
        <v>9.993719549606789</v>
      </c>
      <c r="E22" s="48"/>
      <c r="F22" s="48"/>
      <c r="G22" s="48">
        <v>22158.201</v>
      </c>
      <c r="H22" s="48">
        <f t="shared" si="4"/>
        <v>2.094407308335775</v>
      </c>
      <c r="I22" s="48">
        <f t="shared" si="0"/>
        <v>9.730368221186696</v>
      </c>
      <c r="J22" s="48"/>
      <c r="K22" s="48">
        <f t="shared" si="1"/>
        <v>-694.0580000000009</v>
      </c>
      <c r="L22" s="49">
        <f t="shared" si="2"/>
        <v>-0.03037152694619827</v>
      </c>
    </row>
    <row r="23" spans="1:12" s="53" customFormat="1" ht="30" customHeight="1">
      <c r="A23" s="52" t="s">
        <v>22</v>
      </c>
      <c r="B23" s="34">
        <v>3619.35235</v>
      </c>
      <c r="C23" s="48">
        <f t="shared" si="3"/>
        <v>0.34151174010420055</v>
      </c>
      <c r="D23" s="48">
        <f t="shared" si="5"/>
        <v>1.5828103618600802</v>
      </c>
      <c r="E23" s="48"/>
      <c r="F23" s="48"/>
      <c r="G23" s="48">
        <v>3681.864038</v>
      </c>
      <c r="H23" s="48">
        <f t="shared" si="4"/>
        <v>0.34801214004177816</v>
      </c>
      <c r="I23" s="48">
        <f t="shared" si="0"/>
        <v>1.6168231721557778</v>
      </c>
      <c r="J23" s="48"/>
      <c r="K23" s="48">
        <f t="shared" si="1"/>
        <v>62.51168800000005</v>
      </c>
      <c r="L23" s="49">
        <f t="shared" si="2"/>
        <v>0.017271512125643262</v>
      </c>
    </row>
    <row r="24" spans="1:12" ht="52.5" customHeight="1">
      <c r="A24" s="52" t="s">
        <v>23</v>
      </c>
      <c r="B24" s="34">
        <v>312.16899999999987</v>
      </c>
      <c r="C24" s="48">
        <f t="shared" si="3"/>
        <v>0.029455374356295576</v>
      </c>
      <c r="D24" s="48">
        <f t="shared" si="5"/>
        <v>0.13651733240382058</v>
      </c>
      <c r="E24" s="48"/>
      <c r="F24" s="48"/>
      <c r="G24" s="48">
        <v>2937.027</v>
      </c>
      <c r="H24" s="48">
        <f t="shared" si="4"/>
        <v>0.2776096675709141</v>
      </c>
      <c r="I24" s="48">
        <f t="shared" si="0"/>
        <v>1.2897416259364782</v>
      </c>
      <c r="J24" s="48"/>
      <c r="K24" s="48">
        <f t="shared" si="1"/>
        <v>2624.858</v>
      </c>
      <c r="L24" s="49">
        <f t="shared" si="2"/>
        <v>8.40845183218065</v>
      </c>
    </row>
    <row r="25" spans="1:12" s="44" customFormat="1" ht="35.25" customHeight="1">
      <c r="A25" s="51" t="s">
        <v>24</v>
      </c>
      <c r="B25" s="54">
        <v>888.898</v>
      </c>
      <c r="C25" s="42">
        <f t="shared" si="3"/>
        <v>0.08387387394187903</v>
      </c>
      <c r="D25" s="42">
        <f t="shared" si="5"/>
        <v>0.3887316925738665</v>
      </c>
      <c r="E25" s="42"/>
      <c r="F25" s="42"/>
      <c r="G25" s="42">
        <v>843.161</v>
      </c>
      <c r="H25" s="42">
        <f t="shared" si="4"/>
        <v>0.07969611614696068</v>
      </c>
      <c r="I25" s="42">
        <f t="shared" si="0"/>
        <v>0.3702587136809525</v>
      </c>
      <c r="J25" s="42"/>
      <c r="K25" s="42">
        <f t="shared" si="1"/>
        <v>-45.73700000000008</v>
      </c>
      <c r="L25" s="43">
        <f t="shared" si="2"/>
        <v>-0.051453597600624734</v>
      </c>
    </row>
    <row r="26" spans="1:12" s="44" customFormat="1" ht="17.25" customHeight="1">
      <c r="A26" s="55" t="s">
        <v>25</v>
      </c>
      <c r="B26" s="54">
        <v>629.517</v>
      </c>
      <c r="C26" s="42">
        <f t="shared" si="3"/>
        <v>0.059399424345954056</v>
      </c>
      <c r="D26" s="42">
        <f t="shared" si="5"/>
        <v>0.27529953820800895</v>
      </c>
      <c r="E26" s="42"/>
      <c r="F26" s="42"/>
      <c r="G26" s="42">
        <v>678.877</v>
      </c>
      <c r="H26" s="42">
        <f t="shared" si="4"/>
        <v>0.06416788755824834</v>
      </c>
      <c r="I26" s="42">
        <f t="shared" si="0"/>
        <v>0.29811640335307726</v>
      </c>
      <c r="J26" s="42"/>
      <c r="K26" s="42">
        <f t="shared" si="1"/>
        <v>49.3599999999999</v>
      </c>
      <c r="L26" s="43">
        <f t="shared" si="2"/>
        <v>0.07840932016132984</v>
      </c>
    </row>
    <row r="27" spans="1:12" s="44" customFormat="1" ht="18" customHeight="1">
      <c r="A27" s="56" t="s">
        <v>26</v>
      </c>
      <c r="B27" s="54">
        <v>82902.698857</v>
      </c>
      <c r="C27" s="42">
        <f>B27/$B$10*100</f>
        <v>7.8224616473133874</v>
      </c>
      <c r="D27" s="42">
        <f t="shared" si="5"/>
        <v>36.254898138620135</v>
      </c>
      <c r="E27" s="42"/>
      <c r="F27" s="42"/>
      <c r="G27" s="42">
        <v>82922.04089</v>
      </c>
      <c r="H27" s="42">
        <f t="shared" si="4"/>
        <v>7.837844257398603</v>
      </c>
      <c r="I27" s="42">
        <f>G27/G$12*100</f>
        <v>36.41369583713045</v>
      </c>
      <c r="J27" s="42"/>
      <c r="K27" s="42">
        <f t="shared" si="1"/>
        <v>19.342033000008087</v>
      </c>
      <c r="L27" s="43">
        <f t="shared" si="2"/>
        <v>0.0002333100522260434</v>
      </c>
    </row>
    <row r="28" spans="1:12" s="44" customFormat="1" ht="17.25" customHeight="1">
      <c r="A28" s="58" t="s">
        <v>27</v>
      </c>
      <c r="B28" s="54">
        <v>20206.25084725</v>
      </c>
      <c r="C28" s="42">
        <f t="shared" si="3"/>
        <v>1.906604060758639</v>
      </c>
      <c r="D28" s="42">
        <f t="shared" si="5"/>
        <v>8.836570779126083</v>
      </c>
      <c r="E28" s="42"/>
      <c r="F28" s="42"/>
      <c r="G28" s="42">
        <v>20649.7900993</v>
      </c>
      <c r="H28" s="42">
        <f t="shared" si="4"/>
        <v>1.9518313467584147</v>
      </c>
      <c r="I28" s="42">
        <f>G28/G$12*100</f>
        <v>9.067977195278822</v>
      </c>
      <c r="J28" s="42"/>
      <c r="K28" s="42">
        <f t="shared" si="1"/>
        <v>443.53925204999905</v>
      </c>
      <c r="L28" s="43">
        <f t="shared" si="2"/>
        <v>0.021950596149822754</v>
      </c>
    </row>
    <row r="29" spans="1:12" s="44" customFormat="1" ht="17.25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662.4929999999999</v>
      </c>
      <c r="C30" s="42">
        <f>B30/$B$10*100</f>
        <v>0.06251094542835878</v>
      </c>
      <c r="D30" s="42">
        <f t="shared" si="5"/>
        <v>0.28972055872365393</v>
      </c>
      <c r="E30" s="42"/>
      <c r="F30" s="42"/>
      <c r="G30" s="42">
        <v>592.517</v>
      </c>
      <c r="H30" s="42">
        <f>G30/$G$10*100</f>
        <v>0.05600508521035569</v>
      </c>
      <c r="I30" s="42">
        <f t="shared" si="0"/>
        <v>0.2601929907266785</v>
      </c>
      <c r="J30" s="42"/>
      <c r="K30" s="42">
        <f t="shared" si="1"/>
        <v>-69.97599999999989</v>
      </c>
      <c r="L30" s="43">
        <f>G30/B30-1</f>
        <v>-0.10562526698395291</v>
      </c>
    </row>
    <row r="31" spans="1:12" s="44" customFormat="1" ht="18" customHeight="1">
      <c r="A31" s="60" t="s">
        <v>29</v>
      </c>
      <c r="B31" s="54">
        <v>13.359171</v>
      </c>
      <c r="C31" s="42">
        <f>B31/$B$10*100</f>
        <v>0.0012605331820096412</v>
      </c>
      <c r="D31" s="42">
        <f t="shared" si="5"/>
        <v>0.0058422149157875405</v>
      </c>
      <c r="E31" s="42"/>
      <c r="F31" s="42"/>
      <c r="G31" s="42">
        <v>0.454772</v>
      </c>
      <c r="H31" s="42">
        <f>G31/$G$10*100</f>
        <v>4.298533984895602E-05</v>
      </c>
      <c r="I31" s="42">
        <f t="shared" si="0"/>
        <v>0.00019970479628222146</v>
      </c>
      <c r="J31" s="42"/>
      <c r="K31" s="42">
        <f t="shared" si="1"/>
        <v>-12.904399</v>
      </c>
      <c r="L31" s="43">
        <f>G31/B31-1</f>
        <v>-0.9659580673082184</v>
      </c>
    </row>
    <row r="32" spans="1:12" s="44" customFormat="1" ht="34.5" customHeight="1">
      <c r="A32" s="61" t="s">
        <v>30</v>
      </c>
      <c r="B32" s="54">
        <v>128.95493199999999</v>
      </c>
      <c r="C32" s="42">
        <f>B32/$B$10*100</f>
        <v>0.012167818704453806</v>
      </c>
      <c r="D32" s="42">
        <f t="shared" si="5"/>
        <v>0.05639439956227583</v>
      </c>
      <c r="E32" s="42"/>
      <c r="F32" s="42"/>
      <c r="G32" s="42">
        <v>24.808217</v>
      </c>
      <c r="H32" s="42">
        <f>G32/$G$10*100</f>
        <v>0.002344888512906793</v>
      </c>
      <c r="I32" s="42">
        <f t="shared" si="0"/>
        <v>0.010894074222050045</v>
      </c>
      <c r="J32" s="42"/>
      <c r="K32" s="42">
        <f t="shared" si="1"/>
        <v>-104.14671499999999</v>
      </c>
      <c r="L32" s="43">
        <f>G32/B32-1</f>
        <v>-0.8076210299579701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-2.6753709999999997</v>
      </c>
      <c r="C34" s="62">
        <f>B34/$B$10*100</f>
        <v>-0.0002524403587383016</v>
      </c>
      <c r="D34" s="62">
        <f t="shared" si="5"/>
        <v>-0.0011699896918353262</v>
      </c>
      <c r="E34" s="62"/>
      <c r="F34" s="62"/>
      <c r="G34" s="62">
        <v>76.19582299999999</v>
      </c>
      <c r="H34" s="62">
        <f>G34/$G$10*100</f>
        <v>0.0072020778471979345</v>
      </c>
      <c r="I34" s="62">
        <f>G34/G$12*100</f>
        <v>0.03346000041728867</v>
      </c>
      <c r="J34" s="62"/>
      <c r="K34" s="62">
        <f>G34-B34</f>
        <v>78.87119399999999</v>
      </c>
      <c r="L34" s="43">
        <f>G34/B34-1</f>
        <v>-29.480469811476613</v>
      </c>
    </row>
    <row r="35" spans="1:12" ht="18.75" customHeight="1">
      <c r="A35" s="63" t="s">
        <v>33</v>
      </c>
      <c r="B35" s="54">
        <v>160.214</v>
      </c>
      <c r="C35" s="54">
        <f>B35/$B$10*100</f>
        <v>0.015117334992006064</v>
      </c>
      <c r="D35" s="54">
        <f>B35/B$12*100</f>
        <v>0.07006457365640316</v>
      </c>
      <c r="E35" s="41"/>
      <c r="F35" s="42"/>
      <c r="G35" s="54">
        <v>1236.8210000000001</v>
      </c>
      <c r="H35" s="54">
        <f>G35/$G$10*100</f>
        <v>0.11690511073092812</v>
      </c>
      <c r="I35" s="54">
        <f>G35/G$12*100</f>
        <v>0.5431272942102273</v>
      </c>
      <c r="J35" s="54"/>
      <c r="K35" s="54">
        <f>G35-B35</f>
        <v>1076.6070000000002</v>
      </c>
      <c r="L35" s="43">
        <f>G35/B35-1</f>
        <v>6.719806009462345</v>
      </c>
    </row>
    <row r="36" spans="1:12" ht="48" customHeight="1">
      <c r="A36" s="65" t="s">
        <v>34</v>
      </c>
      <c r="B36" s="54">
        <v>10822.436818</v>
      </c>
      <c r="C36" s="54">
        <f>B36/$B$10*100</f>
        <v>1.021174197058473</v>
      </c>
      <c r="D36" s="54">
        <f>B36/B$12*100</f>
        <v>4.732853693038876</v>
      </c>
      <c r="E36" s="54"/>
      <c r="F36" s="54"/>
      <c r="G36" s="54">
        <v>14779.150834</v>
      </c>
      <c r="H36" s="54">
        <f>G36/$G$10*100</f>
        <v>1.3969347745210166</v>
      </c>
      <c r="I36" s="54">
        <f>G36/G$12*100</f>
        <v>6.489993461620753</v>
      </c>
      <c r="J36" s="54"/>
      <c r="K36" s="54">
        <f>G36-B36</f>
        <v>3956.714016</v>
      </c>
      <c r="L36" s="43">
        <f>G36/B36-1</f>
        <v>0.36560287507700195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255638.98233782002</v>
      </c>
      <c r="C38" s="38">
        <f>B38/$B$10*100</f>
        <v>24.12136350766067</v>
      </c>
      <c r="D38" s="38">
        <f>B38/B$38*100</f>
        <v>100</v>
      </c>
      <c r="E38" s="38"/>
      <c r="F38" s="38"/>
      <c r="G38" s="67">
        <f>G39+G52+G53+G54+G55</f>
        <v>294989.34447317995</v>
      </c>
      <c r="H38" s="38">
        <f aca="true" t="shared" si="6" ref="H38:H50">G38/$G$10*100</f>
        <v>27.882581214323654</v>
      </c>
      <c r="I38" s="38">
        <f aca="true" t="shared" si="7" ref="I38:I54">G38/G$38*100</f>
        <v>100</v>
      </c>
      <c r="J38" s="38"/>
      <c r="K38" s="38">
        <f aca="true" t="shared" si="8" ref="K38:K56">G38-B38</f>
        <v>39350.36213535993</v>
      </c>
      <c r="L38" s="39">
        <f aca="true" t="shared" si="9" ref="L38:L51">G38/B38-1</f>
        <v>0.15392942725518877</v>
      </c>
    </row>
    <row r="39" spans="1:12" s="44" customFormat="1" ht="19.5" customHeight="1">
      <c r="A39" s="68" t="s">
        <v>36</v>
      </c>
      <c r="B39" s="57">
        <f>B40+B41+B42+B43+B44+B51</f>
        <v>241936.84669282002</v>
      </c>
      <c r="C39" s="42">
        <f aca="true" t="shared" si="10" ref="C39:C53">B39/$B$10*100</f>
        <v>22.828469162276548</v>
      </c>
      <c r="D39" s="42">
        <f aca="true" t="shared" si="11" ref="D39:D54">B39/B$38*100</f>
        <v>94.64004451915201</v>
      </c>
      <c r="E39" s="42"/>
      <c r="F39" s="42"/>
      <c r="G39" s="57">
        <f>G40+G41+G42+G43+G44+G51</f>
        <v>278308.44928018</v>
      </c>
      <c r="H39" s="42">
        <f t="shared" si="6"/>
        <v>26.30589234857132</v>
      </c>
      <c r="I39" s="42">
        <f t="shared" si="7"/>
        <v>94.34525500478999</v>
      </c>
      <c r="J39" s="42"/>
      <c r="K39" s="42">
        <f t="shared" si="8"/>
        <v>36371.60258735996</v>
      </c>
      <c r="L39" s="43">
        <f t="shared" si="9"/>
        <v>0.15033511052386284</v>
      </c>
    </row>
    <row r="40" spans="1:12" ht="19.5" customHeight="1">
      <c r="A40" s="69" t="s">
        <v>37</v>
      </c>
      <c r="B40" s="62">
        <v>76034.207194</v>
      </c>
      <c r="C40" s="62">
        <f>B40/$B$10*100</f>
        <v>7.17437041084609</v>
      </c>
      <c r="D40" s="62">
        <f t="shared" si="11"/>
        <v>29.742806241312152</v>
      </c>
      <c r="E40" s="62"/>
      <c r="F40" s="62"/>
      <c r="G40" s="70">
        <v>80986.794419</v>
      </c>
      <c r="H40" s="62">
        <f t="shared" si="6"/>
        <v>7.654923525147216</v>
      </c>
      <c r="I40" s="62">
        <f t="shared" si="7"/>
        <v>27.454142305931057</v>
      </c>
      <c r="J40" s="62"/>
      <c r="K40" s="62">
        <f t="shared" si="8"/>
        <v>4952.587224999996</v>
      </c>
      <c r="L40" s="71">
        <f t="shared" si="9"/>
        <v>0.06513630387916791</v>
      </c>
    </row>
    <row r="41" spans="1:12" ht="17.25" customHeight="1">
      <c r="A41" s="69" t="s">
        <v>38</v>
      </c>
      <c r="B41" s="62">
        <v>35147.869096999995</v>
      </c>
      <c r="C41" s="62">
        <f t="shared" si="10"/>
        <v>3.3164524410758527</v>
      </c>
      <c r="D41" s="62">
        <f t="shared" si="11"/>
        <v>13.749025588966331</v>
      </c>
      <c r="E41" s="62"/>
      <c r="F41" s="62"/>
      <c r="G41" s="70">
        <v>39609.309046</v>
      </c>
      <c r="H41" s="62">
        <f t="shared" si="6"/>
        <v>3.7438971847973006</v>
      </c>
      <c r="I41" s="62">
        <f t="shared" si="7"/>
        <v>13.427369424728909</v>
      </c>
      <c r="J41" s="62"/>
      <c r="K41" s="62">
        <f t="shared" si="8"/>
        <v>4461.439949000007</v>
      </c>
      <c r="L41" s="71">
        <f t="shared" si="9"/>
        <v>0.12693344045089794</v>
      </c>
    </row>
    <row r="42" spans="1:12" ht="19.5" customHeight="1">
      <c r="A42" s="69" t="s">
        <v>39</v>
      </c>
      <c r="B42" s="62">
        <v>9712.675547820001</v>
      </c>
      <c r="C42" s="62">
        <f t="shared" si="10"/>
        <v>0.9164602963852159</v>
      </c>
      <c r="D42" s="62">
        <f t="shared" si="11"/>
        <v>3.7993718559655982</v>
      </c>
      <c r="E42" s="62"/>
      <c r="F42" s="62"/>
      <c r="G42" s="70">
        <v>12218.139262939996</v>
      </c>
      <c r="H42" s="62">
        <f t="shared" si="6"/>
        <v>1.154866325409983</v>
      </c>
      <c r="I42" s="62">
        <f t="shared" si="7"/>
        <v>4.141891729940386</v>
      </c>
      <c r="J42" s="62"/>
      <c r="K42" s="62">
        <f t="shared" si="8"/>
        <v>2505.463715119995</v>
      </c>
      <c r="L42" s="71">
        <f t="shared" si="9"/>
        <v>0.25795813962738046</v>
      </c>
    </row>
    <row r="43" spans="1:12" ht="19.5" customHeight="1">
      <c r="A43" s="69" t="s">
        <v>40</v>
      </c>
      <c r="B43" s="62">
        <v>5357.250776999999</v>
      </c>
      <c r="C43" s="62">
        <f t="shared" si="10"/>
        <v>0.5054948670658854</v>
      </c>
      <c r="D43" s="62">
        <f t="shared" si="11"/>
        <v>2.095631397061555</v>
      </c>
      <c r="E43" s="62"/>
      <c r="F43" s="62"/>
      <c r="G43" s="70">
        <v>5594.105083239999</v>
      </c>
      <c r="H43" s="62">
        <f t="shared" si="6"/>
        <v>0.5287583847594921</v>
      </c>
      <c r="I43" s="62">
        <f t="shared" si="7"/>
        <v>1.896375305769259</v>
      </c>
      <c r="J43" s="62"/>
      <c r="K43" s="62">
        <f t="shared" si="8"/>
        <v>236.85430623999946</v>
      </c>
      <c r="L43" s="71">
        <f t="shared" si="9"/>
        <v>0.04421191318070705</v>
      </c>
    </row>
    <row r="44" spans="1:12" s="44" customFormat="1" ht="19.5" customHeight="1">
      <c r="A44" s="69" t="s">
        <v>41</v>
      </c>
      <c r="B44" s="70">
        <f>B45+B46+B47+B48+B50+B49</f>
        <v>115430.25553600001</v>
      </c>
      <c r="C44" s="62">
        <f t="shared" si="10"/>
        <v>10.891668900037292</v>
      </c>
      <c r="D44" s="62">
        <f t="shared" si="11"/>
        <v>45.15362034396696</v>
      </c>
      <c r="E44" s="62"/>
      <c r="F44" s="62"/>
      <c r="G44" s="70">
        <f>G45+G46+G47+G48+G50+G49</f>
        <v>139520.932944</v>
      </c>
      <c r="H44" s="62">
        <f t="shared" si="6"/>
        <v>13.18760767734435</v>
      </c>
      <c r="I44" s="62">
        <f t="shared" si="7"/>
        <v>47.29693989224247</v>
      </c>
      <c r="J44" s="62"/>
      <c r="K44" s="62">
        <f t="shared" si="8"/>
        <v>24090.67740799999</v>
      </c>
      <c r="L44" s="71">
        <f t="shared" si="9"/>
        <v>0.20870331869348302</v>
      </c>
    </row>
    <row r="45" spans="1:12" ht="31.5" customHeight="1">
      <c r="A45" s="72" t="s">
        <v>42</v>
      </c>
      <c r="B45" s="48">
        <v>851.6805200000017</v>
      </c>
      <c r="C45" s="48">
        <f t="shared" si="10"/>
        <v>0.08036213893296432</v>
      </c>
      <c r="D45" s="48">
        <f>B45/B$38*100</f>
        <v>0.33315753028406636</v>
      </c>
      <c r="E45" s="48"/>
      <c r="F45" s="48"/>
      <c r="G45" s="73">
        <v>667.6939199999906</v>
      </c>
      <c r="H45" s="48">
        <f t="shared" si="6"/>
        <v>0.0631108556953402</v>
      </c>
      <c r="I45" s="48">
        <f t="shared" si="7"/>
        <v>0.22634509771613004</v>
      </c>
      <c r="J45" s="48"/>
      <c r="K45" s="48">
        <f t="shared" si="8"/>
        <v>-183.9866000000111</v>
      </c>
      <c r="L45" s="49">
        <f t="shared" si="9"/>
        <v>-0.21602771893856476</v>
      </c>
    </row>
    <row r="46" spans="1:12" ht="15.75" customHeight="1">
      <c r="A46" s="74" t="s">
        <v>43</v>
      </c>
      <c r="B46" s="48">
        <v>12117.661297999999</v>
      </c>
      <c r="C46" s="75">
        <f t="shared" si="10"/>
        <v>1.143387875975464</v>
      </c>
      <c r="D46" s="75">
        <f t="shared" si="11"/>
        <v>4.740146118242184</v>
      </c>
      <c r="E46" s="75"/>
      <c r="F46" s="75"/>
      <c r="G46" s="76">
        <v>12521.209862999998</v>
      </c>
      <c r="H46" s="75">
        <f t="shared" si="6"/>
        <v>1.1835127520629127</v>
      </c>
      <c r="I46" s="75">
        <f t="shared" si="7"/>
        <v>4.244631237566078</v>
      </c>
      <c r="J46" s="75"/>
      <c r="K46" s="75">
        <f t="shared" si="8"/>
        <v>403.54856499999914</v>
      </c>
      <c r="L46" s="77">
        <f t="shared" si="9"/>
        <v>0.03330251234754389</v>
      </c>
    </row>
    <row r="47" spans="1:12" ht="33" customHeight="1">
      <c r="A47" s="72" t="s">
        <v>44</v>
      </c>
      <c r="B47" s="48">
        <v>283.56060499999995</v>
      </c>
      <c r="C47" s="48">
        <f t="shared" si="10"/>
        <v>0.02675596799481262</v>
      </c>
      <c r="D47" s="48">
        <f t="shared" si="11"/>
        <v>0.11092228673688048</v>
      </c>
      <c r="E47" s="42"/>
      <c r="F47" s="42"/>
      <c r="G47" s="73">
        <v>271.270629</v>
      </c>
      <c r="H47" s="48">
        <f t="shared" si="6"/>
        <v>0.025640673081467336</v>
      </c>
      <c r="I47" s="48">
        <f t="shared" si="7"/>
        <v>0.0919594670392115</v>
      </c>
      <c r="J47" s="48"/>
      <c r="K47" s="48">
        <f t="shared" si="8"/>
        <v>-12.289975999999967</v>
      </c>
      <c r="L47" s="49">
        <f t="shared" si="9"/>
        <v>-0.043341620039215156</v>
      </c>
    </row>
    <row r="48" spans="1:12" ht="17.25" customHeight="1">
      <c r="A48" s="74" t="s">
        <v>45</v>
      </c>
      <c r="B48" s="48">
        <v>84653.949477</v>
      </c>
      <c r="C48" s="75">
        <f>B48/$B$10*100</f>
        <v>7.9877046490329535</v>
      </c>
      <c r="D48" s="75">
        <f t="shared" si="11"/>
        <v>33.114648127151476</v>
      </c>
      <c r="E48" s="75"/>
      <c r="F48" s="75"/>
      <c r="G48" s="76">
        <v>104006.20512900001</v>
      </c>
      <c r="H48" s="75">
        <f>G48/$G$10*100</f>
        <v>9.830732925224723</v>
      </c>
      <c r="I48" s="75">
        <f t="shared" si="7"/>
        <v>35.25761424187853</v>
      </c>
      <c r="J48" s="75"/>
      <c r="K48" s="75">
        <f t="shared" si="8"/>
        <v>19352.255652000007</v>
      </c>
      <c r="L48" s="77">
        <f t="shared" si="9"/>
        <v>0.2286042857014947</v>
      </c>
    </row>
    <row r="49" spans="1:12" ht="48" customHeight="1">
      <c r="A49" s="78" t="s">
        <v>46</v>
      </c>
      <c r="B49" s="76">
        <v>12666.37</v>
      </c>
      <c r="C49" s="75">
        <f>B49/$B$10*100</f>
        <v>1.1951624603511295</v>
      </c>
      <c r="D49" s="75">
        <f>B49/B$38*100</f>
        <v>4.954788148570289</v>
      </c>
      <c r="E49" s="75"/>
      <c r="F49" s="75"/>
      <c r="G49" s="76">
        <v>16455.559431</v>
      </c>
      <c r="H49" s="75">
        <f t="shared" si="6"/>
        <v>1.555389985632863</v>
      </c>
      <c r="I49" s="75">
        <f t="shared" si="7"/>
        <v>5.5783572319833805</v>
      </c>
      <c r="J49" s="75"/>
      <c r="K49" s="75">
        <f t="shared" si="8"/>
        <v>3789.1894310000007</v>
      </c>
      <c r="L49" s="77">
        <f t="shared" si="9"/>
        <v>0.2991535405171333</v>
      </c>
    </row>
    <row r="50" spans="1:12" ht="19.5" customHeight="1">
      <c r="A50" s="79" t="s">
        <v>47</v>
      </c>
      <c r="B50" s="48">
        <v>4857.033636000001</v>
      </c>
      <c r="C50" s="48">
        <f t="shared" si="10"/>
        <v>0.4582958077499673</v>
      </c>
      <c r="D50" s="48">
        <f t="shared" si="11"/>
        <v>1.899958132982067</v>
      </c>
      <c r="E50" s="48"/>
      <c r="F50" s="48"/>
      <c r="G50" s="73">
        <v>5598.993971999999</v>
      </c>
      <c r="H50" s="48">
        <f t="shared" si="6"/>
        <v>0.5292204856470409</v>
      </c>
      <c r="I50" s="48">
        <f t="shared" si="7"/>
        <v>1.8980326160591379</v>
      </c>
      <c r="J50" s="48"/>
      <c r="K50" s="48">
        <f t="shared" si="8"/>
        <v>741.9603359999983</v>
      </c>
      <c r="L50" s="49">
        <f t="shared" si="9"/>
        <v>0.15275997483333015</v>
      </c>
    </row>
    <row r="51" spans="1:12" ht="31.5" customHeight="1">
      <c r="A51" s="80" t="s">
        <v>48</v>
      </c>
      <c r="B51" s="81">
        <v>254.588541</v>
      </c>
      <c r="C51" s="81">
        <f>B51/$B$10*100</f>
        <v>0.024022246866210635</v>
      </c>
      <c r="D51" s="62">
        <f t="shared" si="11"/>
        <v>0.09958909187940988</v>
      </c>
      <c r="E51" s="62"/>
      <c r="F51" s="62"/>
      <c r="G51" s="70">
        <v>379.168525</v>
      </c>
      <c r="H51" s="62">
        <f>G51/$G$10*100</f>
        <v>0.035839251112980516</v>
      </c>
      <c r="I51" s="62">
        <f t="shared" si="7"/>
        <v>0.12853634617791201</v>
      </c>
      <c r="J51" s="62"/>
      <c r="K51" s="62">
        <f t="shared" si="8"/>
        <v>124.579984</v>
      </c>
      <c r="L51" s="82">
        <f t="shared" si="9"/>
        <v>0.48933853625407275</v>
      </c>
    </row>
    <row r="52" spans="1:12" s="44" customFormat="1" ht="19.5" customHeight="1">
      <c r="A52" s="68" t="s">
        <v>49</v>
      </c>
      <c r="B52" s="83">
        <v>14726.774030999999</v>
      </c>
      <c r="C52" s="62">
        <f>B52/$B$10*100</f>
        <v>1.3895762940704464</v>
      </c>
      <c r="D52" s="62">
        <f t="shared" si="11"/>
        <v>5.7607700892577345</v>
      </c>
      <c r="E52" s="62"/>
      <c r="F52" s="62"/>
      <c r="G52" s="70">
        <v>18140.105617999998</v>
      </c>
      <c r="H52" s="62">
        <f>G52/$G$10*100</f>
        <v>1.7146143669480227</v>
      </c>
      <c r="I52" s="62">
        <f t="shared" si="7"/>
        <v>6.149410464434343</v>
      </c>
      <c r="J52" s="62"/>
      <c r="K52" s="62">
        <f t="shared" si="8"/>
        <v>3413.3315869999988</v>
      </c>
      <c r="L52" s="71">
        <f>G52/B52-1</f>
        <v>0.23177727721053532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-1024.638386</v>
      </c>
      <c r="C54" s="62">
        <f>B54/$B$10*100</f>
        <v>-0.09668194868632216</v>
      </c>
      <c r="D54" s="62">
        <f t="shared" si="11"/>
        <v>-0.40081460840974875</v>
      </c>
      <c r="E54" s="62"/>
      <c r="F54" s="62"/>
      <c r="G54" s="70">
        <v>-1459.2104249999995</v>
      </c>
      <c r="H54" s="62">
        <f>G54/$G$10*100</f>
        <v>-0.13792550119568606</v>
      </c>
      <c r="I54" s="62">
        <f t="shared" si="7"/>
        <v>-0.4946654692243194</v>
      </c>
      <c r="J54" s="62"/>
      <c r="K54" s="62">
        <f t="shared" si="8"/>
        <v>-434.57203899999945</v>
      </c>
      <c r="L54" s="71">
        <f>G54/B54-1</f>
        <v>0.4241223488576187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-26972.77966357005</v>
      </c>
      <c r="C56" s="89">
        <f>B56/$B$10*100</f>
        <v>-2.545074374522558</v>
      </c>
      <c r="D56" s="88">
        <v>0</v>
      </c>
      <c r="E56" s="88"/>
      <c r="F56" s="90"/>
      <c r="G56" s="88">
        <f>G12-G38</f>
        <v>-67267.22238787997</v>
      </c>
      <c r="H56" s="89">
        <f>G56/$G$10*100</f>
        <v>-6.358140815701765</v>
      </c>
      <c r="I56" s="91">
        <v>0</v>
      </c>
      <c r="J56" s="90"/>
      <c r="K56" s="88">
        <f t="shared" si="8"/>
        <v>-40294.44272430992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  <row r="62" spans="7:11" ht="19.5" customHeight="1">
      <c r="G62" s="95"/>
      <c r="H62" s="95"/>
      <c r="I62" s="95"/>
      <c r="J62" s="95"/>
      <c r="K62" s="95"/>
    </row>
    <row r="63" spans="7:11" ht="19.5" customHeight="1">
      <c r="G63" s="95"/>
      <c r="H63" s="95"/>
      <c r="I63" s="95"/>
      <c r="J63" s="95"/>
      <c r="K63" s="95"/>
    </row>
    <row r="64" spans="7:11" ht="19.5" customHeight="1">
      <c r="G64" s="95"/>
      <c r="H64" s="95"/>
      <c r="I64" s="95"/>
      <c r="J64" s="95"/>
      <c r="K64" s="95"/>
    </row>
    <row r="65" spans="7:11" ht="19.5" customHeight="1">
      <c r="G65" s="95"/>
      <c r="H65" s="95"/>
      <c r="I65" s="95"/>
      <c r="J65" s="95"/>
      <c r="K65" s="95"/>
    </row>
    <row r="66" spans="7:11" ht="19.5" customHeight="1">
      <c r="G66" s="95"/>
      <c r="H66" s="95"/>
      <c r="I66" s="95"/>
      <c r="J66" s="95"/>
      <c r="K66" s="95"/>
    </row>
    <row r="67" spans="7:11" ht="19.5" customHeight="1">
      <c r="G67" s="95"/>
      <c r="H67" s="95"/>
      <c r="I67" s="95"/>
      <c r="J67" s="95"/>
      <c r="K67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2020-10-22T12:50:38Z</dcterms:created>
  <dcterms:modified xsi:type="dcterms:W3CDTF">2020-10-23T09:48:29Z</dcterms:modified>
  <cp:category/>
  <cp:version/>
  <cp:contentType/>
  <cp:contentStatus/>
</cp:coreProperties>
</file>