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'[3]OUTPUT'!#REF!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2'!$A$1:$L$57</definedName>
    <definedName name="PRINT_AREA_MI">'[7]EU2DBase'!$C$12:$U$156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<sst xmlns="http://schemas.openxmlformats.org/spreadsheetml/2006/main" count="57" uniqueCount="52">
  <si>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</si>
  <si>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</si>
  <si>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
 Realizări 1.01.-31.01.2019
</t>
  </si>
  <si>
    <t xml:space="preserve">
Realizări 1.01.-31.01.2020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</si>
  <si>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</si>
  <si>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</si>
  <si>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</si>
  <si>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</si>
  <si>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</si>
  <si>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</si>
  <si>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</si>
  <si>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</si>
  <si>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</si>
  <si>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</si>
  <si>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</si>
  <si>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</si>
  <si>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</si>
  <si>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</si>
  <si>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</si>
  <si>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</si>
  <si>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</si>
  <si>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</si>
  <si>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</si>
  <si>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</si>
  <si>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</si>
  <si>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</si>
  <si>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</si>
  <si>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</si>
  <si>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</si>
  <si>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</si>
  <si>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</si>
  <si>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</si>
  <si>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</si>
  <si>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</si>
  <si>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</si>
  <si>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</si>
  <si>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</si>
  <si>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</si>
  <si>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</si>
  <si>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</si>
  <si>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</si>
  <si>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</si>
  <si>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</si>
  <si>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</si>
  <si>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</si>
  <si>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</si>
  <si>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</si>
  <si>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</si>
  <si>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</si>
  <si>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</si>
  <si>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</si>
  <si>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Anexa nr.2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</si>
</sst>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0" xfId="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C-31%20ianuarie%202020%20-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ianuarie 2020 "/>
      <sheetName val="UAT ianuarie 2020"/>
      <sheetName val=" consolidari ianuarie"/>
      <sheetName val="decembrie 2019  (valori)"/>
      <sheetName val="UAT decembrie 2019 (valori)"/>
      <sheetName val="noiembrie 2019  (valori)"/>
      <sheetName val="UAT noiembrie 2019 (valori)"/>
      <sheetName val="Sinteza - An 2"/>
      <sheetName val="2019 - 2020"/>
      <sheetName val="Sinteza - program 3 luni "/>
      <sheetName val="program trim I _%.exec"/>
      <sheetName val="Progr.2020.(Liliana)"/>
      <sheetName val="Sinteza - Anexa program anual"/>
      <sheetName val="program %.exec"/>
      <sheetName val="dob_trez"/>
      <sheetName val="SPECIAL_CNAIR"/>
      <sheetName val="CNAIR_ex"/>
      <sheetName val="ianuarie 2019 "/>
      <sheetName val="ianuarie 2019 leg"/>
      <sheetName val="Sinteza-anexa program 9 luni "/>
      <sheetName val="program 9 luni .%.exec "/>
      <sheetName val="Sinteza-Anexa program 6 luni"/>
      <sheetName val="progr 6 luni % execuție  "/>
      <sheetName val="2020 Engl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7"/>
  <sheetViews>
    <sheetView showZeros="0" tabSelected="1" view="pageBreakPreview" zoomScale="75" zoomScaleNormal="75" zoomScaleSheetLayoutView="75" zoomScalePageLayoutView="0" workbookViewId="0" topLeftCell="A1">
      <selection activeCell="G16" sqref="G16"/>
    </sheetView>
  </sheetViews>
  <sheetFormatPr defaultColWidth="8.8515625" defaultRowHeight="19.5" customHeight="1"/>
  <cols>
    <col min="1" max="1" width="54.8515625" style="1" customWidth="1"/>
    <col min="2" max="2" width="14.14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4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12" ht="27" customHeight="1">
      <c r="F1" s="2"/>
      <c r="G1" s="3"/>
      <c r="L1" s="101" t="s">
        <v>51</v>
      </c>
    </row>
    <row r="2" spans="6:7" ht="18" customHeight="1">
      <c r="F2" s="2"/>
      <c r="G2" s="3"/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7"/>
      <c r="D7" s="97"/>
      <c r="E7" s="14"/>
      <c r="F7" s="15"/>
      <c r="G7" s="98" t="s">
        <v>3</v>
      </c>
      <c r="H7" s="98"/>
      <c r="I7" s="98"/>
      <c r="J7" s="16"/>
      <c r="K7" s="99" t="s">
        <v>4</v>
      </c>
      <c r="L7" s="100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1052100</v>
      </c>
      <c r="C10" s="17"/>
      <c r="D10" s="17"/>
      <c r="E10" s="17"/>
      <c r="F10" s="17"/>
      <c r="G10" s="17">
        <v>1141400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25802.097217150007</v>
      </c>
      <c r="C12" s="37">
        <f>B12/$B$10*100</f>
        <v>2.4524377166761724</v>
      </c>
      <c r="D12" s="37">
        <f>B12/B$12*100</f>
        <v>100</v>
      </c>
      <c r="E12" s="37"/>
      <c r="F12" s="37"/>
      <c r="G12" s="36">
        <f>G13+G30+G31+G33+G34+G37+G32+G35+G36</f>
        <v>27546.712048550005</v>
      </c>
      <c r="H12" s="37">
        <f>G12/$G$10*100</f>
        <v>2.413414407617838</v>
      </c>
      <c r="I12" s="37">
        <f aca="true" t="shared" si="0" ref="I12:I32">G12/G$12*100</f>
        <v>100</v>
      </c>
      <c r="J12" s="37"/>
      <c r="K12" s="37">
        <f aca="true" t="shared" si="1" ref="K12:K28">G12-B12</f>
        <v>1744.6148313999984</v>
      </c>
      <c r="L12" s="38">
        <f aca="true" t="shared" si="2" ref="L12:L28">G12/B12-1</f>
        <v>0.06761523362683852</v>
      </c>
    </row>
    <row r="13" spans="1:12" s="43" customFormat="1" ht="24.75" customHeight="1">
      <c r="A13" s="39" t="s">
        <v>11</v>
      </c>
      <c r="B13" s="40">
        <f>B14+B27+B28</f>
        <v>24761.01211265</v>
      </c>
      <c r="C13" s="41">
        <f aca="true" t="shared" si="3" ref="C13:C28">B13/$B$10*100</f>
        <v>2.35348466045528</v>
      </c>
      <c r="D13" s="41">
        <f>B13/B$12*100</f>
        <v>95.96511440237492</v>
      </c>
      <c r="E13" s="41"/>
      <c r="F13" s="41"/>
      <c r="G13" s="40">
        <f>G14+G27+G28</f>
        <v>26459.255652550004</v>
      </c>
      <c r="H13" s="41">
        <f aca="true" t="shared" si="4" ref="H13:H28">G13/$G$10*100</f>
        <v>2.318140498734011</v>
      </c>
      <c r="I13" s="41">
        <f t="shared" si="0"/>
        <v>96.05231871562965</v>
      </c>
      <c r="J13" s="41"/>
      <c r="K13" s="41">
        <f t="shared" si="1"/>
        <v>1698.2435399000024</v>
      </c>
      <c r="L13" s="42">
        <f t="shared" si="2"/>
        <v>0.06858538464315833</v>
      </c>
    </row>
    <row r="14" spans="1:12" s="43" customFormat="1" ht="25.5" customHeight="1">
      <c r="A14" s="44" t="s">
        <v>12</v>
      </c>
      <c r="B14" s="40">
        <f>B15+B19+B20+B25+B26</f>
        <v>13806.402782</v>
      </c>
      <c r="C14" s="41">
        <f t="shared" si="3"/>
        <v>1.3122709611253682</v>
      </c>
      <c r="D14" s="41">
        <f aca="true" t="shared" si="5" ref="D14:D34">B14/B$12*100</f>
        <v>53.50883947845615</v>
      </c>
      <c r="E14" s="41"/>
      <c r="F14" s="41"/>
      <c r="G14" s="40">
        <f>G15+G19+G20+G25+G26</f>
        <v>14381.485883</v>
      </c>
      <c r="H14" s="41">
        <f t="shared" si="4"/>
        <v>1.2599864975468722</v>
      </c>
      <c r="I14" s="41">
        <f t="shared" si="0"/>
        <v>52.207631377760045</v>
      </c>
      <c r="J14" s="41"/>
      <c r="K14" s="41">
        <f t="shared" si="1"/>
        <v>575.0831010000002</v>
      </c>
      <c r="L14" s="42">
        <f t="shared" si="2"/>
        <v>0.041653362579698205</v>
      </c>
    </row>
    <row r="15" spans="1:12" s="43" customFormat="1" ht="40.5" customHeight="1">
      <c r="A15" s="45" t="s">
        <v>13</v>
      </c>
      <c r="B15" s="40">
        <f>B16+B17+B18</f>
        <v>2873.2447819999998</v>
      </c>
      <c r="C15" s="41">
        <f t="shared" si="3"/>
        <v>0.27309616785476665</v>
      </c>
      <c r="D15" s="41">
        <f t="shared" si="5"/>
        <v>11.135702488905537</v>
      </c>
      <c r="E15" s="41"/>
      <c r="F15" s="41"/>
      <c r="G15" s="40">
        <f>G16+G17+G18</f>
        <v>3162.451054</v>
      </c>
      <c r="H15" s="41">
        <f t="shared" si="4"/>
        <v>0.27706772857893813</v>
      </c>
      <c r="I15" s="41">
        <f t="shared" si="0"/>
        <v>11.48032131176419</v>
      </c>
      <c r="J15" s="41"/>
      <c r="K15" s="41">
        <f t="shared" si="1"/>
        <v>289.20627200000035</v>
      </c>
      <c r="L15" s="42">
        <f t="shared" si="2"/>
        <v>0.10065493681978976</v>
      </c>
    </row>
    <row r="16" spans="1:12" ht="25.5" customHeight="1">
      <c r="A16" s="46" t="s">
        <v>14</v>
      </c>
      <c r="B16" s="47">
        <v>279.325782</v>
      </c>
      <c r="C16" s="47">
        <f t="shared" si="3"/>
        <v>0.026549356715141144</v>
      </c>
      <c r="D16" s="47">
        <f t="shared" si="5"/>
        <v>1.0825700703675325</v>
      </c>
      <c r="E16" s="47"/>
      <c r="F16" s="47"/>
      <c r="G16" s="47">
        <v>220.212</v>
      </c>
      <c r="H16" s="47">
        <f t="shared" si="4"/>
        <v>0.01929314876467496</v>
      </c>
      <c r="I16" s="47">
        <f t="shared" si="0"/>
        <v>0.7994130102056642</v>
      </c>
      <c r="J16" s="47"/>
      <c r="K16" s="47">
        <f t="shared" si="1"/>
        <v>-59.113782000000015</v>
      </c>
      <c r="L16" s="48">
        <f t="shared" si="2"/>
        <v>-0.21163023898739153</v>
      </c>
    </row>
    <row r="17" spans="1:12" ht="18" customHeight="1">
      <c r="A17" s="46" t="s">
        <v>15</v>
      </c>
      <c r="B17" s="47">
        <v>1992.4859999999999</v>
      </c>
      <c r="C17" s="47">
        <f t="shared" si="3"/>
        <v>0.18938180781294553</v>
      </c>
      <c r="D17" s="47">
        <f t="shared" si="5"/>
        <v>7.7221862363794385</v>
      </c>
      <c r="E17" s="47"/>
      <c r="F17" s="47"/>
      <c r="G17" s="47">
        <v>2280.190054</v>
      </c>
      <c r="H17" s="47">
        <f t="shared" si="4"/>
        <v>0.19977133818118104</v>
      </c>
      <c r="I17" s="47">
        <f t="shared" si="0"/>
        <v>8.277539802141375</v>
      </c>
      <c r="J17" s="47"/>
      <c r="K17" s="47">
        <f t="shared" si="1"/>
        <v>287.70405400000027</v>
      </c>
      <c r="L17" s="48">
        <f t="shared" si="2"/>
        <v>0.14439451720112473</v>
      </c>
    </row>
    <row r="18" spans="1:12" ht="36.75" customHeight="1">
      <c r="A18" s="49" t="s">
        <v>16</v>
      </c>
      <c r="B18" s="47">
        <v>601.433</v>
      </c>
      <c r="C18" s="47">
        <f t="shared" si="3"/>
        <v>0.057165003326679974</v>
      </c>
      <c r="D18" s="47">
        <f t="shared" si="5"/>
        <v>2.3309461821585673</v>
      </c>
      <c r="E18" s="47"/>
      <c r="F18" s="47"/>
      <c r="G18" s="47">
        <v>662.049</v>
      </c>
      <c r="H18" s="47">
        <f t="shared" si="4"/>
        <v>0.05800324163308218</v>
      </c>
      <c r="I18" s="47">
        <f t="shared" si="0"/>
        <v>2.4033684994171516</v>
      </c>
      <c r="J18" s="47"/>
      <c r="K18" s="47">
        <f t="shared" si="1"/>
        <v>60.615999999999985</v>
      </c>
      <c r="L18" s="48">
        <f t="shared" si="2"/>
        <v>0.10078595620792341</v>
      </c>
    </row>
    <row r="19" spans="1:12" ht="24" customHeight="1">
      <c r="A19" s="45" t="s">
        <v>17</v>
      </c>
      <c r="B19" s="41">
        <v>414.22200000000004</v>
      </c>
      <c r="C19" s="41">
        <f t="shared" si="3"/>
        <v>0.03937097234103223</v>
      </c>
      <c r="D19" s="41">
        <f t="shared" si="5"/>
        <v>1.6053811305101084</v>
      </c>
      <c r="E19" s="41"/>
      <c r="F19" s="41"/>
      <c r="G19" s="41">
        <v>441.817</v>
      </c>
      <c r="H19" s="41">
        <f t="shared" si="4"/>
        <v>0.038708340634308745</v>
      </c>
      <c r="I19" s="41">
        <f t="shared" si="0"/>
        <v>1.6038828852652713</v>
      </c>
      <c r="J19" s="41"/>
      <c r="K19" s="41">
        <f t="shared" si="1"/>
        <v>27.59499999999997</v>
      </c>
      <c r="L19" s="42">
        <f t="shared" si="2"/>
        <v>0.0666188662118381</v>
      </c>
    </row>
    <row r="20" spans="1:12" ht="23.25" customHeight="1">
      <c r="A20" s="50" t="s">
        <v>18</v>
      </c>
      <c r="B20" s="40">
        <f>B21+B22+B23+B24</f>
        <v>10285.56</v>
      </c>
      <c r="C20" s="41">
        <f>B20/$B$10*100</f>
        <v>0.9776218990590249</v>
      </c>
      <c r="D20" s="41">
        <f t="shared" si="5"/>
        <v>39.863271242786595</v>
      </c>
      <c r="E20" s="41"/>
      <c r="F20" s="41"/>
      <c r="G20" s="40">
        <f>G21+G22+G23+G24</f>
        <v>10497.708829</v>
      </c>
      <c r="H20" s="41">
        <f t="shared" si="4"/>
        <v>0.919722168302085</v>
      </c>
      <c r="I20" s="41">
        <f t="shared" si="0"/>
        <v>38.108754360586474</v>
      </c>
      <c r="J20" s="41"/>
      <c r="K20" s="41">
        <f t="shared" si="1"/>
        <v>212.14882899999975</v>
      </c>
      <c r="L20" s="42">
        <f t="shared" si="2"/>
        <v>0.02062588998557202</v>
      </c>
    </row>
    <row r="21" spans="1:12" ht="20.25" customHeight="1">
      <c r="A21" s="46" t="s">
        <v>19</v>
      </c>
      <c r="B21" s="33">
        <v>6952.513</v>
      </c>
      <c r="C21" s="47">
        <f t="shared" si="3"/>
        <v>0.6608224503374204</v>
      </c>
      <c r="D21" s="47">
        <f t="shared" si="5"/>
        <v>26.945534471433735</v>
      </c>
      <c r="E21" s="47"/>
      <c r="F21" s="47"/>
      <c r="G21" s="47">
        <v>6676.391</v>
      </c>
      <c r="H21" s="47">
        <f t="shared" si="4"/>
        <v>0.5849299982477659</v>
      </c>
      <c r="I21" s="47">
        <f>G21/G$12*100</f>
        <v>24.23661665404249</v>
      </c>
      <c r="J21" s="47"/>
      <c r="K21" s="47">
        <f t="shared" si="1"/>
        <v>-276.1220000000003</v>
      </c>
      <c r="L21" s="48">
        <f t="shared" si="2"/>
        <v>-0.03971542376116377</v>
      </c>
    </row>
    <row r="22" spans="1:12" ht="18" customHeight="1">
      <c r="A22" s="46" t="s">
        <v>20</v>
      </c>
      <c r="B22" s="33">
        <v>2908.262</v>
      </c>
      <c r="C22" s="47">
        <f t="shared" si="3"/>
        <v>0.27642448436460415</v>
      </c>
      <c r="D22" s="47">
        <f t="shared" si="5"/>
        <v>11.271417108168059</v>
      </c>
      <c r="E22" s="47"/>
      <c r="F22" s="47"/>
      <c r="G22" s="47">
        <v>3312.988</v>
      </c>
      <c r="H22" s="47">
        <f t="shared" si="4"/>
        <v>0.2902565270720168</v>
      </c>
      <c r="I22" s="47">
        <f t="shared" si="0"/>
        <v>12.02680012830928</v>
      </c>
      <c r="J22" s="47"/>
      <c r="K22" s="47">
        <f t="shared" si="1"/>
        <v>404.72599999999966</v>
      </c>
      <c r="L22" s="48">
        <f t="shared" si="2"/>
        <v>0.13916421560368342</v>
      </c>
    </row>
    <row r="23" spans="1:12" s="52" customFormat="1" ht="30" customHeight="1">
      <c r="A23" s="51" t="s">
        <v>21</v>
      </c>
      <c r="B23" s="33">
        <v>138.57999999999998</v>
      </c>
      <c r="C23" s="47">
        <f t="shared" si="3"/>
        <v>0.013171751734625986</v>
      </c>
      <c r="D23" s="47">
        <f t="shared" si="5"/>
        <v>0.53708812440211</v>
      </c>
      <c r="E23" s="47"/>
      <c r="F23" s="47"/>
      <c r="G23" s="47">
        <v>149.70682900000003</v>
      </c>
      <c r="H23" s="47">
        <f t="shared" si="4"/>
        <v>0.013116070527422467</v>
      </c>
      <c r="I23" s="47">
        <f t="shared" si="0"/>
        <v>0.5434653280440424</v>
      </c>
      <c r="J23" s="47"/>
      <c r="K23" s="47">
        <f t="shared" si="1"/>
        <v>11.126829000000043</v>
      </c>
      <c r="L23" s="48">
        <f t="shared" si="2"/>
        <v>0.08029173762447717</v>
      </c>
    </row>
    <row r="24" spans="1:12" ht="52.5" customHeight="1">
      <c r="A24" s="51" t="s">
        <v>22</v>
      </c>
      <c r="B24" s="33">
        <v>286.20500000000004</v>
      </c>
      <c r="C24" s="47">
        <f t="shared" si="3"/>
        <v>0.027203212622374302</v>
      </c>
      <c r="D24" s="47">
        <f t="shared" si="5"/>
        <v>1.1092315387826952</v>
      </c>
      <c r="E24" s="47"/>
      <c r="F24" s="47"/>
      <c r="G24" s="47">
        <v>358.623</v>
      </c>
      <c r="H24" s="47">
        <f t="shared" si="4"/>
        <v>0.031419572454879974</v>
      </c>
      <c r="I24" s="47">
        <f t="shared" si="0"/>
        <v>1.3018722501906614</v>
      </c>
      <c r="J24" s="47"/>
      <c r="K24" s="47">
        <f t="shared" si="1"/>
        <v>72.41799999999995</v>
      </c>
      <c r="L24" s="48">
        <f t="shared" si="2"/>
        <v>0.2530284236823255</v>
      </c>
    </row>
    <row r="25" spans="1:12" s="43" customFormat="1" ht="35.25" customHeight="1">
      <c r="A25" s="50" t="s">
        <v>23</v>
      </c>
      <c r="B25" s="53">
        <v>102.367</v>
      </c>
      <c r="C25" s="41">
        <f t="shared" si="3"/>
        <v>0.009729778538161772</v>
      </c>
      <c r="D25" s="41">
        <f t="shared" si="5"/>
        <v>0.3967390679078568</v>
      </c>
      <c r="E25" s="41"/>
      <c r="F25" s="41"/>
      <c r="G25" s="41">
        <v>97.573</v>
      </c>
      <c r="H25" s="41">
        <f t="shared" si="4"/>
        <v>0.008548536884527773</v>
      </c>
      <c r="I25" s="41">
        <f t="shared" si="0"/>
        <v>0.35420924220658856</v>
      </c>
      <c r="J25" s="41"/>
      <c r="K25" s="41">
        <f t="shared" si="1"/>
        <v>-4.794000000000011</v>
      </c>
      <c r="L25" s="42">
        <f t="shared" si="2"/>
        <v>-0.046831498432111984</v>
      </c>
    </row>
    <row r="26" spans="1:12" s="43" customFormat="1" ht="17.25" customHeight="1">
      <c r="A26" s="54" t="s">
        <v>24</v>
      </c>
      <c r="B26" s="53">
        <v>131.00900000000001</v>
      </c>
      <c r="C26" s="41">
        <f t="shared" si="3"/>
        <v>0.012452143332382856</v>
      </c>
      <c r="D26" s="41">
        <f t="shared" si="5"/>
        <v>0.5077455483460531</v>
      </c>
      <c r="E26" s="41"/>
      <c r="F26" s="41"/>
      <c r="G26" s="41">
        <v>181.936</v>
      </c>
      <c r="H26" s="41">
        <f t="shared" si="4"/>
        <v>0.01593972314701244</v>
      </c>
      <c r="I26" s="41">
        <f t="shared" si="0"/>
        <v>0.6604635779375226</v>
      </c>
      <c r="J26" s="41"/>
      <c r="K26" s="41">
        <f t="shared" si="1"/>
        <v>50.92699999999999</v>
      </c>
      <c r="L26" s="42">
        <f t="shared" si="2"/>
        <v>0.38872901861704157</v>
      </c>
    </row>
    <row r="27" spans="1:12" s="43" customFormat="1" ht="18" customHeight="1">
      <c r="A27" s="55" t="s">
        <v>25</v>
      </c>
      <c r="B27" s="53">
        <v>9069.365315000001</v>
      </c>
      <c r="C27" s="41">
        <f>B27/$B$10*100</f>
        <v>0.8620250275639199</v>
      </c>
      <c r="D27" s="41">
        <f t="shared" si="5"/>
        <v>35.14972150779984</v>
      </c>
      <c r="E27" s="41"/>
      <c r="F27" s="41"/>
      <c r="G27" s="41">
        <v>9973.313749</v>
      </c>
      <c r="H27" s="41">
        <f t="shared" si="4"/>
        <v>0.8737790212896444</v>
      </c>
      <c r="I27" s="41">
        <f>G27/G$12*100</f>
        <v>36.20509675137426</v>
      </c>
      <c r="J27" s="41"/>
      <c r="K27" s="41">
        <f t="shared" si="1"/>
        <v>903.9484339999999</v>
      </c>
      <c r="L27" s="42">
        <f t="shared" si="2"/>
        <v>0.09967052848835434</v>
      </c>
    </row>
    <row r="28" spans="1:12" s="43" customFormat="1" ht="18" customHeight="1">
      <c r="A28" s="57" t="s">
        <v>26</v>
      </c>
      <c r="B28" s="53">
        <v>1885.2440156500008</v>
      </c>
      <c r="C28" s="41">
        <f t="shared" si="3"/>
        <v>0.1791886717659919</v>
      </c>
      <c r="D28" s="41">
        <f t="shared" si="5"/>
        <v>7.306553416118929</v>
      </c>
      <c r="E28" s="41"/>
      <c r="F28" s="41"/>
      <c r="G28" s="41">
        <v>2104.45602055</v>
      </c>
      <c r="H28" s="41">
        <f t="shared" si="4"/>
        <v>0.18437497989749432</v>
      </c>
      <c r="I28" s="41">
        <f>G28/G$12*100</f>
        <v>7.639590586495326</v>
      </c>
      <c r="J28" s="41"/>
      <c r="K28" s="41">
        <f t="shared" si="1"/>
        <v>219.21200489999933</v>
      </c>
      <c r="L28" s="42">
        <f t="shared" si="2"/>
        <v>0.11627778848798975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31.02</v>
      </c>
      <c r="C30" s="41">
        <f>B30/$B$10*100</f>
        <v>0.0029483889364128883</v>
      </c>
      <c r="D30" s="41">
        <f t="shared" si="5"/>
        <v>0.12022278553148688</v>
      </c>
      <c r="E30" s="41"/>
      <c r="F30" s="41"/>
      <c r="G30" s="41">
        <v>49.215999999999994</v>
      </c>
      <c r="H30" s="41">
        <f>G30/$G$10*100</f>
        <v>0.004311897669528649</v>
      </c>
      <c r="I30" s="41">
        <f t="shared" si="0"/>
        <v>0.1786637908482824</v>
      </c>
      <c r="J30" s="41"/>
      <c r="K30" s="41">
        <f>G30-B30</f>
        <v>18.195999999999994</v>
      </c>
      <c r="L30" s="42">
        <f>G30/B30-1</f>
        <v>0.586589297227595</v>
      </c>
    </row>
    <row r="31" spans="1:12" s="43" customFormat="1" ht="18" customHeight="1">
      <c r="A31" s="59" t="s">
        <v>28</v>
      </c>
      <c r="B31" s="53">
        <v>0.008591</v>
      </c>
      <c r="C31" s="41">
        <f>B31/$B$10*100</f>
        <v>8.165573614675412E-07</v>
      </c>
      <c r="D31" s="41">
        <f t="shared" si="5"/>
        <v>3.329574308513874E-05</v>
      </c>
      <c r="E31" s="41"/>
      <c r="F31" s="41"/>
      <c r="G31" s="41">
        <v>0.009625</v>
      </c>
      <c r="H31" s="41">
        <f>G31/$G$10*100</f>
        <v>8.432626598913615E-07</v>
      </c>
      <c r="I31" s="41">
        <f t="shared" si="0"/>
        <v>3.494064911644015E-05</v>
      </c>
      <c r="J31" s="41"/>
      <c r="K31" s="41">
        <f>G31-B31</f>
        <v>0.0010340000000000002</v>
      </c>
      <c r="L31" s="42">
        <f>G31/B31-1</f>
        <v>0.12035851472471193</v>
      </c>
    </row>
    <row r="32" spans="1:12" s="43" customFormat="1" ht="34.5" customHeight="1">
      <c r="A32" s="60" t="s">
        <v>29</v>
      </c>
      <c r="B32" s="53">
        <v>5.777182</v>
      </c>
      <c r="C32" s="41">
        <f>B32/$B$10*100</f>
        <v>0.0005491095903431233</v>
      </c>
      <c r="D32" s="41">
        <f t="shared" si="5"/>
        <v>0.022390358238632058</v>
      </c>
      <c r="E32" s="41"/>
      <c r="F32" s="41"/>
      <c r="G32" s="41">
        <v>3.5017249999999995</v>
      </c>
      <c r="H32" s="41">
        <f>G32/$G$10*100</f>
        <v>0.00030679209742421584</v>
      </c>
      <c r="I32" s="41">
        <f t="shared" si="0"/>
        <v>0.012711952678157544</v>
      </c>
      <c r="J32" s="41"/>
      <c r="K32" s="41">
        <f>G32-B32</f>
        <v>-2.2754570000000003</v>
      </c>
      <c r="L32" s="42">
        <f>G32/B32-1</f>
        <v>-0.3938697101804999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8" customHeight="1">
      <c r="A34" s="59" t="s">
        <v>31</v>
      </c>
      <c r="B34" s="61">
        <v>-152.587</v>
      </c>
      <c r="C34" s="61">
        <f>B34/$B$10*100</f>
        <v>-0.014503089059975287</v>
      </c>
      <c r="D34" s="61">
        <f t="shared" si="5"/>
        <v>-0.5913744092808829</v>
      </c>
      <c r="E34" s="61"/>
      <c r="F34" s="61"/>
      <c r="G34" s="61">
        <v>-76.147917</v>
      </c>
      <c r="H34" s="61">
        <f>G34/$G$10*100</f>
        <v>-0.0066714488347643245</v>
      </c>
      <c r="I34" s="61">
        <f>G34/G$12*100</f>
        <v>-0.2764319635163437</v>
      </c>
      <c r="J34" s="61"/>
      <c r="K34" s="61">
        <f>G34-B34</f>
        <v>76.43908299999998</v>
      </c>
      <c r="L34" s="42">
        <f>G34/B34-1</f>
        <v>-0.500954098317681</v>
      </c>
    </row>
    <row r="35" spans="1:12" ht="18.75" customHeight="1">
      <c r="A35" s="62" t="s">
        <v>32</v>
      </c>
      <c r="B35" s="53">
        <v>13.436</v>
      </c>
      <c r="C35" s="53">
        <f>B35/$B$10*100</f>
        <v>0.0012770649177834806</v>
      </c>
      <c r="D35" s="53">
        <f>B35/B$12*100</f>
        <v>0.05207328647327717</v>
      </c>
      <c r="E35" s="40"/>
      <c r="F35" s="41"/>
      <c r="G35" s="53">
        <v>2.7039999999999997</v>
      </c>
      <c r="H35" s="53">
        <f>G35/$G$10*100</f>
        <v>0.00023690205011389517</v>
      </c>
      <c r="I35" s="53">
        <f>G35/G$12*100</f>
        <v>0.009816053528400433</v>
      </c>
      <c r="J35" s="53"/>
      <c r="K35" s="53">
        <f>G35-B35</f>
        <v>-10.732</v>
      </c>
      <c r="L35" s="42">
        <f>G35/B35-1</f>
        <v>-0.7987496278654361</v>
      </c>
    </row>
    <row r="36" spans="1:12" ht="48" customHeight="1">
      <c r="A36" s="64" t="s">
        <v>33</v>
      </c>
      <c r="B36" s="53">
        <v>1143.4303315</v>
      </c>
      <c r="C36" s="53">
        <f>B36/$B$10*100</f>
        <v>0.10868076527896586</v>
      </c>
      <c r="D36" s="53">
        <f>B36/B$12*100</f>
        <v>4.431540280919453</v>
      </c>
      <c r="E36" s="53"/>
      <c r="F36" s="53"/>
      <c r="G36" s="53">
        <v>1108.1729630000007</v>
      </c>
      <c r="H36" s="53">
        <f>G36/$G$10*100</f>
        <v>0.09708892263886461</v>
      </c>
      <c r="I36" s="53">
        <f>G36/G$12*100</f>
        <v>4.022886510182736</v>
      </c>
      <c r="J36" s="53"/>
      <c r="K36" s="53">
        <f>G36-B36</f>
        <v>-35.2573684999993</v>
      </c>
      <c r="L36" s="42">
        <f>G36/B36-1</f>
        <v>-0.0308347325837921</v>
      </c>
    </row>
    <row r="37" spans="1:12" ht="10.5" customHeight="1">
      <c r="A37" s="65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6">
        <f>B39+B52+B53+B54+B55</f>
        <v>25085.068050650007</v>
      </c>
      <c r="C38" s="37">
        <f>B38/$B$10*100</f>
        <v>2.3842855290038973</v>
      </c>
      <c r="D38" s="37">
        <f>B38/B$38*100</f>
        <v>100</v>
      </c>
      <c r="E38" s="37"/>
      <c r="F38" s="37"/>
      <c r="G38" s="66">
        <f>G39+G52+G53+G54+G55</f>
        <v>28004.360036349997</v>
      </c>
      <c r="H38" s="37">
        <f aca="true" t="shared" si="6" ref="H38:H50">G38/$G$10*100</f>
        <v>2.4535097280839318</v>
      </c>
      <c r="I38" s="37">
        <f aca="true" t="shared" si="7" ref="I38:I54">G38/G$38*100</f>
        <v>100</v>
      </c>
      <c r="J38" s="37"/>
      <c r="K38" s="37">
        <f aca="true" t="shared" si="8" ref="K38:K56">G38-B38</f>
        <v>2919.2919856999906</v>
      </c>
      <c r="L38" s="38">
        <f aca="true" t="shared" si="9" ref="L38:L52">G38/B38-1</f>
        <v>0.11637568532026954</v>
      </c>
    </row>
    <row r="39" spans="1:12" s="43" customFormat="1" ht="19.5" customHeight="1">
      <c r="A39" s="67" t="s">
        <v>35</v>
      </c>
      <c r="B39" s="56">
        <f>B40+B41+B42+B43+B44+B51</f>
        <v>24961.691830650005</v>
      </c>
      <c r="C39" s="41">
        <f aca="true" t="shared" si="10" ref="C39:C53">B39/$B$10*100</f>
        <v>2.372558866139151</v>
      </c>
      <c r="D39" s="41">
        <f aca="true" t="shared" si="11" ref="D39:D54">B39/B$38*100</f>
        <v>99.50816868524778</v>
      </c>
      <c r="E39" s="41"/>
      <c r="F39" s="41"/>
      <c r="G39" s="56">
        <f>G40+G41+G42+G43+G44+G51</f>
        <v>27674.567060349997</v>
      </c>
      <c r="H39" s="41">
        <f t="shared" si="6"/>
        <v>2.4246160031846853</v>
      </c>
      <c r="I39" s="41">
        <f t="shared" si="7"/>
        <v>98.82235132110884</v>
      </c>
      <c r="J39" s="41"/>
      <c r="K39" s="41">
        <f t="shared" si="8"/>
        <v>2712.875229699992</v>
      </c>
      <c r="L39" s="42">
        <f t="shared" si="9"/>
        <v>0.10868154482898085</v>
      </c>
    </row>
    <row r="40" spans="1:12" ht="19.5" customHeight="1">
      <c r="A40" s="68" t="s">
        <v>36</v>
      </c>
      <c r="B40" s="61">
        <v>7563.867011</v>
      </c>
      <c r="C40" s="61">
        <f>B40/$B$10*100</f>
        <v>0.7189304259100846</v>
      </c>
      <c r="D40" s="61">
        <f t="shared" si="11"/>
        <v>30.152866221959503</v>
      </c>
      <c r="E40" s="61"/>
      <c r="F40" s="61"/>
      <c r="G40" s="69">
        <v>8460.47396</v>
      </c>
      <c r="H40" s="61">
        <f t="shared" si="6"/>
        <v>0.7412365480988259</v>
      </c>
      <c r="I40" s="61">
        <f t="shared" si="7"/>
        <v>30.211274062389577</v>
      </c>
      <c r="J40" s="61"/>
      <c r="K40" s="61">
        <f t="shared" si="8"/>
        <v>896.6069489999991</v>
      </c>
      <c r="L40" s="70">
        <f t="shared" si="9"/>
        <v>0.11853816939087891</v>
      </c>
    </row>
    <row r="41" spans="1:12" ht="17.25" customHeight="1">
      <c r="A41" s="68" t="s">
        <v>37</v>
      </c>
      <c r="B41" s="61">
        <v>3140.4191900000005</v>
      </c>
      <c r="C41" s="61">
        <f t="shared" si="10"/>
        <v>0.2984905607831956</v>
      </c>
      <c r="D41" s="61">
        <f t="shared" si="11"/>
        <v>12.519077818162927</v>
      </c>
      <c r="E41" s="61"/>
      <c r="F41" s="61"/>
      <c r="G41" s="69">
        <v>3227.5521689999996</v>
      </c>
      <c r="H41" s="61">
        <f t="shared" si="6"/>
        <v>0.282771348256527</v>
      </c>
      <c r="I41" s="61">
        <f t="shared" si="7"/>
        <v>11.525177382416874</v>
      </c>
      <c r="J41" s="61"/>
      <c r="K41" s="61">
        <f t="shared" si="8"/>
        <v>87.13297899999907</v>
      </c>
      <c r="L41" s="70">
        <f t="shared" si="9"/>
        <v>0.027745652324841164</v>
      </c>
    </row>
    <row r="42" spans="1:12" ht="19.5" customHeight="1">
      <c r="A42" s="68" t="s">
        <v>38</v>
      </c>
      <c r="B42" s="61">
        <v>457.55001565</v>
      </c>
      <c r="C42" s="61">
        <f t="shared" si="10"/>
        <v>0.04348921353958749</v>
      </c>
      <c r="D42" s="61">
        <f t="shared" si="11"/>
        <v>1.823993519675319</v>
      </c>
      <c r="E42" s="61"/>
      <c r="F42" s="61"/>
      <c r="G42" s="69">
        <v>293.4125923499999</v>
      </c>
      <c r="H42" s="61">
        <f t="shared" si="6"/>
        <v>0.025706377461888898</v>
      </c>
      <c r="I42" s="61">
        <f t="shared" si="7"/>
        <v>1.0477389662507794</v>
      </c>
      <c r="J42" s="61"/>
      <c r="K42" s="61">
        <f t="shared" si="8"/>
        <v>-164.13742330000008</v>
      </c>
      <c r="L42" s="70">
        <f t="shared" si="9"/>
        <v>-0.3587311062962698</v>
      </c>
    </row>
    <row r="43" spans="1:12" ht="19.5" customHeight="1">
      <c r="A43" s="68" t="s">
        <v>39</v>
      </c>
      <c r="B43" s="61">
        <v>391.09400000000005</v>
      </c>
      <c r="C43" s="61">
        <f t="shared" si="10"/>
        <v>0.03717270221461839</v>
      </c>
      <c r="D43" s="61">
        <f t="shared" si="11"/>
        <v>1.5590709150572386</v>
      </c>
      <c r="E43" s="61"/>
      <c r="F43" s="61"/>
      <c r="G43" s="69">
        <v>186.60080900000003</v>
      </c>
      <c r="H43" s="61">
        <f t="shared" si="6"/>
        <v>0.016348415016646224</v>
      </c>
      <c r="I43" s="61">
        <f t="shared" si="7"/>
        <v>0.6663277031069088</v>
      </c>
      <c r="J43" s="61"/>
      <c r="K43" s="61">
        <f t="shared" si="8"/>
        <v>-204.49319100000002</v>
      </c>
      <c r="L43" s="70">
        <f t="shared" si="9"/>
        <v>-0.5228747845786434</v>
      </c>
    </row>
    <row r="44" spans="1:12" s="43" customFormat="1" ht="19.5" customHeight="1">
      <c r="A44" s="68" t="s">
        <v>40</v>
      </c>
      <c r="B44" s="69">
        <f>B45+B46+B47+B48+B50+B49</f>
        <v>13404.766614000004</v>
      </c>
      <c r="C44" s="61">
        <f t="shared" si="10"/>
        <v>1.2740962469347024</v>
      </c>
      <c r="D44" s="61">
        <f t="shared" si="11"/>
        <v>53.43723440149352</v>
      </c>
      <c r="E44" s="61"/>
      <c r="F44" s="61"/>
      <c r="G44" s="69">
        <f>G45+G46+G47+G48+G50+G49</f>
        <v>15487.40983</v>
      </c>
      <c r="H44" s="61">
        <f t="shared" si="6"/>
        <v>1.356878380059576</v>
      </c>
      <c r="I44" s="61">
        <f t="shared" si="7"/>
        <v>55.30356633716019</v>
      </c>
      <c r="J44" s="61"/>
      <c r="K44" s="61">
        <f t="shared" si="8"/>
        <v>2082.6432159999968</v>
      </c>
      <c r="L44" s="70">
        <f t="shared" si="9"/>
        <v>0.1553658691696187</v>
      </c>
    </row>
    <row r="45" spans="1:12" ht="31.5" customHeight="1">
      <c r="A45" s="71" t="s">
        <v>41</v>
      </c>
      <c r="B45" s="47">
        <v>39.61167200000045</v>
      </c>
      <c r="C45" s="47">
        <f t="shared" si="10"/>
        <v>0.0037650101701359614</v>
      </c>
      <c r="D45" s="47">
        <f>B45/B$38*100</f>
        <v>0.15790936632110925</v>
      </c>
      <c r="E45" s="47"/>
      <c r="F45" s="47"/>
      <c r="G45" s="72">
        <v>142.0521420000009</v>
      </c>
      <c r="H45" s="47">
        <f t="shared" si="6"/>
        <v>0.012445430348694664</v>
      </c>
      <c r="I45" s="47">
        <f t="shared" si="7"/>
        <v>0.5072500918271852</v>
      </c>
      <c r="J45" s="47"/>
      <c r="K45" s="47">
        <f t="shared" si="8"/>
        <v>102.44047000000046</v>
      </c>
      <c r="L45" s="48">
        <f t="shared" si="9"/>
        <v>2.586118303716119</v>
      </c>
    </row>
    <row r="46" spans="1:12" ht="15.75" customHeight="1">
      <c r="A46" s="73" t="s">
        <v>42</v>
      </c>
      <c r="B46" s="47">
        <v>1428.1291059999999</v>
      </c>
      <c r="C46" s="74">
        <f t="shared" si="10"/>
        <v>0.1357408141811615</v>
      </c>
      <c r="D46" s="74">
        <f t="shared" si="11"/>
        <v>5.693144236708555</v>
      </c>
      <c r="E46" s="74"/>
      <c r="F46" s="74"/>
      <c r="G46" s="75">
        <v>1728.7198130000002</v>
      </c>
      <c r="H46" s="74">
        <f t="shared" si="6"/>
        <v>0.15145609015244438</v>
      </c>
      <c r="I46" s="74">
        <f t="shared" si="7"/>
        <v>6.173038093911452</v>
      </c>
      <c r="J46" s="74"/>
      <c r="K46" s="74">
        <f t="shared" si="8"/>
        <v>300.5907070000003</v>
      </c>
      <c r="L46" s="76">
        <f t="shared" si="9"/>
        <v>0.21047866452488662</v>
      </c>
    </row>
    <row r="47" spans="1:12" ht="33" customHeight="1">
      <c r="A47" s="71" t="s">
        <v>43</v>
      </c>
      <c r="B47" s="47">
        <v>8.072182</v>
      </c>
      <c r="C47" s="47">
        <f t="shared" si="10"/>
        <v>0.000767244748598042</v>
      </c>
      <c r="D47" s="47">
        <f t="shared" si="11"/>
        <v>0.03217923102182229</v>
      </c>
      <c r="E47" s="41"/>
      <c r="F47" s="41"/>
      <c r="G47" s="72">
        <v>4.679225000000001</v>
      </c>
      <c r="H47" s="47">
        <f t="shared" si="6"/>
        <v>0.00040995487997196435</v>
      </c>
      <c r="I47" s="47">
        <f t="shared" si="7"/>
        <v>0.016708916018528225</v>
      </c>
      <c r="J47" s="47"/>
      <c r="K47" s="47">
        <f t="shared" si="8"/>
        <v>-3.392956999999999</v>
      </c>
      <c r="L47" s="48">
        <f t="shared" si="9"/>
        <v>-0.4203271184916295</v>
      </c>
    </row>
    <row r="48" spans="1:12" ht="17.25" customHeight="1">
      <c r="A48" s="73" t="s">
        <v>44</v>
      </c>
      <c r="B48" s="47">
        <v>10316.561371000002</v>
      </c>
      <c r="C48" s="74">
        <f>B48/$B$10*100</f>
        <v>0.9805685173462599</v>
      </c>
      <c r="D48" s="74">
        <f t="shared" si="11"/>
        <v>41.126304103180125</v>
      </c>
      <c r="E48" s="74"/>
      <c r="F48" s="74"/>
      <c r="G48" s="75">
        <v>11870.481749</v>
      </c>
      <c r="H48" s="74">
        <f>G48/$G$10*100</f>
        <v>1.039993144296478</v>
      </c>
      <c r="I48" s="74">
        <f t="shared" si="7"/>
        <v>42.38797720637776</v>
      </c>
      <c r="J48" s="74"/>
      <c r="K48" s="74">
        <f t="shared" si="8"/>
        <v>1553.920377999999</v>
      </c>
      <c r="L48" s="76">
        <f t="shared" si="9"/>
        <v>0.15062386798454863</v>
      </c>
    </row>
    <row r="49" spans="1:12" ht="48" customHeight="1">
      <c r="A49" s="77" t="s">
        <v>45</v>
      </c>
      <c r="B49" s="75">
        <v>1216.245283</v>
      </c>
      <c r="C49" s="74">
        <f>B49/$B$10*100</f>
        <v>0.11560168073377056</v>
      </c>
      <c r="D49" s="74">
        <f>B49/B$38*100</f>
        <v>4.8484830917908734</v>
      </c>
      <c r="E49" s="74"/>
      <c r="F49" s="74"/>
      <c r="G49" s="75">
        <v>1254.106374</v>
      </c>
      <c r="H49" s="74">
        <f t="shared" si="6"/>
        <v>0.10987439758191694</v>
      </c>
      <c r="I49" s="74">
        <f t="shared" si="7"/>
        <v>4.478254001777419</v>
      </c>
      <c r="J49" s="74"/>
      <c r="K49" s="74">
        <f t="shared" si="8"/>
        <v>37.86109099999999</v>
      </c>
      <c r="L49" s="76">
        <f t="shared" si="9"/>
        <v>0.03112948640311397</v>
      </c>
    </row>
    <row r="50" spans="1:12" ht="19.5" customHeight="1">
      <c r="A50" s="78" t="s">
        <v>46</v>
      </c>
      <c r="B50" s="47">
        <v>396.14700000000005</v>
      </c>
      <c r="C50" s="47">
        <f t="shared" si="10"/>
        <v>0.03765297975477617</v>
      </c>
      <c r="D50" s="47">
        <f t="shared" si="11"/>
        <v>1.5792143724710168</v>
      </c>
      <c r="E50" s="47"/>
      <c r="F50" s="47"/>
      <c r="G50" s="72">
        <v>487.37052700000004</v>
      </c>
      <c r="H50" s="47">
        <f t="shared" si="6"/>
        <v>0.04269936280007009</v>
      </c>
      <c r="I50" s="47">
        <f t="shared" si="7"/>
        <v>1.7403380272478544</v>
      </c>
      <c r="J50" s="47"/>
      <c r="K50" s="47">
        <f t="shared" si="8"/>
        <v>91.22352699999999</v>
      </c>
      <c r="L50" s="48">
        <f t="shared" si="9"/>
        <v>0.230276960320285</v>
      </c>
    </row>
    <row r="51" spans="1:12" ht="31.5" customHeight="1">
      <c r="A51" s="79" t="s">
        <v>47</v>
      </c>
      <c r="B51" s="80">
        <v>3.995</v>
      </c>
      <c r="C51" s="80">
        <f>B51/$B$10*100</f>
        <v>0.000379716756962266</v>
      </c>
      <c r="D51" s="61">
        <f t="shared" si="11"/>
        <v>0.015925808899276563</v>
      </c>
      <c r="E51" s="61"/>
      <c r="F51" s="61"/>
      <c r="G51" s="69">
        <v>19.1177</v>
      </c>
      <c r="H51" s="61">
        <f>G51/$G$10*100</f>
        <v>0.0016749342912213072</v>
      </c>
      <c r="I51" s="61">
        <f t="shared" si="7"/>
        <v>0.06826686978450854</v>
      </c>
      <c r="J51" s="61"/>
      <c r="K51" s="61">
        <f t="shared" si="8"/>
        <v>15.122699999999998</v>
      </c>
      <c r="L51" s="81">
        <f t="shared" si="9"/>
        <v>3.78540675844806</v>
      </c>
    </row>
    <row r="52" spans="1:12" s="43" customFormat="1" ht="19.5" customHeight="1">
      <c r="A52" s="67" t="s">
        <v>48</v>
      </c>
      <c r="B52" s="82">
        <v>235.28521999999998</v>
      </c>
      <c r="C52" s="61">
        <f>B52/$B$10*100</f>
        <v>0.022363389411652883</v>
      </c>
      <c r="D52" s="61">
        <f t="shared" si="11"/>
        <v>0.937949299260136</v>
      </c>
      <c r="E52" s="61"/>
      <c r="F52" s="61"/>
      <c r="G52" s="69">
        <v>850.0162499999999</v>
      </c>
      <c r="H52" s="61">
        <f>G52/$G$10*100</f>
        <v>0.07447137287541615</v>
      </c>
      <c r="I52" s="61">
        <f t="shared" si="7"/>
        <v>3.0352996779668184</v>
      </c>
      <c r="J52" s="61"/>
      <c r="K52" s="61">
        <f t="shared" si="8"/>
        <v>614.7310299999999</v>
      </c>
      <c r="L52" s="70">
        <f t="shared" si="9"/>
        <v>2.612705676965174</v>
      </c>
    </row>
    <row r="53" spans="1:12" ht="19.5" customHeight="1">
      <c r="A53" s="67" t="s">
        <v>30</v>
      </c>
      <c r="B53" s="82">
        <v>0</v>
      </c>
      <c r="C53" s="61">
        <f t="shared" si="10"/>
        <v>0</v>
      </c>
      <c r="D53" s="61">
        <f t="shared" si="11"/>
        <v>0</v>
      </c>
      <c r="E53" s="61"/>
      <c r="F53" s="61"/>
      <c r="G53" s="69">
        <v>0</v>
      </c>
      <c r="H53" s="61">
        <f>G53/$G$10*100</f>
        <v>0</v>
      </c>
      <c r="I53" s="61">
        <f t="shared" si="7"/>
        <v>0</v>
      </c>
      <c r="J53" s="61"/>
      <c r="K53" s="61">
        <f t="shared" si="8"/>
        <v>0</v>
      </c>
      <c r="L53" s="70"/>
    </row>
    <row r="54" spans="1:12" s="43" customFormat="1" ht="32.25" customHeight="1">
      <c r="A54" s="83" t="s">
        <v>49</v>
      </c>
      <c r="B54" s="80">
        <v>-111.90899999999998</v>
      </c>
      <c r="C54" s="61">
        <f>B54/$B$10*100</f>
        <v>-0.010636726546906186</v>
      </c>
      <c r="D54" s="61">
        <f t="shared" si="11"/>
        <v>-0.44611798450791995</v>
      </c>
      <c r="E54" s="61"/>
      <c r="F54" s="61"/>
      <c r="G54" s="69">
        <v>-520.223274</v>
      </c>
      <c r="H54" s="61">
        <f>G54/$G$10*100</f>
        <v>-0.04557764797616961</v>
      </c>
      <c r="I54" s="61">
        <f t="shared" si="7"/>
        <v>-1.8576509990756576</v>
      </c>
      <c r="J54" s="61"/>
      <c r="K54" s="61">
        <f t="shared" si="8"/>
        <v>-408.31427399999995</v>
      </c>
      <c r="L54" s="70">
        <f>G54/B54-1</f>
        <v>3.648627670696727</v>
      </c>
    </row>
    <row r="55" spans="1:12" s="43" customFormat="1" ht="7.5" customHeight="1">
      <c r="A55" s="84"/>
      <c r="B55" s="85"/>
      <c r="C55" s="41"/>
      <c r="D55" s="41"/>
      <c r="E55" s="41"/>
      <c r="F55" s="41"/>
      <c r="G55" s="56"/>
      <c r="H55" s="41"/>
      <c r="I55" s="41"/>
      <c r="J55" s="41"/>
      <c r="K55" s="61">
        <f t="shared" si="8"/>
        <v>0</v>
      </c>
      <c r="L55" s="70"/>
    </row>
    <row r="56" spans="1:12" s="29" customFormat="1" ht="21" customHeight="1" thickBot="1">
      <c r="A56" s="86" t="s">
        <v>50</v>
      </c>
      <c r="B56" s="87">
        <f>B12-B38</f>
        <v>717.0291665000004</v>
      </c>
      <c r="C56" s="88">
        <f>B56/$B$10*100</f>
        <v>0.06815218767227454</v>
      </c>
      <c r="D56" s="87">
        <v>0</v>
      </c>
      <c r="E56" s="87"/>
      <c r="F56" s="89"/>
      <c r="G56" s="87">
        <f>G12-G38</f>
        <v>-457.6479877999918</v>
      </c>
      <c r="H56" s="88">
        <f>G56/$G$10*100</f>
        <v>-0.040095320466093556</v>
      </c>
      <c r="I56" s="90">
        <v>0</v>
      </c>
      <c r="J56" s="89"/>
      <c r="K56" s="87">
        <f t="shared" si="8"/>
        <v>-1174.6771542999923</v>
      </c>
      <c r="L56" s="91"/>
    </row>
    <row r="57" spans="1:12" s="29" customFormat="1" ht="21" customHeight="1">
      <c r="A57" s="92"/>
      <c r="B57" s="61"/>
      <c r="C57" s="93"/>
      <c r="D57" s="61"/>
      <c r="E57" s="61"/>
      <c r="F57" s="74"/>
      <c r="G57" s="61"/>
      <c r="H57" s="93"/>
      <c r="I57" s="80"/>
      <c r="J57" s="74"/>
      <c r="K57" s="61"/>
      <c r="L57" s="42"/>
    </row>
    <row r="58" spans="7:11" ht="19.5" customHeight="1">
      <c r="G58" s="94"/>
      <c r="H58" s="94"/>
      <c r="I58" s="94"/>
      <c r="J58" s="94"/>
      <c r="K58" s="94"/>
    </row>
    <row r="59" spans="7:11" ht="19.5" customHeight="1">
      <c r="G59" s="94"/>
      <c r="H59" s="94"/>
      <c r="I59" s="94"/>
      <c r="J59" s="94"/>
      <c r="K59" s="94"/>
    </row>
    <row r="60" spans="7:11" ht="19.5" customHeight="1">
      <c r="G60" s="94"/>
      <c r="H60" s="94"/>
      <c r="I60" s="94"/>
      <c r="J60" s="94"/>
      <c r="K60" s="94"/>
    </row>
    <row r="61" spans="7:11" ht="19.5" customHeight="1">
      <c r="G61" s="94"/>
      <c r="H61" s="94"/>
      <c r="I61" s="94"/>
      <c r="J61" s="94"/>
      <c r="K61" s="94"/>
    </row>
    <row r="62" spans="7:11" ht="19.5" customHeight="1">
      <c r="G62" s="94"/>
      <c r="H62" s="94"/>
      <c r="I62" s="94"/>
      <c r="J62" s="94"/>
      <c r="K62" s="94"/>
    </row>
    <row r="63" spans="7:11" ht="19.5" customHeight="1">
      <c r="G63" s="94"/>
      <c r="H63" s="94"/>
      <c r="I63" s="94"/>
      <c r="J63" s="94"/>
      <c r="K63" s="94"/>
    </row>
    <row r="64" spans="7:11" ht="19.5" customHeight="1">
      <c r="G64" s="94"/>
      <c r="H64" s="94"/>
      <c r="I64" s="94"/>
      <c r="J64" s="94"/>
      <c r="K64" s="94"/>
    </row>
    <row r="65" spans="7:11" ht="19.5" customHeight="1">
      <c r="G65" s="94"/>
      <c r="H65" s="94"/>
      <c r="I65" s="94"/>
      <c r="J65" s="94"/>
      <c r="K65" s="94"/>
    </row>
    <row r="66" spans="7:11" ht="19.5" customHeight="1">
      <c r="G66" s="94"/>
      <c r="H66" s="94"/>
      <c r="I66" s="94"/>
      <c r="J66" s="94"/>
      <c r="K66" s="94"/>
    </row>
    <row r="67" spans="7:11" ht="19.5" customHeight="1">
      <c r="G67" s="94"/>
      <c r="H67" s="94"/>
      <c r="I67" s="94"/>
      <c r="J67" s="94"/>
      <c r="K67" s="94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IOANA-ALINA BURLA</cp:lastModifiedBy>
  <cp:lastPrinted>2020-02-21T11:35:14Z</cp:lastPrinted>
  <dcterms:created xsi:type="dcterms:W3CDTF">2020-02-21T11:16:07Z</dcterms:created>
  <dcterms:modified xsi:type="dcterms:W3CDTF">2020-02-25T14:50:06Z</dcterms:modified>
  <cp:category/>
  <cp:version/>
  <cp:contentType/>
  <cp:contentStatus/>
</cp:coreProperties>
</file>