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<sst xmlns="http://schemas.openxmlformats.org/spreadsheetml/2006/main" count="57" uniqueCount="52">
  <si>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>Anexa nr.2</t>
  </si>
  <si>
    <t xml:space="preserve"> EXECUŢIA BUGETULUI GENERAL CONSOLIDAT </t>
  </si>
  <si>
    <t xml:space="preserve">    </t>
  </si>
  <si>
    <t xml:space="preserve">
 Realizări 1.01.-31.10.2019
</t>
  </si>
  <si>
    <t xml:space="preserve">
Realizări 1.01.-31.10.2020
</t>
  </si>
  <si>
    <t xml:space="preserve"> Diferenţe    2020
   faţă de      2019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</si>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</sst>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justify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%2031%20octombrie%202020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in luna"/>
      <sheetName val="octombrie 2020 "/>
      <sheetName val="UAT octombrie 2020"/>
      <sheetName val="consolidari octombrie"/>
      <sheetName val="septembrie 2020  (valori)"/>
      <sheetName val="UAT septembrie 2020 (valori)"/>
      <sheetName val="Sinteza - An 2"/>
      <sheetName val="Sinteza - An 2 (engleza)"/>
      <sheetName val="2020 Engl"/>
      <sheetName val="2019 - 2020"/>
      <sheetName val="Progr.30.10.2020.(Liliana)"/>
      <sheetName val="Sinteza - Anexa program anual"/>
      <sheetName val="program %.exec"/>
      <sheetName val="dob_trez"/>
      <sheetName val="SPECIAL_CNAIR"/>
      <sheetName val="CNAIR_ex"/>
      <sheetName val="octombrie 2019 "/>
      <sheetName val="octombrie 2019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decembrie 2019  (valori)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O170"/>
  <sheetViews>
    <sheetView showZeros="0" tabSelected="1" view="pageBreakPreview" zoomScale="75" zoomScaleNormal="75" zoomScaleSheetLayoutView="75" zoomScalePageLayoutView="0" workbookViewId="0" topLeftCell="A37">
      <selection activeCell="A55" sqref="A55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3" width="10.421875" style="5" bestFit="1" customWidth="1"/>
    <col min="14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4.2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7.25" customHeight="1">
      <c r="A7" s="14"/>
      <c r="B7" s="98" t="s">
        <v>3</v>
      </c>
      <c r="C7" s="98"/>
      <c r="D7" s="98"/>
      <c r="E7" s="15"/>
      <c r="F7" s="16"/>
      <c r="G7" s="99" t="s">
        <v>4</v>
      </c>
      <c r="H7" s="99"/>
      <c r="I7" s="99"/>
      <c r="J7" s="17"/>
      <c r="K7" s="100" t="s">
        <v>5</v>
      </c>
      <c r="L7" s="101"/>
    </row>
    <row r="8" spans="1:12" s="25" customFormat="1" ht="33" customHeight="1">
      <c r="A8" s="19"/>
      <c r="B8" s="20" t="s">
        <v>6</v>
      </c>
      <c r="C8" s="21" t="s">
        <v>7</v>
      </c>
      <c r="D8" s="21" t="s">
        <v>8</v>
      </c>
      <c r="E8" s="22"/>
      <c r="F8" s="22"/>
      <c r="G8" s="20" t="s">
        <v>6</v>
      </c>
      <c r="H8" s="21" t="s">
        <v>7</v>
      </c>
      <c r="I8" s="21" t="s">
        <v>8</v>
      </c>
      <c r="J8" s="22"/>
      <c r="K8" s="23" t="s">
        <v>6</v>
      </c>
      <c r="L8" s="24" t="s">
        <v>9</v>
      </c>
    </row>
    <row r="9" spans="1:12" s="30" customFormat="1" ht="13.5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8"/>
    </row>
    <row r="10" spans="1:12" s="30" customFormat="1" ht="18" customHeight="1">
      <c r="A10" s="31" t="s">
        <v>10</v>
      </c>
      <c r="B10" s="18">
        <v>1059803.2</v>
      </c>
      <c r="C10" s="18"/>
      <c r="D10" s="18"/>
      <c r="E10" s="18"/>
      <c r="F10" s="18"/>
      <c r="G10" s="18">
        <v>1050500</v>
      </c>
      <c r="H10" s="18"/>
      <c r="I10" s="18"/>
      <c r="J10" s="18"/>
      <c r="K10" s="18"/>
      <c r="L10" s="32"/>
    </row>
    <row r="11" spans="2:12" s="30" customFormat="1" ht="8.25" customHeight="1">
      <c r="B11" s="33"/>
      <c r="G11" s="35"/>
      <c r="H11" s="35"/>
      <c r="I11" s="35"/>
      <c r="J11" s="35"/>
      <c r="K11" s="35"/>
      <c r="L11" s="29"/>
    </row>
    <row r="12" spans="1:12" s="35" customFormat="1" ht="35.25" customHeight="1">
      <c r="A12" s="36" t="s">
        <v>11</v>
      </c>
      <c r="B12" s="37">
        <f>B13+B30+B31+B33+B34++B37+B32+B35+B36</f>
        <v>261088.89210196002</v>
      </c>
      <c r="C12" s="38">
        <f>B12/$B$10*100</f>
        <v>24.635601411843258</v>
      </c>
      <c r="D12" s="38">
        <f>B12/B$12*100</f>
        <v>100</v>
      </c>
      <c r="E12" s="38"/>
      <c r="F12" s="38"/>
      <c r="G12" s="37">
        <f>G13+G30+G31+G33+G34+G37+G32+G35+G36</f>
        <v>263479.55713816005</v>
      </c>
      <c r="H12" s="38">
        <f>G12/$G$10*100</f>
        <v>25.08134765713089</v>
      </c>
      <c r="I12" s="38">
        <f aca="true" t="shared" si="0" ref="I12:I32">G12/G$12*100</f>
        <v>100</v>
      </c>
      <c r="J12" s="38"/>
      <c r="K12" s="38">
        <f aca="true" t="shared" si="1" ref="K12:K28">G12-B12</f>
        <v>2390.665036200022</v>
      </c>
      <c r="L12" s="39">
        <f aca="true" t="shared" si="2" ref="L12:L28">G12/B12-1</f>
        <v>0.009156517601930148</v>
      </c>
    </row>
    <row r="13" spans="1:15" s="44" customFormat="1" ht="24.75" customHeight="1">
      <c r="A13" s="40" t="s">
        <v>12</v>
      </c>
      <c r="B13" s="41">
        <f>B14+B27+B28</f>
        <v>245275.35763096003</v>
      </c>
      <c r="C13" s="42">
        <f aca="true" t="shared" si="3" ref="C13:C28">B13/$B$10*100</f>
        <v>23.143481509676516</v>
      </c>
      <c r="D13" s="42">
        <f>B13/B$12*100</f>
        <v>93.94323736115724</v>
      </c>
      <c r="E13" s="42"/>
      <c r="F13" s="42"/>
      <c r="G13" s="41">
        <f>G14+G27+G28</f>
        <v>240324.69920516002</v>
      </c>
      <c r="H13" s="42">
        <f aca="true" t="shared" si="4" ref="H13:H28">G13/$G$10*100</f>
        <v>22.877172699206096</v>
      </c>
      <c r="I13" s="42">
        <f t="shared" si="0"/>
        <v>91.2118958356764</v>
      </c>
      <c r="J13" s="42"/>
      <c r="K13" s="42">
        <f t="shared" si="1"/>
        <v>-4950.6584258000075</v>
      </c>
      <c r="L13" s="43">
        <f t="shared" si="2"/>
        <v>-0.020184084017313864</v>
      </c>
      <c r="M13" s="35"/>
      <c r="O13" s="35"/>
    </row>
    <row r="14" spans="1:15" s="44" customFormat="1" ht="25.5" customHeight="1">
      <c r="A14" s="45" t="s">
        <v>13</v>
      </c>
      <c r="B14" s="41">
        <f>B15+B19+B20+B25+B26</f>
        <v>130230.42707800001</v>
      </c>
      <c r="C14" s="42">
        <f t="shared" si="3"/>
        <v>12.28817077340397</v>
      </c>
      <c r="D14" s="42">
        <f aca="true" t="shared" si="5" ref="D14:D34">B14/B$12*100</f>
        <v>49.87972718009873</v>
      </c>
      <c r="E14" s="42"/>
      <c r="F14" s="42"/>
      <c r="G14" s="41">
        <f>G15+G19+G20+G25+G26</f>
        <v>124368.016409</v>
      </c>
      <c r="H14" s="42">
        <f t="shared" si="4"/>
        <v>11.838935403046168</v>
      </c>
      <c r="I14" s="42">
        <f t="shared" si="0"/>
        <v>47.20215023884585</v>
      </c>
      <c r="J14" s="42"/>
      <c r="K14" s="42">
        <f t="shared" si="1"/>
        <v>-5862.410669000004</v>
      </c>
      <c r="L14" s="43">
        <f t="shared" si="2"/>
        <v>-0.04501567567991449</v>
      </c>
      <c r="M14" s="35"/>
      <c r="O14" s="35"/>
    </row>
    <row r="15" spans="1:15" s="44" customFormat="1" ht="40.5" customHeight="1">
      <c r="A15" s="46" t="s">
        <v>14</v>
      </c>
      <c r="B15" s="41">
        <f>B16+B17+B18</f>
        <v>38962.384131</v>
      </c>
      <c r="C15" s="42">
        <f t="shared" si="3"/>
        <v>3.676379174076848</v>
      </c>
      <c r="D15" s="42">
        <f t="shared" si="5"/>
        <v>14.923033997089568</v>
      </c>
      <c r="E15" s="42"/>
      <c r="F15" s="42"/>
      <c r="G15" s="41">
        <f>G16+G17+G18</f>
        <v>37576.505145999996</v>
      </c>
      <c r="H15" s="42">
        <f t="shared" si="4"/>
        <v>3.5770114370299853</v>
      </c>
      <c r="I15" s="42">
        <f t="shared" si="0"/>
        <v>14.26163970903295</v>
      </c>
      <c r="J15" s="42"/>
      <c r="K15" s="42">
        <f t="shared" si="1"/>
        <v>-1385.878985000003</v>
      </c>
      <c r="L15" s="43">
        <f t="shared" si="2"/>
        <v>-0.03556966586901811</v>
      </c>
      <c r="M15" s="35"/>
      <c r="O15" s="35"/>
    </row>
    <row r="16" spans="1:15" ht="25.5" customHeight="1">
      <c r="A16" s="47" t="s">
        <v>15</v>
      </c>
      <c r="B16" s="48">
        <v>16380.117</v>
      </c>
      <c r="C16" s="48">
        <f t="shared" si="3"/>
        <v>1.5455810097572833</v>
      </c>
      <c r="D16" s="48">
        <f t="shared" si="5"/>
        <v>6.273770158557057</v>
      </c>
      <c r="E16" s="48"/>
      <c r="F16" s="48"/>
      <c r="G16" s="48">
        <v>14536.657000000001</v>
      </c>
      <c r="H16" s="48">
        <f t="shared" si="4"/>
        <v>1.3837845787720133</v>
      </c>
      <c r="I16" s="48">
        <f t="shared" si="0"/>
        <v>5.517185909181354</v>
      </c>
      <c r="J16" s="48"/>
      <c r="K16" s="48">
        <f t="shared" si="1"/>
        <v>-1843.4599999999991</v>
      </c>
      <c r="L16" s="49">
        <f t="shared" si="2"/>
        <v>-0.11254254166804789</v>
      </c>
      <c r="M16" s="35"/>
      <c r="O16" s="35"/>
    </row>
    <row r="17" spans="1:15" ht="18" customHeight="1">
      <c r="A17" s="47" t="s">
        <v>16</v>
      </c>
      <c r="B17" s="48">
        <v>19163.840130999997</v>
      </c>
      <c r="C17" s="48">
        <f t="shared" si="3"/>
        <v>1.8082451658005938</v>
      </c>
      <c r="D17" s="48">
        <f t="shared" si="5"/>
        <v>7.33996761666757</v>
      </c>
      <c r="E17" s="48"/>
      <c r="F17" s="48"/>
      <c r="G17" s="48">
        <v>20167.627146</v>
      </c>
      <c r="H17" s="48">
        <f t="shared" si="4"/>
        <v>1.9198121985721084</v>
      </c>
      <c r="I17" s="48">
        <f t="shared" si="0"/>
        <v>7.654342281828247</v>
      </c>
      <c r="J17" s="48"/>
      <c r="K17" s="48">
        <f t="shared" si="1"/>
        <v>1003.7870150000017</v>
      </c>
      <c r="L17" s="49">
        <f t="shared" si="2"/>
        <v>0.05237922087318214</v>
      </c>
      <c r="M17" s="35"/>
      <c r="O17" s="35"/>
    </row>
    <row r="18" spans="1:15" ht="36.75" customHeight="1">
      <c r="A18" s="50" t="s">
        <v>17</v>
      </c>
      <c r="B18" s="48">
        <v>3418.4269999999997</v>
      </c>
      <c r="C18" s="48">
        <f t="shared" si="3"/>
        <v>0.3225529985189703</v>
      </c>
      <c r="D18" s="48">
        <f t="shared" si="5"/>
        <v>1.3092962218649429</v>
      </c>
      <c r="E18" s="48"/>
      <c r="F18" s="48"/>
      <c r="G18" s="48">
        <v>2872.221</v>
      </c>
      <c r="H18" s="48">
        <f t="shared" si="4"/>
        <v>0.27341465968586387</v>
      </c>
      <c r="I18" s="48">
        <f t="shared" si="0"/>
        <v>1.0901115180233514</v>
      </c>
      <c r="J18" s="48"/>
      <c r="K18" s="48">
        <f t="shared" si="1"/>
        <v>-546.2059999999997</v>
      </c>
      <c r="L18" s="49">
        <f t="shared" si="2"/>
        <v>-0.15978284749096583</v>
      </c>
      <c r="M18" s="35"/>
      <c r="O18" s="35"/>
    </row>
    <row r="19" spans="1:15" ht="24" customHeight="1">
      <c r="A19" s="46" t="s">
        <v>18</v>
      </c>
      <c r="B19" s="42">
        <v>5713.804</v>
      </c>
      <c r="C19" s="42">
        <f t="shared" si="3"/>
        <v>0.5391382098110291</v>
      </c>
      <c r="D19" s="42">
        <f t="shared" si="5"/>
        <v>2.188451585971208</v>
      </c>
      <c r="E19" s="42"/>
      <c r="F19" s="42"/>
      <c r="G19" s="42">
        <v>5469.767</v>
      </c>
      <c r="H19" s="42">
        <f t="shared" si="4"/>
        <v>0.5206822465492622</v>
      </c>
      <c r="I19" s="42">
        <f t="shared" si="0"/>
        <v>2.075973961475817</v>
      </c>
      <c r="J19" s="42"/>
      <c r="K19" s="42">
        <f t="shared" si="1"/>
        <v>-244.03700000000026</v>
      </c>
      <c r="L19" s="43">
        <f t="shared" si="2"/>
        <v>-0.04271007545936123</v>
      </c>
      <c r="M19" s="35"/>
      <c r="O19" s="35"/>
    </row>
    <row r="20" spans="1:15" ht="23.25" customHeight="1">
      <c r="A20" s="51" t="s">
        <v>19</v>
      </c>
      <c r="B20" s="41">
        <f>B21+B22+B23+B24</f>
        <v>83844.037947</v>
      </c>
      <c r="C20" s="42">
        <f>B20/$B$10*100</f>
        <v>7.911283712579846</v>
      </c>
      <c r="D20" s="42">
        <f t="shared" si="5"/>
        <v>32.113215262431524</v>
      </c>
      <c r="E20" s="42"/>
      <c r="F20" s="42"/>
      <c r="G20" s="41">
        <f>G21+G22+G23+G24</f>
        <v>79572.082263</v>
      </c>
      <c r="H20" s="42">
        <f t="shared" si="4"/>
        <v>7.574686555259401</v>
      </c>
      <c r="I20" s="42">
        <f t="shared" si="0"/>
        <v>30.200476700086078</v>
      </c>
      <c r="J20" s="42"/>
      <c r="K20" s="42">
        <f t="shared" si="1"/>
        <v>-4271.9556840000005</v>
      </c>
      <c r="L20" s="43">
        <f t="shared" si="2"/>
        <v>-0.05095121595527652</v>
      </c>
      <c r="M20" s="35"/>
      <c r="O20" s="35"/>
    </row>
    <row r="21" spans="1:15" ht="20.25" customHeight="1">
      <c r="A21" s="47" t="s">
        <v>20</v>
      </c>
      <c r="B21" s="34">
        <v>53551.115</v>
      </c>
      <c r="C21" s="48">
        <f t="shared" si="3"/>
        <v>5.052930110043072</v>
      </c>
      <c r="D21" s="48">
        <f t="shared" si="5"/>
        <v>20.51068299722506</v>
      </c>
      <c r="E21" s="48"/>
      <c r="F21" s="48"/>
      <c r="G21" s="48">
        <v>47637.021</v>
      </c>
      <c r="H21" s="48">
        <f t="shared" si="4"/>
        <v>4.534699762018087</v>
      </c>
      <c r="I21" s="48">
        <f>G21/G$12*100</f>
        <v>18.079968524852465</v>
      </c>
      <c r="J21" s="48"/>
      <c r="K21" s="48">
        <f t="shared" si="1"/>
        <v>-5914.093999999997</v>
      </c>
      <c r="L21" s="49">
        <f t="shared" si="2"/>
        <v>-0.11043829806344829</v>
      </c>
      <c r="M21" s="35"/>
      <c r="O21" s="35"/>
    </row>
    <row r="22" spans="1:15" ht="18" customHeight="1">
      <c r="A22" s="47" t="s">
        <v>21</v>
      </c>
      <c r="B22" s="34">
        <v>25834.11</v>
      </c>
      <c r="C22" s="48">
        <f t="shared" si="3"/>
        <v>2.437632760497421</v>
      </c>
      <c r="D22" s="48">
        <f t="shared" si="5"/>
        <v>9.894756453258573</v>
      </c>
      <c r="E22" s="48"/>
      <c r="F22" s="48"/>
      <c r="G22" s="48">
        <v>24969.097</v>
      </c>
      <c r="H22" s="48">
        <f t="shared" si="4"/>
        <v>2.3768773917182298</v>
      </c>
      <c r="I22" s="48">
        <f t="shared" si="0"/>
        <v>9.47667335986413</v>
      </c>
      <c r="J22" s="48"/>
      <c r="K22" s="48">
        <f t="shared" si="1"/>
        <v>-865.012999999999</v>
      </c>
      <c r="L22" s="49">
        <f t="shared" si="2"/>
        <v>-0.033483367532305075</v>
      </c>
      <c r="M22" s="35"/>
      <c r="O22" s="35"/>
    </row>
    <row r="23" spans="1:15" s="53" customFormat="1" ht="30" customHeight="1">
      <c r="A23" s="52" t="s">
        <v>22</v>
      </c>
      <c r="B23" s="34">
        <v>3785.017947</v>
      </c>
      <c r="C23" s="48">
        <f t="shared" si="3"/>
        <v>0.35714347220314113</v>
      </c>
      <c r="D23" s="48">
        <f t="shared" si="5"/>
        <v>1.4497047026887229</v>
      </c>
      <c r="E23" s="48"/>
      <c r="F23" s="48"/>
      <c r="G23" s="48">
        <v>3768.5432629999996</v>
      </c>
      <c r="H23" s="48">
        <f t="shared" si="4"/>
        <v>0.3587380545454545</v>
      </c>
      <c r="I23" s="48">
        <f t="shared" si="0"/>
        <v>1.4302981620027162</v>
      </c>
      <c r="J23" s="48"/>
      <c r="K23" s="48">
        <f t="shared" si="1"/>
        <v>-16.474684000000252</v>
      </c>
      <c r="L23" s="49">
        <f t="shared" si="2"/>
        <v>-0.004352603932316401</v>
      </c>
      <c r="M23" s="35"/>
      <c r="O23" s="35"/>
    </row>
    <row r="24" spans="1:15" ht="52.5" customHeight="1">
      <c r="A24" s="52" t="s">
        <v>23</v>
      </c>
      <c r="B24" s="34">
        <v>673.7950000000001</v>
      </c>
      <c r="C24" s="48">
        <f t="shared" si="3"/>
        <v>0.06357736983621111</v>
      </c>
      <c r="D24" s="48">
        <f t="shared" si="5"/>
        <v>0.2580711092591679</v>
      </c>
      <c r="E24" s="48"/>
      <c r="F24" s="48"/>
      <c r="G24" s="48">
        <v>3197.421</v>
      </c>
      <c r="H24" s="48">
        <f t="shared" si="4"/>
        <v>0.3043713469776297</v>
      </c>
      <c r="I24" s="48">
        <f t="shared" si="0"/>
        <v>1.2135366533667646</v>
      </c>
      <c r="J24" s="48"/>
      <c r="K24" s="48">
        <f t="shared" si="1"/>
        <v>2523.6259999999997</v>
      </c>
      <c r="L24" s="49">
        <f t="shared" si="2"/>
        <v>3.7453914024295214</v>
      </c>
      <c r="M24" s="35"/>
      <c r="O24" s="35"/>
    </row>
    <row r="25" spans="1:15" s="44" customFormat="1" ht="35.25" customHeight="1">
      <c r="A25" s="51" t="s">
        <v>24</v>
      </c>
      <c r="B25" s="54">
        <v>1000.326</v>
      </c>
      <c r="C25" s="42">
        <f t="shared" si="3"/>
        <v>0.09438790145189221</v>
      </c>
      <c r="D25" s="42">
        <f t="shared" si="5"/>
        <v>0.38313617708766956</v>
      </c>
      <c r="E25" s="42"/>
      <c r="F25" s="42"/>
      <c r="G25" s="42">
        <v>946.835</v>
      </c>
      <c r="H25" s="42">
        <f t="shared" si="4"/>
        <v>0.09013184198000952</v>
      </c>
      <c r="I25" s="42">
        <f t="shared" si="0"/>
        <v>0.3593580505008632</v>
      </c>
      <c r="J25" s="42"/>
      <c r="K25" s="42">
        <f t="shared" si="1"/>
        <v>-53.490999999999985</v>
      </c>
      <c r="L25" s="43">
        <f t="shared" si="2"/>
        <v>-0.053473567616956874</v>
      </c>
      <c r="M25" s="35"/>
      <c r="O25" s="35"/>
    </row>
    <row r="26" spans="1:15" s="44" customFormat="1" ht="17.25" customHeight="1">
      <c r="A26" s="55" t="s">
        <v>25</v>
      </c>
      <c r="B26" s="54">
        <v>709.875</v>
      </c>
      <c r="C26" s="42">
        <f t="shared" si="3"/>
        <v>0.06698177548435408</v>
      </c>
      <c r="D26" s="42">
        <f t="shared" si="5"/>
        <v>0.2718901575187583</v>
      </c>
      <c r="E26" s="42"/>
      <c r="F26" s="42"/>
      <c r="G26" s="42">
        <v>802.827</v>
      </c>
      <c r="H26" s="42">
        <f t="shared" si="4"/>
        <v>0.0764233222275107</v>
      </c>
      <c r="I26" s="42">
        <f t="shared" si="0"/>
        <v>0.3047018177501429</v>
      </c>
      <c r="J26" s="42"/>
      <c r="K26" s="42">
        <f t="shared" si="1"/>
        <v>92.952</v>
      </c>
      <c r="L26" s="43">
        <f t="shared" si="2"/>
        <v>0.13094136291600633</v>
      </c>
      <c r="M26" s="35"/>
      <c r="O26" s="35"/>
    </row>
    <row r="27" spans="1:15" s="44" customFormat="1" ht="18" customHeight="1">
      <c r="A27" s="56" t="s">
        <v>26</v>
      </c>
      <c r="B27" s="54">
        <v>92423.58375400002</v>
      </c>
      <c r="C27" s="42">
        <f>B27/$B$10*100</f>
        <v>8.720825126212114</v>
      </c>
      <c r="D27" s="42">
        <f t="shared" si="5"/>
        <v>35.399278387495286</v>
      </c>
      <c r="E27" s="42"/>
      <c r="F27" s="42"/>
      <c r="G27" s="42">
        <v>92995.47348900001</v>
      </c>
      <c r="H27" s="42">
        <f t="shared" si="4"/>
        <v>8.852496286435033</v>
      </c>
      <c r="I27" s="42">
        <f>G27/G$12*100</f>
        <v>35.29513807412248</v>
      </c>
      <c r="J27" s="42"/>
      <c r="K27" s="42">
        <f t="shared" si="1"/>
        <v>571.8897349999897</v>
      </c>
      <c r="L27" s="43">
        <f t="shared" si="2"/>
        <v>0.006187703525132315</v>
      </c>
      <c r="M27" s="35"/>
      <c r="O27" s="35"/>
    </row>
    <row r="28" spans="1:15" s="44" customFormat="1" ht="18" customHeight="1">
      <c r="A28" s="58" t="s">
        <v>27</v>
      </c>
      <c r="B28" s="54">
        <v>22621.346798960003</v>
      </c>
      <c r="C28" s="42">
        <f t="shared" si="3"/>
        <v>2.1344856100604344</v>
      </c>
      <c r="D28" s="42">
        <f t="shared" si="5"/>
        <v>8.664231793563225</v>
      </c>
      <c r="E28" s="42"/>
      <c r="F28" s="42"/>
      <c r="G28" s="42">
        <v>22961.209307160003</v>
      </c>
      <c r="H28" s="42">
        <f t="shared" si="4"/>
        <v>2.185741009724893</v>
      </c>
      <c r="I28" s="42">
        <f>G28/G$12*100</f>
        <v>8.71460752270807</v>
      </c>
      <c r="J28" s="42"/>
      <c r="K28" s="42">
        <f t="shared" si="1"/>
        <v>339.86250819999987</v>
      </c>
      <c r="L28" s="43">
        <f t="shared" si="2"/>
        <v>0.015023973206388597</v>
      </c>
      <c r="M28" s="35"/>
      <c r="O28" s="35"/>
    </row>
    <row r="29" spans="1:15" s="44" customFormat="1" ht="21.75" customHeight="1" hidden="1">
      <c r="A29" s="59"/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35"/>
      <c r="O29" s="35"/>
    </row>
    <row r="30" spans="1:15" s="44" customFormat="1" ht="19.5" customHeight="1">
      <c r="A30" s="60" t="s">
        <v>28</v>
      </c>
      <c r="B30" s="54">
        <v>725.965</v>
      </c>
      <c r="C30" s="42">
        <f>B30/$B$10*100</f>
        <v>0.06849998188342893</v>
      </c>
      <c r="D30" s="42">
        <f t="shared" si="5"/>
        <v>0.2780528095835258</v>
      </c>
      <c r="E30" s="42"/>
      <c r="F30" s="42"/>
      <c r="G30" s="42">
        <v>639.125</v>
      </c>
      <c r="H30" s="42">
        <f>G30/$G$10*100</f>
        <v>0.06084007615421228</v>
      </c>
      <c r="I30" s="42">
        <f t="shared" si="0"/>
        <v>0.24257100131106712</v>
      </c>
      <c r="J30" s="42"/>
      <c r="K30" s="42">
        <f>G30-B30</f>
        <v>-86.84000000000003</v>
      </c>
      <c r="L30" s="43">
        <f>G30/B30-1</f>
        <v>-0.11962009187770761</v>
      </c>
      <c r="M30" s="35"/>
      <c r="O30" s="35"/>
    </row>
    <row r="31" spans="1:15" s="44" customFormat="1" ht="18" customHeight="1">
      <c r="A31" s="60" t="s">
        <v>29</v>
      </c>
      <c r="B31" s="54">
        <v>13.421406999999999</v>
      </c>
      <c r="C31" s="42">
        <f>B31/$B$10*100</f>
        <v>0.0012664055930384055</v>
      </c>
      <c r="D31" s="42">
        <f t="shared" si="5"/>
        <v>0.005140550749573326</v>
      </c>
      <c r="E31" s="42"/>
      <c r="F31" s="42"/>
      <c r="G31" s="42">
        <v>0.354188</v>
      </c>
      <c r="H31" s="42">
        <f>G31/$G$10*100</f>
        <v>3.37161351737268E-05</v>
      </c>
      <c r="I31" s="42">
        <f t="shared" si="0"/>
        <v>0.00013442712742008878</v>
      </c>
      <c r="J31" s="42"/>
      <c r="K31" s="42">
        <f>G31-B31</f>
        <v>-13.067218999999998</v>
      </c>
      <c r="L31" s="43">
        <f>G31/B31-1</f>
        <v>-0.9736102183623521</v>
      </c>
      <c r="M31" s="35"/>
      <c r="O31" s="35"/>
    </row>
    <row r="32" spans="1:15" s="44" customFormat="1" ht="34.5" customHeight="1">
      <c r="A32" s="61" t="s">
        <v>30</v>
      </c>
      <c r="B32" s="54">
        <v>165.649047</v>
      </c>
      <c r="C32" s="42">
        <f>B32/$B$10*100</f>
        <v>0.015630170488256687</v>
      </c>
      <c r="D32" s="42">
        <f t="shared" si="5"/>
        <v>0.06344545938603585</v>
      </c>
      <c r="E32" s="42"/>
      <c r="F32" s="42"/>
      <c r="G32" s="42">
        <v>25.791241999999997</v>
      </c>
      <c r="H32" s="42">
        <f>G32/$G$10*100</f>
        <v>0.002455139647786768</v>
      </c>
      <c r="I32" s="42">
        <f t="shared" si="0"/>
        <v>0.009788707055734088</v>
      </c>
      <c r="J32" s="42"/>
      <c r="K32" s="42">
        <f>G32-B32</f>
        <v>-139.85780499999998</v>
      </c>
      <c r="L32" s="43">
        <f>G32/B32-1</f>
        <v>-0.8443018993040148</v>
      </c>
      <c r="M32" s="35"/>
      <c r="O32" s="35"/>
    </row>
    <row r="33" spans="1:15" s="44" customFormat="1" ht="16.5" customHeight="1">
      <c r="A33" s="62" t="s">
        <v>31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35"/>
      <c r="O33" s="35"/>
    </row>
    <row r="34" spans="1:15" ht="18" customHeight="1">
      <c r="A34" s="60" t="s">
        <v>32</v>
      </c>
      <c r="B34" s="62">
        <v>-141.944339</v>
      </c>
      <c r="C34" s="62">
        <f>B34/$B$10*100</f>
        <v>-0.013393462012569883</v>
      </c>
      <c r="D34" s="62">
        <f t="shared" si="5"/>
        <v>-0.05436628799381022</v>
      </c>
      <c r="E34" s="62"/>
      <c r="F34" s="62"/>
      <c r="G34" s="62">
        <v>24.296243</v>
      </c>
      <c r="H34" s="62">
        <f>G34/$G$10*100</f>
        <v>0.002312826558781533</v>
      </c>
      <c r="I34" s="62">
        <f>G34/G$12*100</f>
        <v>0.009221300985890092</v>
      </c>
      <c r="J34" s="62"/>
      <c r="K34" s="62">
        <f>G34-B34</f>
        <v>166.24058200000002</v>
      </c>
      <c r="L34" s="43"/>
      <c r="M34" s="35"/>
      <c r="O34" s="35"/>
    </row>
    <row r="35" spans="1:15" ht="18.75" customHeight="1">
      <c r="A35" s="63" t="s">
        <v>33</v>
      </c>
      <c r="B35" s="54">
        <v>133.62199999999999</v>
      </c>
      <c r="C35" s="54">
        <f>B35/$B$10*100</f>
        <v>0.012608189897898024</v>
      </c>
      <c r="D35" s="54">
        <f>B35/B$12*100</f>
        <v>0.05117873798622507</v>
      </c>
      <c r="E35" s="41"/>
      <c r="F35" s="42"/>
      <c r="G35" s="54">
        <v>1235.276</v>
      </c>
      <c r="H35" s="54">
        <f>G35/$G$10*100</f>
        <v>0.11758933841028082</v>
      </c>
      <c r="I35" s="54">
        <f>G35/G$12*100</f>
        <v>0.4688318188390843</v>
      </c>
      <c r="J35" s="54"/>
      <c r="K35" s="54">
        <f>G35-B35</f>
        <v>1101.654</v>
      </c>
      <c r="L35" s="43">
        <f>G35/B35-1</f>
        <v>8.24455553726183</v>
      </c>
      <c r="M35" s="35"/>
      <c r="O35" s="35"/>
    </row>
    <row r="36" spans="1:15" ht="48" customHeight="1">
      <c r="A36" s="65" t="s">
        <v>34</v>
      </c>
      <c r="B36" s="54">
        <v>14916.821355999997</v>
      </c>
      <c r="C36" s="54">
        <f>B36/$B$10*100</f>
        <v>1.4075086163166894</v>
      </c>
      <c r="D36" s="54">
        <f>B36/B$12*100</f>
        <v>5.713311369131209</v>
      </c>
      <c r="E36" s="54"/>
      <c r="F36" s="54"/>
      <c r="G36" s="54">
        <v>21230.015259999996</v>
      </c>
      <c r="H36" s="54">
        <f>G36/$G$10*100</f>
        <v>2.0209438610185626</v>
      </c>
      <c r="I36" s="54">
        <f>G36/G$12*100</f>
        <v>8.057556909004395</v>
      </c>
      <c r="J36" s="54"/>
      <c r="K36" s="54">
        <f>G36-B36</f>
        <v>6313.193904</v>
      </c>
      <c r="L36" s="43">
        <f>G36/B36-1</f>
        <v>0.4232264872878324</v>
      </c>
      <c r="M36" s="35"/>
      <c r="O36" s="35"/>
    </row>
    <row r="37" spans="1:15" ht="10.5" customHeight="1">
      <c r="A37" s="66"/>
      <c r="B37" s="41"/>
      <c r="C37" s="41"/>
      <c r="D37" s="41"/>
      <c r="E37" s="41"/>
      <c r="F37" s="42"/>
      <c r="G37" s="57"/>
      <c r="H37" s="42"/>
      <c r="I37" s="42"/>
      <c r="J37" s="42"/>
      <c r="K37" s="42"/>
      <c r="L37" s="64"/>
      <c r="O37" s="35"/>
    </row>
    <row r="38" spans="1:12" s="44" customFormat="1" ht="33" customHeight="1">
      <c r="A38" s="36" t="s">
        <v>35</v>
      </c>
      <c r="B38" s="67">
        <f>B39+B52+B53+B54+B55</f>
        <v>289917.11050103</v>
      </c>
      <c r="C38" s="38">
        <f>B38/$B$10*100</f>
        <v>27.355749680792623</v>
      </c>
      <c r="D38" s="38">
        <f>B38/B$38*100</f>
        <v>100</v>
      </c>
      <c r="E38" s="38"/>
      <c r="F38" s="38"/>
      <c r="G38" s="67">
        <f>G39+G52+G53+G54+G55</f>
        <v>337515.77909054</v>
      </c>
      <c r="H38" s="38">
        <f aca="true" t="shared" si="6" ref="H38:H50">G38/$G$10*100</f>
        <v>32.129060360831986</v>
      </c>
      <c r="I38" s="38">
        <f aca="true" t="shared" si="7" ref="I38:I54">G38/G$38*100</f>
        <v>100</v>
      </c>
      <c r="J38" s="38"/>
      <c r="K38" s="38">
        <f aca="true" t="shared" si="8" ref="K38:K56">G38-B38</f>
        <v>47598.66858951002</v>
      </c>
      <c r="L38" s="39">
        <f aca="true" t="shared" si="9" ref="L38:L52">G38/B38-1</f>
        <v>0.16418026692957444</v>
      </c>
    </row>
    <row r="39" spans="1:12" s="44" customFormat="1" ht="19.5" customHeight="1">
      <c r="A39" s="68" t="s">
        <v>36</v>
      </c>
      <c r="B39" s="57">
        <f>B40+B41+B42+B43+B44+B51</f>
        <v>274047.75995403</v>
      </c>
      <c r="C39" s="42">
        <f aca="true" t="shared" si="10" ref="C39:C53">B39/$B$10*100</f>
        <v>25.858363133271347</v>
      </c>
      <c r="D39" s="42">
        <f aca="true" t="shared" si="11" ref="D39:D54">B39/B$38*100</f>
        <v>94.52624561566067</v>
      </c>
      <c r="E39" s="42"/>
      <c r="F39" s="42"/>
      <c r="G39" s="57">
        <f>G40+G41+G42+G43+G44+G51</f>
        <v>317131.91413354</v>
      </c>
      <c r="H39" s="42">
        <f t="shared" si="6"/>
        <v>30.188663887057594</v>
      </c>
      <c r="I39" s="42">
        <f t="shared" si="7"/>
        <v>93.96061866739215</v>
      </c>
      <c r="J39" s="42"/>
      <c r="K39" s="42">
        <f t="shared" si="8"/>
        <v>43084.15417951002</v>
      </c>
      <c r="L39" s="43">
        <f t="shared" si="9"/>
        <v>0.1572140351985989</v>
      </c>
    </row>
    <row r="40" spans="1:15" ht="19.5" customHeight="1">
      <c r="A40" s="69" t="s">
        <v>37</v>
      </c>
      <c r="B40" s="62">
        <v>84529.608796</v>
      </c>
      <c r="C40" s="62">
        <f>B40/$B$10*100</f>
        <v>7.975972217860826</v>
      </c>
      <c r="D40" s="62">
        <f t="shared" si="11"/>
        <v>29.156474638532824</v>
      </c>
      <c r="E40" s="62"/>
      <c r="F40" s="62"/>
      <c r="G40" s="70">
        <v>90458.07330999999</v>
      </c>
      <c r="H40" s="62">
        <f t="shared" si="6"/>
        <v>8.610954146596859</v>
      </c>
      <c r="I40" s="62">
        <f t="shared" si="7"/>
        <v>26.801139061926417</v>
      </c>
      <c r="J40" s="62"/>
      <c r="K40" s="62">
        <f t="shared" si="8"/>
        <v>5928.464513999992</v>
      </c>
      <c r="L40" s="71">
        <f t="shared" si="9"/>
        <v>0.07013476814150987</v>
      </c>
      <c r="M40" s="44"/>
      <c r="O40" s="44"/>
    </row>
    <row r="41" spans="1:15" ht="17.25" customHeight="1">
      <c r="A41" s="69" t="s">
        <v>38</v>
      </c>
      <c r="B41" s="62">
        <v>40151.831942000004</v>
      </c>
      <c r="C41" s="62">
        <f t="shared" si="10"/>
        <v>3.788612068919966</v>
      </c>
      <c r="D41" s="62">
        <f t="shared" si="11"/>
        <v>13.84941781208093</v>
      </c>
      <c r="E41" s="62"/>
      <c r="F41" s="62"/>
      <c r="G41" s="70">
        <v>44661.83526700001</v>
      </c>
      <c r="H41" s="62">
        <f t="shared" si="6"/>
        <v>4.251483604664447</v>
      </c>
      <c r="I41" s="62">
        <f t="shared" si="7"/>
        <v>13.232517717347752</v>
      </c>
      <c r="J41" s="62"/>
      <c r="K41" s="62">
        <f t="shared" si="8"/>
        <v>4510.003325000005</v>
      </c>
      <c r="L41" s="71">
        <f t="shared" si="9"/>
        <v>0.11232372489292097</v>
      </c>
      <c r="M41" s="44"/>
      <c r="O41" s="44"/>
    </row>
    <row r="42" spans="1:15" ht="19.5" customHeight="1">
      <c r="A42" s="69" t="s">
        <v>39</v>
      </c>
      <c r="B42" s="62">
        <v>11147.91665503</v>
      </c>
      <c r="C42" s="62">
        <f t="shared" si="10"/>
        <v>1.0518855439415544</v>
      </c>
      <c r="D42" s="62">
        <f t="shared" si="11"/>
        <v>3.8452082513392716</v>
      </c>
      <c r="E42" s="62"/>
      <c r="F42" s="62"/>
      <c r="G42" s="70">
        <v>13973.430011539998</v>
      </c>
      <c r="H42" s="62">
        <f t="shared" si="6"/>
        <v>1.3301694442208472</v>
      </c>
      <c r="I42" s="62">
        <f t="shared" si="7"/>
        <v>4.140081998297202</v>
      </c>
      <c r="J42" s="62"/>
      <c r="K42" s="62">
        <f t="shared" si="8"/>
        <v>2825.5133565099986</v>
      </c>
      <c r="L42" s="71">
        <f t="shared" si="9"/>
        <v>0.2534566272735015</v>
      </c>
      <c r="M42" s="44"/>
      <c r="O42" s="44"/>
    </row>
    <row r="43" spans="1:15" ht="19.5" customHeight="1">
      <c r="A43" s="69" t="s">
        <v>40</v>
      </c>
      <c r="B43" s="62">
        <v>6001.4529999999995</v>
      </c>
      <c r="C43" s="62">
        <f t="shared" si="10"/>
        <v>0.5662799470694181</v>
      </c>
      <c r="D43" s="62">
        <f t="shared" si="11"/>
        <v>2.0700582278943065</v>
      </c>
      <c r="E43" s="62"/>
      <c r="F43" s="62"/>
      <c r="G43" s="70">
        <v>6043.899479000001</v>
      </c>
      <c r="H43" s="62">
        <f t="shared" si="6"/>
        <v>0.5753355049024275</v>
      </c>
      <c r="I43" s="62">
        <f t="shared" si="7"/>
        <v>1.7907013104056089</v>
      </c>
      <c r="J43" s="62"/>
      <c r="K43" s="62">
        <f t="shared" si="8"/>
        <v>42.44647900000109</v>
      </c>
      <c r="L43" s="71">
        <f t="shared" si="9"/>
        <v>0.00707270039438801</v>
      </c>
      <c r="M43" s="44"/>
      <c r="O43" s="44"/>
    </row>
    <row r="44" spans="1:12" s="44" customFormat="1" ht="19.5" customHeight="1">
      <c r="A44" s="69" t="s">
        <v>41</v>
      </c>
      <c r="B44" s="70">
        <f>B45+B46+B47+B48+B50+B49</f>
        <v>131916.697921</v>
      </c>
      <c r="C44" s="62">
        <f t="shared" si="10"/>
        <v>12.447282469141442</v>
      </c>
      <c r="D44" s="62">
        <f t="shared" si="11"/>
        <v>45.50152203608257</v>
      </c>
      <c r="E44" s="62"/>
      <c r="F44" s="62"/>
      <c r="G44" s="70">
        <f>G45+G46+G47+G48+G50+G49</f>
        <v>161543.531553</v>
      </c>
      <c r="H44" s="62">
        <f t="shared" si="6"/>
        <v>15.377775492908139</v>
      </c>
      <c r="I44" s="62">
        <f t="shared" si="7"/>
        <v>47.86251238039608</v>
      </c>
      <c r="J44" s="62"/>
      <c r="K44" s="62">
        <f t="shared" si="8"/>
        <v>29626.833631999994</v>
      </c>
      <c r="L44" s="71">
        <f t="shared" si="9"/>
        <v>0.22458744115731588</v>
      </c>
    </row>
    <row r="45" spans="1:15" ht="31.5" customHeight="1">
      <c r="A45" s="72" t="s">
        <v>42</v>
      </c>
      <c r="B45" s="48">
        <v>1002.5513370000008</v>
      </c>
      <c r="C45" s="48">
        <f t="shared" si="10"/>
        <v>0.09459787788902702</v>
      </c>
      <c r="D45" s="48">
        <f>B45/B$38*100</f>
        <v>0.34580619793961387</v>
      </c>
      <c r="E45" s="48"/>
      <c r="F45" s="48"/>
      <c r="G45" s="73">
        <v>727.1561670000083</v>
      </c>
      <c r="H45" s="48">
        <f t="shared" si="6"/>
        <v>0.06922000637791607</v>
      </c>
      <c r="I45" s="48">
        <f t="shared" si="7"/>
        <v>0.21544360650615554</v>
      </c>
      <c r="J45" s="48"/>
      <c r="K45" s="48">
        <f t="shared" si="8"/>
        <v>-275.3951699999925</v>
      </c>
      <c r="L45" s="49">
        <f t="shared" si="9"/>
        <v>-0.27469433218659434</v>
      </c>
      <c r="M45" s="44"/>
      <c r="O45" s="44"/>
    </row>
    <row r="46" spans="1:15" ht="15.75" customHeight="1">
      <c r="A46" s="74" t="s">
        <v>43</v>
      </c>
      <c r="B46" s="48">
        <v>13490.277396</v>
      </c>
      <c r="C46" s="75">
        <f t="shared" si="10"/>
        <v>1.2729040067061508</v>
      </c>
      <c r="D46" s="75">
        <f t="shared" si="11"/>
        <v>4.65314978225546</v>
      </c>
      <c r="E46" s="75"/>
      <c r="F46" s="75"/>
      <c r="G46" s="76">
        <v>14286.942399</v>
      </c>
      <c r="H46" s="75">
        <f t="shared" si="6"/>
        <v>1.3600135553545931</v>
      </c>
      <c r="I46" s="75">
        <f t="shared" si="7"/>
        <v>4.23297021475475</v>
      </c>
      <c r="J46" s="75"/>
      <c r="K46" s="75">
        <f t="shared" si="8"/>
        <v>796.6650030000001</v>
      </c>
      <c r="L46" s="77">
        <f t="shared" si="9"/>
        <v>0.059054753257795856</v>
      </c>
      <c r="M46" s="44"/>
      <c r="O46" s="44"/>
    </row>
    <row r="47" spans="1:15" ht="33" customHeight="1">
      <c r="A47" s="72" t="s">
        <v>44</v>
      </c>
      <c r="B47" s="48">
        <v>335.008852</v>
      </c>
      <c r="C47" s="48">
        <f t="shared" si="10"/>
        <v>0.03161047749242501</v>
      </c>
      <c r="D47" s="48">
        <f t="shared" si="11"/>
        <v>0.11555332192054592</v>
      </c>
      <c r="E47" s="42"/>
      <c r="F47" s="42"/>
      <c r="G47" s="73">
        <v>207.6937020000001</v>
      </c>
      <c r="H47" s="48">
        <f t="shared" si="6"/>
        <v>0.019770937839124234</v>
      </c>
      <c r="I47" s="48">
        <f t="shared" si="7"/>
        <v>0.06153599768272919</v>
      </c>
      <c r="J47" s="48"/>
      <c r="K47" s="48">
        <f t="shared" si="8"/>
        <v>-127.3151499999999</v>
      </c>
      <c r="L47" s="49">
        <f t="shared" si="9"/>
        <v>-0.3800351818763281</v>
      </c>
      <c r="M47" s="44"/>
      <c r="O47" s="44"/>
    </row>
    <row r="48" spans="1:15" ht="17.25" customHeight="1">
      <c r="A48" s="74" t="s">
        <v>45</v>
      </c>
      <c r="B48" s="48">
        <v>94724.47113700002</v>
      </c>
      <c r="C48" s="75">
        <f>B48/$B$10*100</f>
        <v>8.937930281489999</v>
      </c>
      <c r="D48" s="75">
        <f t="shared" si="11"/>
        <v>32.67294951074076</v>
      </c>
      <c r="E48" s="75"/>
      <c r="F48" s="75"/>
      <c r="G48" s="76">
        <v>116328.236073</v>
      </c>
      <c r="H48" s="75">
        <f>G48/$G$10*100</f>
        <v>11.073606480057114</v>
      </c>
      <c r="I48" s="75">
        <f t="shared" si="7"/>
        <v>34.46601411834866</v>
      </c>
      <c r="J48" s="75"/>
      <c r="K48" s="75">
        <f t="shared" si="8"/>
        <v>21603.764935999978</v>
      </c>
      <c r="L48" s="77">
        <f t="shared" si="9"/>
        <v>0.22806952286652993</v>
      </c>
      <c r="M48" s="44"/>
      <c r="O48" s="44"/>
    </row>
    <row r="49" spans="1:15" ht="48" customHeight="1">
      <c r="A49" s="78" t="s">
        <v>46</v>
      </c>
      <c r="B49" s="76">
        <v>17082.27081</v>
      </c>
      <c r="C49" s="75">
        <f>B49/$B$10*100</f>
        <v>1.6118342358279352</v>
      </c>
      <c r="D49" s="75">
        <f>B49/B$38*100</f>
        <v>5.892122331268652</v>
      </c>
      <c r="E49" s="75"/>
      <c r="F49" s="75"/>
      <c r="G49" s="76">
        <v>23159.97524</v>
      </c>
      <c r="H49" s="75">
        <f t="shared" si="6"/>
        <v>2.204662088529272</v>
      </c>
      <c r="I49" s="75">
        <f t="shared" si="7"/>
        <v>6.861894072747112</v>
      </c>
      <c r="J49" s="75"/>
      <c r="K49" s="75">
        <f t="shared" si="8"/>
        <v>6077.704429999998</v>
      </c>
      <c r="L49" s="77">
        <f t="shared" si="9"/>
        <v>0.35579019309552784</v>
      </c>
      <c r="M49" s="44"/>
      <c r="O49" s="44"/>
    </row>
    <row r="50" spans="1:15" ht="19.5" customHeight="1">
      <c r="A50" s="79" t="s">
        <v>47</v>
      </c>
      <c r="B50" s="48">
        <v>5282.118388999999</v>
      </c>
      <c r="C50" s="48">
        <f t="shared" si="10"/>
        <v>0.49840558973590565</v>
      </c>
      <c r="D50" s="48">
        <f t="shared" si="11"/>
        <v>1.8219408919575422</v>
      </c>
      <c r="E50" s="48"/>
      <c r="F50" s="48"/>
      <c r="G50" s="73">
        <v>6833.527972</v>
      </c>
      <c r="H50" s="48">
        <f t="shared" si="6"/>
        <v>0.650502424750119</v>
      </c>
      <c r="I50" s="48">
        <f t="shared" si="7"/>
        <v>2.024654370356675</v>
      </c>
      <c r="J50" s="48"/>
      <c r="K50" s="48">
        <f t="shared" si="8"/>
        <v>1551.4095830000006</v>
      </c>
      <c r="L50" s="49">
        <f t="shared" si="9"/>
        <v>0.29370973324467853</v>
      </c>
      <c r="M50" s="44"/>
      <c r="O50" s="44"/>
    </row>
    <row r="51" spans="1:15" ht="31.5" customHeight="1">
      <c r="A51" s="80" t="s">
        <v>48</v>
      </c>
      <c r="B51" s="81">
        <v>300.25164000000007</v>
      </c>
      <c r="C51" s="81">
        <f>B51/$B$10*100</f>
        <v>0.02833088633814279</v>
      </c>
      <c r="D51" s="62">
        <f t="shared" si="11"/>
        <v>0.10356464973078343</v>
      </c>
      <c r="E51" s="62"/>
      <c r="F51" s="62"/>
      <c r="G51" s="70">
        <v>451.14451299999996</v>
      </c>
      <c r="H51" s="62">
        <f>G51/$G$10*100</f>
        <v>0.042945693764873866</v>
      </c>
      <c r="I51" s="62">
        <f t="shared" si="7"/>
        <v>0.13366619901909196</v>
      </c>
      <c r="J51" s="62"/>
      <c r="K51" s="62">
        <f t="shared" si="8"/>
        <v>150.8928729999999</v>
      </c>
      <c r="L51" s="82">
        <f t="shared" si="9"/>
        <v>0.5025547004505948</v>
      </c>
      <c r="M51" s="44"/>
      <c r="O51" s="44"/>
    </row>
    <row r="52" spans="1:12" s="44" customFormat="1" ht="19.5" customHeight="1">
      <c r="A52" s="68" t="s">
        <v>49</v>
      </c>
      <c r="B52" s="83">
        <v>17275.959146999998</v>
      </c>
      <c r="C52" s="62">
        <f>B52/$B$10*100</f>
        <v>1.6301101135569318</v>
      </c>
      <c r="D52" s="62">
        <f t="shared" si="11"/>
        <v>5.958930508497401</v>
      </c>
      <c r="E52" s="62"/>
      <c r="F52" s="62"/>
      <c r="G52" s="70">
        <v>21901.919382</v>
      </c>
      <c r="H52" s="62">
        <f>G52/$G$10*100</f>
        <v>2.0849042724416944</v>
      </c>
      <c r="I52" s="62">
        <f t="shared" si="7"/>
        <v>6.489154208142879</v>
      </c>
      <c r="J52" s="62"/>
      <c r="K52" s="62">
        <f t="shared" si="8"/>
        <v>4625.960235000002</v>
      </c>
      <c r="L52" s="71">
        <f t="shared" si="9"/>
        <v>0.2677686486543531</v>
      </c>
    </row>
    <row r="53" spans="1:15" ht="19.5" customHeight="1">
      <c r="A53" s="68" t="s">
        <v>31</v>
      </c>
      <c r="B53" s="83">
        <v>0</v>
      </c>
      <c r="C53" s="62">
        <f t="shared" si="10"/>
        <v>0</v>
      </c>
      <c r="D53" s="62">
        <f t="shared" si="11"/>
        <v>0</v>
      </c>
      <c r="E53" s="62"/>
      <c r="F53" s="62"/>
      <c r="G53" s="70">
        <v>0</v>
      </c>
      <c r="H53" s="62">
        <f>G53/$G$10*100</f>
        <v>0</v>
      </c>
      <c r="I53" s="62">
        <f t="shared" si="7"/>
        <v>0</v>
      </c>
      <c r="J53" s="62"/>
      <c r="K53" s="62">
        <f t="shared" si="8"/>
        <v>0</v>
      </c>
      <c r="L53" s="71"/>
      <c r="M53" s="44"/>
      <c r="O53" s="44"/>
    </row>
    <row r="54" spans="1:12" s="44" customFormat="1" ht="32.25" customHeight="1">
      <c r="A54" s="84" t="s">
        <v>50</v>
      </c>
      <c r="B54" s="81">
        <v>-1406.6086</v>
      </c>
      <c r="C54" s="62">
        <f>B54/$B$10*100</f>
        <v>-0.13272356603565644</v>
      </c>
      <c r="D54" s="62">
        <f t="shared" si="11"/>
        <v>-0.48517612415808165</v>
      </c>
      <c r="E54" s="62"/>
      <c r="F54" s="62"/>
      <c r="G54" s="70">
        <v>-1518.054425</v>
      </c>
      <c r="H54" s="62">
        <f>G54/$G$10*100</f>
        <v>-0.1445077986673013</v>
      </c>
      <c r="I54" s="62">
        <f t="shared" si="7"/>
        <v>-0.44977287553503553</v>
      </c>
      <c r="J54" s="62"/>
      <c r="K54" s="62">
        <f t="shared" si="8"/>
        <v>-111.44582500000001</v>
      </c>
      <c r="L54" s="71">
        <f>G54/B54-1</f>
        <v>0.07923016040140807</v>
      </c>
    </row>
    <row r="55" spans="1:12" s="44" customFormat="1" ht="7.5" customHeight="1">
      <c r="A55" s="85"/>
      <c r="B55" s="86"/>
      <c r="C55" s="42"/>
      <c r="D55" s="42"/>
      <c r="E55" s="42"/>
      <c r="F55" s="42"/>
      <c r="G55" s="57"/>
      <c r="H55" s="42"/>
      <c r="I55" s="42"/>
      <c r="J55" s="42"/>
      <c r="K55" s="62">
        <f t="shared" si="8"/>
        <v>0</v>
      </c>
      <c r="L55" s="71"/>
    </row>
    <row r="56" spans="1:13" s="30" customFormat="1" ht="21" customHeight="1" thickBot="1">
      <c r="A56" s="87" t="s">
        <v>51</v>
      </c>
      <c r="B56" s="88">
        <f>B12-B38</f>
        <v>-28828.21839906997</v>
      </c>
      <c r="C56" s="89">
        <f>B56/$B$10*100</f>
        <v>-2.7201482689493646</v>
      </c>
      <c r="D56" s="88">
        <v>0</v>
      </c>
      <c r="E56" s="88"/>
      <c r="F56" s="90"/>
      <c r="G56" s="88">
        <f>G12-G38</f>
        <v>-74036.22195237997</v>
      </c>
      <c r="H56" s="89">
        <f>G56/$G$10*100</f>
        <v>-7.047712703701093</v>
      </c>
      <c r="I56" s="91">
        <v>0</v>
      </c>
      <c r="J56" s="90"/>
      <c r="K56" s="88">
        <f t="shared" si="8"/>
        <v>-45208.00355331</v>
      </c>
      <c r="L56" s="92"/>
      <c r="M56" s="44"/>
    </row>
    <row r="57" spans="1:13" s="30" customFormat="1" ht="21" customHeight="1">
      <c r="A57" s="93"/>
      <c r="B57" s="62"/>
      <c r="C57" s="94"/>
      <c r="D57" s="62"/>
      <c r="E57" s="62"/>
      <c r="F57" s="75"/>
      <c r="G57" s="62"/>
      <c r="H57" s="94"/>
      <c r="I57" s="81"/>
      <c r="J57" s="75"/>
      <c r="K57" s="62"/>
      <c r="L57" s="43"/>
      <c r="M57" s="44"/>
    </row>
    <row r="58" spans="7:11" ht="19.5" customHeight="1">
      <c r="G58" s="95"/>
      <c r="H58" s="95"/>
      <c r="I58" s="95"/>
      <c r="J58" s="95"/>
      <c r="K58" s="95"/>
    </row>
    <row r="59" spans="7:11" ht="19.5" customHeight="1">
      <c r="G59" s="95"/>
      <c r="H59" s="95"/>
      <c r="I59" s="95"/>
      <c r="J59" s="95"/>
      <c r="K59" s="95"/>
    </row>
    <row r="60" spans="7:11" ht="19.5" customHeight="1">
      <c r="G60" s="95"/>
      <c r="H60" s="95"/>
      <c r="I60" s="95"/>
      <c r="J60" s="95"/>
      <c r="K60" s="95"/>
    </row>
    <row r="61" spans="7:11" ht="19.5" customHeight="1">
      <c r="G61" s="95"/>
      <c r="H61" s="95"/>
      <c r="I61" s="95"/>
      <c r="J61" s="95"/>
      <c r="K61" s="95"/>
    </row>
    <row r="62" spans="7:11" ht="19.5" customHeight="1">
      <c r="G62" s="95"/>
      <c r="H62" s="95"/>
      <c r="I62" s="95"/>
      <c r="J62" s="95"/>
      <c r="K62" s="95"/>
    </row>
    <row r="63" spans="7:11" ht="19.5" customHeight="1">
      <c r="G63" s="95"/>
      <c r="H63" s="95"/>
      <c r="I63" s="95"/>
      <c r="J63" s="95"/>
      <c r="K63" s="95"/>
    </row>
    <row r="64" spans="7:11" ht="19.5" customHeight="1">
      <c r="G64" s="95"/>
      <c r="H64" s="95"/>
      <c r="I64" s="95"/>
      <c r="J64" s="95"/>
      <c r="K64" s="95"/>
    </row>
    <row r="65" spans="7:11" ht="19.5" customHeight="1">
      <c r="G65" s="95"/>
      <c r="H65" s="95"/>
      <c r="I65" s="95"/>
      <c r="J65" s="95"/>
      <c r="K65" s="95"/>
    </row>
    <row r="66" spans="7:11" ht="19.5" customHeight="1">
      <c r="G66" s="95"/>
      <c r="H66" s="95"/>
      <c r="I66" s="95"/>
      <c r="J66" s="95"/>
      <c r="K66" s="95"/>
    </row>
    <row r="67" spans="7:11" ht="19.5" customHeight="1">
      <c r="G67" s="95"/>
      <c r="H67" s="95"/>
      <c r="I67" s="95"/>
      <c r="J67" s="95"/>
      <c r="K67" s="95"/>
    </row>
    <row r="68" spans="7:11" ht="19.5" customHeight="1">
      <c r="G68" s="95"/>
      <c r="H68" s="95"/>
      <c r="I68" s="95"/>
      <c r="J68" s="95"/>
      <c r="K68" s="95"/>
    </row>
    <row r="69" spans="7:11" ht="19.5" customHeight="1">
      <c r="G69" s="95"/>
      <c r="H69" s="95"/>
      <c r="I69" s="95"/>
      <c r="J69" s="95"/>
      <c r="K69" s="95"/>
    </row>
    <row r="70" spans="7:11" ht="19.5" customHeight="1">
      <c r="G70" s="95"/>
      <c r="H70" s="95"/>
      <c r="I70" s="95"/>
      <c r="J70" s="95"/>
      <c r="K70" s="95"/>
    </row>
    <row r="71" spans="7:11" ht="19.5" customHeight="1">
      <c r="G71" s="95"/>
      <c r="H71" s="95"/>
      <c r="I71" s="95"/>
      <c r="J71" s="95"/>
      <c r="K71" s="95"/>
    </row>
    <row r="72" spans="7:11" ht="19.5" customHeight="1">
      <c r="G72" s="95"/>
      <c r="H72" s="95"/>
      <c r="I72" s="95"/>
      <c r="J72" s="95"/>
      <c r="K72" s="95"/>
    </row>
    <row r="73" spans="7:11" ht="19.5" customHeight="1">
      <c r="G73" s="95"/>
      <c r="H73" s="95"/>
      <c r="I73" s="95"/>
      <c r="J73" s="95"/>
      <c r="K73" s="95"/>
    </row>
    <row r="74" spans="7:11" ht="19.5" customHeight="1">
      <c r="G74" s="95"/>
      <c r="H74" s="95"/>
      <c r="I74" s="95"/>
      <c r="J74" s="95"/>
      <c r="K74" s="95"/>
    </row>
    <row r="75" spans="7:11" ht="19.5" customHeight="1">
      <c r="G75" s="95"/>
      <c r="H75" s="95"/>
      <c r="I75" s="95"/>
      <c r="J75" s="95"/>
      <c r="K75" s="95"/>
    </row>
    <row r="76" spans="7:11" ht="19.5" customHeight="1">
      <c r="G76" s="95"/>
      <c r="H76" s="95"/>
      <c r="I76" s="95"/>
      <c r="J76" s="95"/>
      <c r="K76" s="95"/>
    </row>
    <row r="77" spans="7:11" ht="19.5" customHeight="1">
      <c r="G77" s="95"/>
      <c r="H77" s="95"/>
      <c r="I77" s="95"/>
      <c r="J77" s="95"/>
      <c r="K77" s="95"/>
    </row>
    <row r="78" spans="7:11" ht="19.5" customHeight="1">
      <c r="G78" s="95"/>
      <c r="H78" s="95"/>
      <c r="I78" s="95"/>
      <c r="J78" s="95"/>
      <c r="K78" s="95"/>
    </row>
    <row r="79" spans="7:11" ht="19.5" customHeight="1">
      <c r="G79" s="95"/>
      <c r="H79" s="95"/>
      <c r="I79" s="95"/>
      <c r="J79" s="95"/>
      <c r="K79" s="95"/>
    </row>
    <row r="80" spans="7:11" ht="19.5" customHeight="1">
      <c r="G80" s="95"/>
      <c r="H80" s="95"/>
      <c r="I80" s="95"/>
      <c r="J80" s="95"/>
      <c r="K80" s="95"/>
    </row>
    <row r="81" spans="7:11" ht="19.5" customHeight="1">
      <c r="G81" s="95"/>
      <c r="H81" s="95"/>
      <c r="I81" s="95"/>
      <c r="J81" s="95"/>
      <c r="K81" s="95"/>
    </row>
    <row r="82" spans="7:11" ht="19.5" customHeight="1">
      <c r="G82" s="95"/>
      <c r="H82" s="95"/>
      <c r="I82" s="95"/>
      <c r="J82" s="95"/>
      <c r="K82" s="95"/>
    </row>
    <row r="83" spans="7:11" ht="19.5" customHeight="1">
      <c r="G83" s="95"/>
      <c r="H83" s="95"/>
      <c r="I83" s="95"/>
      <c r="J83" s="95"/>
      <c r="K83" s="95"/>
    </row>
    <row r="84" spans="7:11" ht="19.5" customHeight="1">
      <c r="G84" s="95"/>
      <c r="H84" s="95"/>
      <c r="I84" s="95"/>
      <c r="J84" s="95"/>
      <c r="K84" s="95"/>
    </row>
    <row r="85" spans="7:11" ht="19.5" customHeight="1">
      <c r="G85" s="95"/>
      <c r="H85" s="95"/>
      <c r="I85" s="95"/>
      <c r="J85" s="95"/>
      <c r="K85" s="95"/>
    </row>
    <row r="86" spans="7:11" ht="19.5" customHeight="1">
      <c r="G86" s="95"/>
      <c r="H86" s="95"/>
      <c r="I86" s="95"/>
      <c r="J86" s="95"/>
      <c r="K86" s="95"/>
    </row>
    <row r="87" spans="7:11" ht="19.5" customHeight="1">
      <c r="G87" s="95"/>
      <c r="H87" s="95"/>
      <c r="I87" s="95"/>
      <c r="J87" s="95"/>
      <c r="K87" s="95"/>
    </row>
    <row r="88" spans="7:11" ht="19.5" customHeight="1">
      <c r="G88" s="95"/>
      <c r="H88" s="95"/>
      <c r="I88" s="95"/>
      <c r="J88" s="95"/>
      <c r="K88" s="95"/>
    </row>
    <row r="89" spans="7:11" ht="19.5" customHeight="1">
      <c r="G89" s="95"/>
      <c r="H89" s="95"/>
      <c r="I89" s="95"/>
      <c r="J89" s="95"/>
      <c r="K89" s="95"/>
    </row>
    <row r="90" spans="7:11" ht="19.5" customHeight="1">
      <c r="G90" s="95"/>
      <c r="H90" s="95"/>
      <c r="I90" s="95"/>
      <c r="J90" s="95"/>
      <c r="K90" s="95"/>
    </row>
    <row r="91" spans="7:11" ht="19.5" customHeight="1">
      <c r="G91" s="95"/>
      <c r="H91" s="95"/>
      <c r="I91" s="95"/>
      <c r="J91" s="95"/>
      <c r="K91" s="95"/>
    </row>
    <row r="92" spans="7:11" ht="19.5" customHeight="1">
      <c r="G92" s="95"/>
      <c r="H92" s="95"/>
      <c r="I92" s="95"/>
      <c r="J92" s="95"/>
      <c r="K92" s="95"/>
    </row>
    <row r="93" spans="7:11" ht="19.5" customHeight="1">
      <c r="G93" s="95"/>
      <c r="H93" s="95"/>
      <c r="I93" s="95"/>
      <c r="J93" s="95"/>
      <c r="K93" s="95"/>
    </row>
    <row r="94" spans="7:11" ht="19.5" customHeight="1">
      <c r="G94" s="95"/>
      <c r="H94" s="95"/>
      <c r="I94" s="95"/>
      <c r="J94" s="95"/>
      <c r="K94" s="95"/>
    </row>
    <row r="95" spans="7:11" ht="19.5" customHeight="1">
      <c r="G95" s="95"/>
      <c r="H95" s="95"/>
      <c r="I95" s="95"/>
      <c r="J95" s="95"/>
      <c r="K95" s="95"/>
    </row>
    <row r="96" spans="7:11" ht="19.5" customHeight="1">
      <c r="G96" s="95"/>
      <c r="H96" s="95"/>
      <c r="I96" s="95"/>
      <c r="J96" s="95"/>
      <c r="K96" s="95"/>
    </row>
    <row r="97" spans="7:11" ht="19.5" customHeight="1">
      <c r="G97" s="95"/>
      <c r="H97" s="95"/>
      <c r="I97" s="95"/>
      <c r="J97" s="95"/>
      <c r="K97" s="95"/>
    </row>
    <row r="98" spans="7:11" ht="19.5" customHeight="1">
      <c r="G98" s="95"/>
      <c r="H98" s="95"/>
      <c r="I98" s="95"/>
      <c r="J98" s="95"/>
      <c r="K98" s="95"/>
    </row>
    <row r="99" spans="7:11" ht="19.5" customHeight="1">
      <c r="G99" s="95"/>
      <c r="H99" s="95"/>
      <c r="I99" s="95"/>
      <c r="J99" s="95"/>
      <c r="K99" s="95"/>
    </row>
    <row r="100" spans="7:11" ht="19.5" customHeight="1">
      <c r="G100" s="95"/>
      <c r="H100" s="95"/>
      <c r="I100" s="95"/>
      <c r="J100" s="95"/>
      <c r="K100" s="95"/>
    </row>
    <row r="101" spans="7:11" ht="19.5" customHeight="1">
      <c r="G101" s="95"/>
      <c r="H101" s="95"/>
      <c r="I101" s="95"/>
      <c r="J101" s="95"/>
      <c r="K101" s="95"/>
    </row>
    <row r="102" spans="7:11" ht="19.5" customHeight="1">
      <c r="G102" s="95"/>
      <c r="H102" s="95"/>
      <c r="I102" s="95"/>
      <c r="J102" s="95"/>
      <c r="K102" s="95"/>
    </row>
    <row r="103" spans="7:11" ht="19.5" customHeight="1">
      <c r="G103" s="95"/>
      <c r="H103" s="95"/>
      <c r="I103" s="95"/>
      <c r="J103" s="95"/>
      <c r="K103" s="95"/>
    </row>
    <row r="104" spans="7:11" ht="19.5" customHeight="1">
      <c r="G104" s="95"/>
      <c r="H104" s="95"/>
      <c r="I104" s="95"/>
      <c r="J104" s="95"/>
      <c r="K104" s="95"/>
    </row>
    <row r="105" spans="7:11" ht="19.5" customHeight="1">
      <c r="G105" s="95"/>
      <c r="H105" s="95"/>
      <c r="I105" s="95"/>
      <c r="J105" s="95"/>
      <c r="K105" s="95"/>
    </row>
    <row r="106" spans="7:11" ht="19.5" customHeight="1">
      <c r="G106" s="95"/>
      <c r="H106" s="95"/>
      <c r="I106" s="95"/>
      <c r="J106" s="95"/>
      <c r="K106" s="95"/>
    </row>
    <row r="107" spans="7:11" ht="19.5" customHeight="1">
      <c r="G107" s="95"/>
      <c r="H107" s="95"/>
      <c r="I107" s="95"/>
      <c r="J107" s="95"/>
      <c r="K107" s="95"/>
    </row>
    <row r="108" spans="7:11" ht="19.5" customHeight="1">
      <c r="G108" s="95"/>
      <c r="H108" s="95"/>
      <c r="I108" s="95"/>
      <c r="J108" s="95"/>
      <c r="K108" s="95"/>
    </row>
    <row r="109" spans="7:11" ht="19.5" customHeight="1">
      <c r="G109" s="95"/>
      <c r="H109" s="95"/>
      <c r="I109" s="95"/>
      <c r="J109" s="95"/>
      <c r="K109" s="95"/>
    </row>
    <row r="110" spans="7:11" ht="19.5" customHeight="1">
      <c r="G110" s="95"/>
      <c r="H110" s="95"/>
      <c r="I110" s="95"/>
      <c r="J110" s="95"/>
      <c r="K110" s="95"/>
    </row>
    <row r="111" spans="7:11" ht="19.5" customHeight="1">
      <c r="G111" s="95"/>
      <c r="H111" s="95"/>
      <c r="I111" s="95"/>
      <c r="J111" s="95"/>
      <c r="K111" s="95"/>
    </row>
    <row r="112" spans="7:11" ht="19.5" customHeight="1">
      <c r="G112" s="95"/>
      <c r="H112" s="95"/>
      <c r="I112" s="95"/>
      <c r="J112" s="95"/>
      <c r="K112" s="95"/>
    </row>
    <row r="113" spans="7:11" ht="19.5" customHeight="1">
      <c r="G113" s="95"/>
      <c r="H113" s="95"/>
      <c r="I113" s="95"/>
      <c r="J113" s="95"/>
      <c r="K113" s="95"/>
    </row>
    <row r="114" spans="7:11" ht="19.5" customHeight="1">
      <c r="G114" s="95"/>
      <c r="H114" s="95"/>
      <c r="I114" s="95"/>
      <c r="J114" s="95"/>
      <c r="K114" s="95"/>
    </row>
    <row r="115" spans="7:11" ht="19.5" customHeight="1">
      <c r="G115" s="95"/>
      <c r="H115" s="95"/>
      <c r="I115" s="95"/>
      <c r="J115" s="95"/>
      <c r="K115" s="95"/>
    </row>
    <row r="116" spans="7:11" ht="19.5" customHeight="1">
      <c r="G116" s="95"/>
      <c r="H116" s="95"/>
      <c r="I116" s="95"/>
      <c r="J116" s="95"/>
      <c r="K116" s="95"/>
    </row>
    <row r="117" spans="7:11" ht="19.5" customHeight="1">
      <c r="G117" s="95"/>
      <c r="H117" s="95"/>
      <c r="I117" s="95"/>
      <c r="J117" s="95"/>
      <c r="K117" s="95"/>
    </row>
    <row r="118" spans="7:11" ht="19.5" customHeight="1">
      <c r="G118" s="95"/>
      <c r="H118" s="95"/>
      <c r="I118" s="95"/>
      <c r="J118" s="95"/>
      <c r="K118" s="95"/>
    </row>
    <row r="119" spans="7:11" ht="19.5" customHeight="1">
      <c r="G119" s="95"/>
      <c r="H119" s="95"/>
      <c r="I119" s="95"/>
      <c r="J119" s="95"/>
      <c r="K119" s="95"/>
    </row>
    <row r="120" spans="7:11" ht="19.5" customHeight="1">
      <c r="G120" s="95"/>
      <c r="H120" s="95"/>
      <c r="I120" s="95"/>
      <c r="J120" s="95"/>
      <c r="K120" s="95"/>
    </row>
    <row r="121" spans="7:11" ht="19.5" customHeight="1">
      <c r="G121" s="95"/>
      <c r="H121" s="95"/>
      <c r="I121" s="95"/>
      <c r="J121" s="95"/>
      <c r="K121" s="95"/>
    </row>
    <row r="122" spans="7:11" ht="19.5" customHeight="1">
      <c r="G122" s="95"/>
      <c r="H122" s="95"/>
      <c r="I122" s="95"/>
      <c r="J122" s="95"/>
      <c r="K122" s="95"/>
    </row>
    <row r="123" spans="7:11" ht="19.5" customHeight="1">
      <c r="G123" s="95"/>
      <c r="H123" s="95"/>
      <c r="I123" s="95"/>
      <c r="J123" s="95"/>
      <c r="K123" s="95"/>
    </row>
    <row r="124" spans="7:11" ht="19.5" customHeight="1">
      <c r="G124" s="95"/>
      <c r="H124" s="95"/>
      <c r="I124" s="95"/>
      <c r="J124" s="95"/>
      <c r="K124" s="95"/>
    </row>
    <row r="125" spans="7:11" ht="19.5" customHeight="1">
      <c r="G125" s="95"/>
      <c r="H125" s="95"/>
      <c r="I125" s="95"/>
      <c r="J125" s="95"/>
      <c r="K125" s="95"/>
    </row>
    <row r="126" spans="7:11" ht="19.5" customHeight="1">
      <c r="G126" s="95"/>
      <c r="H126" s="95"/>
      <c r="I126" s="95"/>
      <c r="J126" s="95"/>
      <c r="K126" s="95"/>
    </row>
    <row r="127" spans="7:11" ht="19.5" customHeight="1">
      <c r="G127" s="95"/>
      <c r="H127" s="95"/>
      <c r="I127" s="95"/>
      <c r="J127" s="95"/>
      <c r="K127" s="95"/>
    </row>
    <row r="128" spans="7:11" ht="19.5" customHeight="1">
      <c r="G128" s="95"/>
      <c r="H128" s="95"/>
      <c r="I128" s="95"/>
      <c r="J128" s="95"/>
      <c r="K128" s="95"/>
    </row>
    <row r="129" spans="7:11" ht="19.5" customHeight="1">
      <c r="G129" s="95"/>
      <c r="H129" s="95"/>
      <c r="I129" s="95"/>
      <c r="J129" s="95"/>
      <c r="K129" s="95"/>
    </row>
    <row r="130" spans="7:11" ht="19.5" customHeight="1">
      <c r="G130" s="95"/>
      <c r="H130" s="95"/>
      <c r="I130" s="95"/>
      <c r="J130" s="95"/>
      <c r="K130" s="95"/>
    </row>
    <row r="131" spans="7:11" ht="19.5" customHeight="1">
      <c r="G131" s="95"/>
      <c r="H131" s="95"/>
      <c r="I131" s="95"/>
      <c r="J131" s="95"/>
      <c r="K131" s="95"/>
    </row>
    <row r="132" spans="7:11" ht="19.5" customHeight="1">
      <c r="G132" s="95"/>
      <c r="H132" s="95"/>
      <c r="I132" s="95"/>
      <c r="J132" s="95"/>
      <c r="K132" s="95"/>
    </row>
    <row r="133" spans="7:11" ht="19.5" customHeight="1">
      <c r="G133" s="95"/>
      <c r="H133" s="95"/>
      <c r="I133" s="95"/>
      <c r="J133" s="95"/>
      <c r="K133" s="95"/>
    </row>
    <row r="134" spans="7:11" ht="19.5" customHeight="1">
      <c r="G134" s="95"/>
      <c r="H134" s="95"/>
      <c r="I134" s="95"/>
      <c r="J134" s="95"/>
      <c r="K134" s="95"/>
    </row>
    <row r="135" spans="7:11" ht="19.5" customHeight="1">
      <c r="G135" s="95"/>
      <c r="H135" s="95"/>
      <c r="I135" s="95"/>
      <c r="J135" s="95"/>
      <c r="K135" s="95"/>
    </row>
    <row r="136" spans="7:11" ht="19.5" customHeight="1">
      <c r="G136" s="95"/>
      <c r="H136" s="95"/>
      <c r="I136" s="95"/>
      <c r="J136" s="95"/>
      <c r="K136" s="95"/>
    </row>
    <row r="137" spans="7:11" ht="19.5" customHeight="1">
      <c r="G137" s="95"/>
      <c r="H137" s="95"/>
      <c r="I137" s="95"/>
      <c r="J137" s="95"/>
      <c r="K137" s="95"/>
    </row>
    <row r="138" spans="7:11" ht="19.5" customHeight="1">
      <c r="G138" s="95"/>
      <c r="H138" s="95"/>
      <c r="I138" s="95"/>
      <c r="J138" s="95"/>
      <c r="K138" s="95"/>
    </row>
    <row r="139" spans="7:11" ht="19.5" customHeight="1">
      <c r="G139" s="95"/>
      <c r="H139" s="95"/>
      <c r="I139" s="95"/>
      <c r="J139" s="95"/>
      <c r="K139" s="95"/>
    </row>
    <row r="140" spans="7:11" ht="19.5" customHeight="1">
      <c r="G140" s="95"/>
      <c r="H140" s="95"/>
      <c r="I140" s="95"/>
      <c r="J140" s="95"/>
      <c r="K140" s="95"/>
    </row>
    <row r="141" spans="7:11" ht="19.5" customHeight="1">
      <c r="G141" s="95"/>
      <c r="H141" s="95"/>
      <c r="I141" s="95"/>
      <c r="J141" s="95"/>
      <c r="K141" s="95"/>
    </row>
    <row r="142" spans="7:11" ht="19.5" customHeight="1">
      <c r="G142" s="95"/>
      <c r="H142" s="95"/>
      <c r="I142" s="95"/>
      <c r="J142" s="95"/>
      <c r="K142" s="95"/>
    </row>
    <row r="143" spans="7:11" ht="19.5" customHeight="1">
      <c r="G143" s="95"/>
      <c r="H143" s="95"/>
      <c r="I143" s="95"/>
      <c r="J143" s="95"/>
      <c r="K143" s="95"/>
    </row>
    <row r="144" spans="7:11" ht="19.5" customHeight="1">
      <c r="G144" s="95"/>
      <c r="H144" s="95"/>
      <c r="I144" s="95"/>
      <c r="J144" s="95"/>
      <c r="K144" s="95"/>
    </row>
    <row r="145" spans="7:11" ht="19.5" customHeight="1">
      <c r="G145" s="95"/>
      <c r="H145" s="95"/>
      <c r="I145" s="95"/>
      <c r="J145" s="95"/>
      <c r="K145" s="95"/>
    </row>
    <row r="146" spans="7:11" ht="19.5" customHeight="1">
      <c r="G146" s="95"/>
      <c r="H146" s="95"/>
      <c r="I146" s="95"/>
      <c r="J146" s="95"/>
      <c r="K146" s="95"/>
    </row>
    <row r="147" spans="7:11" ht="19.5" customHeight="1">
      <c r="G147" s="95"/>
      <c r="H147" s="95"/>
      <c r="I147" s="95"/>
      <c r="J147" s="95"/>
      <c r="K147" s="95"/>
    </row>
    <row r="148" spans="7:11" ht="19.5" customHeight="1">
      <c r="G148" s="95"/>
      <c r="H148" s="95"/>
      <c r="I148" s="95"/>
      <c r="J148" s="95"/>
      <c r="K148" s="95"/>
    </row>
    <row r="149" spans="7:11" ht="19.5" customHeight="1">
      <c r="G149" s="95"/>
      <c r="H149" s="95"/>
      <c r="I149" s="95"/>
      <c r="J149" s="95"/>
      <c r="K149" s="95"/>
    </row>
    <row r="150" spans="7:11" ht="19.5" customHeight="1">
      <c r="G150" s="95"/>
      <c r="H150" s="95"/>
      <c r="I150" s="95"/>
      <c r="J150" s="95"/>
      <c r="K150" s="95"/>
    </row>
    <row r="151" spans="7:11" ht="19.5" customHeight="1">
      <c r="G151" s="95"/>
      <c r="H151" s="95"/>
      <c r="I151" s="95"/>
      <c r="J151" s="95"/>
      <c r="K151" s="95"/>
    </row>
    <row r="152" spans="7:11" ht="19.5" customHeight="1">
      <c r="G152" s="95"/>
      <c r="H152" s="95"/>
      <c r="I152" s="95"/>
      <c r="J152" s="95"/>
      <c r="K152" s="95"/>
    </row>
    <row r="153" spans="7:11" ht="19.5" customHeight="1">
      <c r="G153" s="95"/>
      <c r="H153" s="95"/>
      <c r="I153" s="95"/>
      <c r="J153" s="95"/>
      <c r="K153" s="95"/>
    </row>
    <row r="154" spans="7:11" ht="19.5" customHeight="1">
      <c r="G154" s="95"/>
      <c r="H154" s="95"/>
      <c r="I154" s="95"/>
      <c r="J154" s="95"/>
      <c r="K154" s="95"/>
    </row>
    <row r="155" spans="7:11" ht="19.5" customHeight="1">
      <c r="G155" s="95"/>
      <c r="H155" s="95"/>
      <c r="I155" s="95"/>
      <c r="J155" s="95"/>
      <c r="K155" s="95"/>
    </row>
    <row r="156" spans="7:11" ht="19.5" customHeight="1">
      <c r="G156" s="95"/>
      <c r="H156" s="95"/>
      <c r="I156" s="95"/>
      <c r="J156" s="95"/>
      <c r="K156" s="95"/>
    </row>
    <row r="157" spans="7:11" ht="19.5" customHeight="1">
      <c r="G157" s="95"/>
      <c r="H157" s="95"/>
      <c r="I157" s="95"/>
      <c r="J157" s="95"/>
      <c r="K157" s="95"/>
    </row>
    <row r="158" spans="7:11" ht="19.5" customHeight="1">
      <c r="G158" s="95"/>
      <c r="H158" s="95"/>
      <c r="I158" s="95"/>
      <c r="J158" s="95"/>
      <c r="K158" s="95"/>
    </row>
    <row r="159" spans="7:11" ht="19.5" customHeight="1">
      <c r="G159" s="95"/>
      <c r="H159" s="95"/>
      <c r="I159" s="95"/>
      <c r="J159" s="95"/>
      <c r="K159" s="95"/>
    </row>
    <row r="160" spans="7:11" ht="19.5" customHeight="1">
      <c r="G160" s="95"/>
      <c r="H160" s="95"/>
      <c r="I160" s="95"/>
      <c r="J160" s="95"/>
      <c r="K160" s="95"/>
    </row>
    <row r="161" spans="7:11" ht="19.5" customHeight="1">
      <c r="G161" s="95"/>
      <c r="H161" s="95"/>
      <c r="I161" s="95"/>
      <c r="J161" s="95"/>
      <c r="K161" s="95"/>
    </row>
    <row r="162" spans="7:11" ht="19.5" customHeight="1">
      <c r="G162" s="95"/>
      <c r="H162" s="95"/>
      <c r="I162" s="95"/>
      <c r="J162" s="95"/>
      <c r="K162" s="95"/>
    </row>
    <row r="163" spans="7:11" ht="19.5" customHeight="1">
      <c r="G163" s="95"/>
      <c r="H163" s="95"/>
      <c r="I163" s="95"/>
      <c r="J163" s="95"/>
      <c r="K163" s="95"/>
    </row>
    <row r="164" spans="7:11" ht="19.5" customHeight="1">
      <c r="G164" s="95"/>
      <c r="H164" s="95"/>
      <c r="I164" s="95"/>
      <c r="J164" s="95"/>
      <c r="K164" s="95"/>
    </row>
    <row r="165" spans="7:11" ht="19.5" customHeight="1">
      <c r="G165" s="95"/>
      <c r="H165" s="95"/>
      <c r="I165" s="95"/>
      <c r="J165" s="95"/>
      <c r="K165" s="95"/>
    </row>
    <row r="166" spans="7:11" ht="19.5" customHeight="1">
      <c r="G166" s="95"/>
      <c r="H166" s="95"/>
      <c r="I166" s="95"/>
      <c r="J166" s="95"/>
      <c r="K166" s="95"/>
    </row>
    <row r="167" spans="7:11" ht="19.5" customHeight="1">
      <c r="G167" s="95"/>
      <c r="H167" s="95"/>
      <c r="I167" s="95"/>
      <c r="J167" s="95"/>
      <c r="K167" s="95"/>
    </row>
    <row r="168" spans="7:11" ht="19.5" customHeight="1">
      <c r="G168" s="95"/>
      <c r="H168" s="95"/>
      <c r="I168" s="95"/>
      <c r="J168" s="95"/>
      <c r="K168" s="95"/>
    </row>
    <row r="169" spans="7:11" ht="19.5" customHeight="1">
      <c r="G169" s="95"/>
      <c r="H169" s="95"/>
      <c r="I169" s="95"/>
      <c r="J169" s="95"/>
      <c r="K169" s="95"/>
    </row>
    <row r="170" spans="7:11" ht="19.5" customHeight="1">
      <c r="G170" s="95"/>
      <c r="H170" s="95"/>
      <c r="I170" s="95"/>
      <c r="J170" s="95"/>
      <c r="K170" s="95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2020-11-24T12:50:09Z</dcterms:created>
  <dcterms:modified xsi:type="dcterms:W3CDTF">2020-11-25T09:33:09Z</dcterms:modified>
  <cp:category/>
  <cp:version/>
  <cp:contentType/>
  <cp:contentStatus/>
</cp:coreProperties>
</file>