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bas1">'[3]data input'!#REF!</definedName>
    <definedName name="___bas2">'[3]data input'!#REF!</definedName>
    <definedName name="___bas3">'[3]data input'!#REF!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PI97">'[5]REER Forecast'!#REF!</definedName>
    <definedName name="___RES2">'[4]RES'!#REF!</definedName>
    <definedName name="___rge1">#REF!</definedName>
    <definedName name="___som1">'[3]data input'!#REF!</definedName>
    <definedName name="___som2">'[3]data input'!#REF!</definedName>
    <definedName name="___som3">'[3]data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'[7]EU2DBase'!#REF!</definedName>
    <definedName name="__0absorc">'[8]Programa'!#REF!</definedName>
    <definedName name="__0c">'[8]Programa'!#REF!</definedName>
    <definedName name="__123Graph_ADEFINITION">'[9]NBM'!#REF!</definedName>
    <definedName name="__123Graph_ADEFINITION2">'[9]NBM'!#REF!</definedName>
    <definedName name="__123Graph_BDEFINITION">'[9]NBM'!#REF!</definedName>
    <definedName name="__123Graph_BDEFINITION2">'[9]NBM'!#REF!</definedName>
    <definedName name="__123Graph_BFITB2">'[10]FITB_all'!#REF!</definedName>
    <definedName name="__123Graph_BFITB3">'[10]FITB_all'!#REF!</definedName>
    <definedName name="__123Graph_BGDP">'[11]Quarterly Program'!#REF!</definedName>
    <definedName name="__123Graph_BMONEY">'[11]Quarterly Program'!#REF!</definedName>
    <definedName name="__123Graph_BTBILL2">'[10]FITB_all'!#REF!</definedName>
    <definedName name="__123Graph_CDEFINITION2">'[12]NBM'!#REF!</definedName>
    <definedName name="__123Graph_DDEFINITION2">'[12]NBM'!#REF!</definedName>
    <definedName name="__bas1">'[3]data input'!#REF!</definedName>
    <definedName name="__bas2">'[3]data input'!#REF!</definedName>
    <definedName name="__bas3">'[3]data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'[3]data input'!#REF!</definedName>
    <definedName name="__som2">'[3]data input'!#REF!</definedName>
    <definedName name="__som3">'[3]data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'[13]INT_RATES_old'!$A$1:$I$34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'[7]EU2DBase'!$C$1:$F$196</definedName>
    <definedName name="__UKR2">'[7]EU2DBase'!$G$1:$U$196</definedName>
    <definedName name="__UKR3">'[7]EU2DBase'!#REF!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'[13]INT_RATES_old'!$A$1:$I$34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'[7]EU2DBase'!$C$1:$F$196</definedName>
    <definedName name="_UKR2">'[7]EU2DBase'!$G$1:$U$196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'[16]LINK'!$A$1:$A$42</definedName>
    <definedName name="a_11">WEO '[16]LINK'!$A$1:$A$42</definedName>
    <definedName name="a_14">#REF!</definedName>
    <definedName name="a_15">WEO '[16]LINK'!$A$1:$A$42</definedName>
    <definedName name="a_17">WEO '[16]LINK'!$A$1:$A$42</definedName>
    <definedName name="a_2">#REF!</definedName>
    <definedName name="a_20">WEO '[16]LINK'!$A$1:$A$42</definedName>
    <definedName name="a_22">WEO '[16]LINK'!$A$1:$A$42</definedName>
    <definedName name="a_24">WEO '[16]LINK'!$A$1:$A$42</definedName>
    <definedName name="a_25">#REF!</definedName>
    <definedName name="a_28">WEO '[16]LINK'!$A$1:$A$42</definedName>
    <definedName name="a_37">WEO '[16]LINK'!$A$1:$A$42</definedName>
    <definedName name="a_38">WEO '[16]LINK'!$A$1:$A$42</definedName>
    <definedName name="a_46">WEO '[16]LINK'!$A$1:$A$42</definedName>
    <definedName name="a_47">WEO '[16]LINK'!$A$1:$A$42</definedName>
    <definedName name="a_49">WEO '[16]LINK'!$A$1:$A$42</definedName>
    <definedName name="a_54">WEO '[16]LINK'!$A$1:$A$42</definedName>
    <definedName name="a_55">WEO '[16]LINK'!$A$1:$A$42</definedName>
    <definedName name="a_56">WEO '[16]LINK'!$A$1:$A$42</definedName>
    <definedName name="a_57">WEO '[16]LINK'!$A$1:$A$42</definedName>
    <definedName name="a_61">WEO '[16]LINK'!$A$1:$A$42</definedName>
    <definedName name="a_64">WEO '[16]LINK'!$A$1:$A$42</definedName>
    <definedName name="a_65">WEO '[16]LINK'!$A$1:$A$42</definedName>
    <definedName name="a_66">WEO '[16]LINK'!$A$1:$A$42</definedName>
    <definedName name="a47">WEO '[16]LINK'!$A$1:$A$42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'[13]BNKLOANS_old'!$A$1:$F$40</definedName>
    <definedName name="bas1">'[3]data input'!#REF!</definedName>
    <definedName name="bas2">'[3]data input'!#REF!</definedName>
    <definedName name="bas3">'[3]data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'[3]data input'!#REF!</definedName>
    <definedName name="BasicData">#REF!</definedName>
    <definedName name="basII">'[3]data input'!#REF!</definedName>
    <definedName name="basIII">'[3]data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'[13]CBANK_old'!$A$1:$M$48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'[16]LINK'!$A$1:$A$42</definedName>
    <definedName name="CHART2_11">#REF!</definedName>
    <definedName name="chart2_15">WEO '[16]LINK'!$A$1:$A$42</definedName>
    <definedName name="chart2_17">WEO '[16]LINK'!$A$1:$A$42</definedName>
    <definedName name="chart2_20">WEO '[16]LINK'!$A$1:$A$42</definedName>
    <definedName name="chart2_22">WEO '[16]LINK'!$A$1:$A$42</definedName>
    <definedName name="chart2_24">WEO '[16]LINK'!$A$1:$A$42</definedName>
    <definedName name="chart2_28">WEO '[16]LINK'!$A$1:$A$42</definedName>
    <definedName name="chart2_37">WEO '[16]LINK'!$A$1:$A$42</definedName>
    <definedName name="chart2_38">WEO '[16]LINK'!$A$1:$A$42</definedName>
    <definedName name="chart2_46">WEO '[16]LINK'!$A$1:$A$42</definedName>
    <definedName name="chart2_47">WEO '[16]LINK'!$A$1:$A$42</definedName>
    <definedName name="chart2_49">WEO '[16]LINK'!$A$1:$A$42</definedName>
    <definedName name="chart2_54">WEO '[16]LINK'!$A$1:$A$42</definedName>
    <definedName name="chart2_55">WEO '[16]LINK'!$A$1:$A$42</definedName>
    <definedName name="chart2_56">WEO '[16]LINK'!$A$1:$A$42</definedName>
    <definedName name="chart2_57">WEO '[16]LINK'!$A$1:$A$42</definedName>
    <definedName name="chart2_61">WEO '[16]LINK'!$A$1:$A$42</definedName>
    <definedName name="chart2_64">WEO '[16]LINK'!$A$1:$A$42</definedName>
    <definedName name="chart2_65">WEO '[16]LINK'!$A$1:$A$42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'[13]EMPLOY_old'!$A$1:$I$52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WEO '[16]LINK'!$A$1:$A$42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'[3]data input'!#REF!</definedName>
    <definedName name="fsan2">'[3]data input'!#REF!</definedName>
    <definedName name="fsan3">'[3]data input'!#REF!</definedName>
    <definedName name="fsI">'[3]data input'!#REF!</definedName>
    <definedName name="fsII">'[3]data input'!#REF!</definedName>
    <definedName name="fsIII">'[3]data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'[43]NPV_base'!#REF!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'[13]INT_RATES_old'!$A$1:$I$35</definedName>
    <definedName name="Interest_IDA">#REF!</definedName>
    <definedName name="Interest_NC">'[43]NPV_base'!#REF!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'[13]LABORMKT_OLD'!$A$1:$O$39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'[13]MAINCOM_old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'[60]Q2'!$E$63:$AH$63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'[61]CAgds'!$D$14:$BO$14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'[13]MSURVEY_old'!$A$1:$I$54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'[60]Q2'!$E$47:$AH$47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'[30]weo_real'!#REF!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'[30]weo_real'!#REF!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'[22]Q1'!$E$45:$AH$45</definedName>
    <definedName name="pchNX_R">'[30]weo_real'!#REF!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2'!$A$2:$L$56</definedName>
    <definedName name="PRINT_AREA_MI">'[41]EU2DBase'!$C$12:$U$156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'[71]2001_02 Debt Service :Debtind'!$B$2:$J$72</definedName>
    <definedName name="PROJ">'[71]MT_Low:XMS'!$B$2:$N$57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'[16]LINK'!$A$1:$A$42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'[13]AGRI_old'!$A$1:$S$22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'[3]data input'!#REF!</definedName>
    <definedName name="som2">'[3]data input'!#REF!</definedName>
    <definedName name="som3">'[3]data input'!#REF!</definedName>
    <definedName name="somI">'[3]data input'!#REF!</definedName>
    <definedName name="somII">'[3]data input'!#REF!</definedName>
    <definedName name="somIII">'[3]data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'[3]data input'!#REF!</definedName>
    <definedName name="stat2">'[3]data input'!#REF!</definedName>
    <definedName name="stat3">'[3]data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'[3]data input'!#REF!</definedName>
    <definedName name="statII">'[3]data input'!#REF!</definedName>
    <definedName name="statIII">'[3]data input'!#REF!</definedName>
    <definedName name="statt">'[3]data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'[13]INT_RATES_old'!$A$1:$I$34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'[13]MSURVEY_old'!$A$1:$H$52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'[13]SEI_OLD'!$A$1:$G$59</definedName>
    <definedName name="Table_1___Armenia__Selected_Economic_Indicators">'[13]SEI_OLD'!$A$1:$G$59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'[13]LABORMKT_OLD'!$A$1:$O$37</definedName>
    <definedName name="Table_10____Mozambique____Medium_Term_External_Debt__1997_2015">#REF!</definedName>
    <definedName name="Table_10__Armenia___Labor_Market_Indicators__1994_99__1">'[13]LABORMKT_OLD'!$A$1:$O$37</definedName>
    <definedName name="table_11">#REF!</definedName>
    <definedName name="Table_11._Armenia___Average_Monthly_Wages_in_the_State_Sector__1994_99__1">'[13]WAGES_old'!$A$1:$F$63</definedName>
    <definedName name="Table_11__Armenia___Average_Monthly_Wages_in_the_State_Sector__1994_99__1">'[13]WAGES_old'!$A$1:$F$63</definedName>
    <definedName name="Table_12.__Armenia__Labor_Force__Employment__and_Unemployment__1994_99">'[13]EMPLOY_old'!$A$1:$H$53</definedName>
    <definedName name="Table_12___Armenia__Labor_Force__Employment__and_Unemployment__1994_99">'[13]EMPLOY_old'!$A$1:$H$53</definedName>
    <definedName name="Table_13._Armenia___Employment_in_the_Public_Sector__1994_99">'[13]EMPL_PUBL_old'!$A$1:$F$27</definedName>
    <definedName name="Table_13__Armenia___Employment_in_the_Public_Sector__1994_99">'[13]EMPL_PUBL_old'!$A$1:$F$27</definedName>
    <definedName name="Table_14">#REF!</definedName>
    <definedName name="Table_14._Armenia___Budgetary_Sector_Employment__1994_99">'[13]EMPL_BUDG_old'!$A$1:$K$17</definedName>
    <definedName name="Table_14__Armenia___Budgetary_Sector_Employment__1994_99">'[13]EMPL_BUDG_old'!$A$1:$K$17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'[13]EXPEN_old'!$A$1:$F$25</definedName>
    <definedName name="Table_19__Armenia___Distribution_of_Current_Expenditures_in_the_Consolidated_Government_Budget__1994_99">'[13]EXPEN_old'!$A$1:$F$25</definedName>
    <definedName name="Table_2.__Armenia___Real_Gross_Domestic_Product_Growth__1994_99">'[13]NGDP_R_old'!$A$1:$L$35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'[13]NGDP_R_old'!$A$1:$L$35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'[13]TAX_REV_old'!$A$1:$F$24</definedName>
    <definedName name="Table_20__Armenia___Composition_of_Tax_Revenues_in_Consolidated_Government_Budget__1994_99">'[13]TAX_REV_old'!$A$1:$F$24</definedName>
    <definedName name="Table_21._Armenia___Accounts_of_the_Central_Bank__1994_99">'[13]CBANK_old'!$A$1:$U$46</definedName>
    <definedName name="Table_21__Armenia___Accounts_of_the_Central_Bank__1994_99">'[13]CBANK_old'!$A$1:$U$46</definedName>
    <definedName name="Table_22._Armenia___Monetary_Survey__1994_99">'[13]MSURVEY_old'!$A$1:$Q$52</definedName>
    <definedName name="Table_22__Armenia___Monetary_Survey__1994_99">'[13]MSURVEY_old'!$A$1:$Q$52</definedName>
    <definedName name="Table_23._Armenia___Commercial_Banks___Interest_Rates_for_Loans_and_Deposits_in_Drams_and_U.S._Dollars__1996_99">'[13]INT_RATES_old'!$A$1:$R$32</definedName>
    <definedName name="Table_23__Armenia___Commercial_Banks___Interest_Rates_for_Loans_and_Deposits_in_Drams_and_U_S__Dollars__1996_99">'[13]INT_RATES_old'!$A$1:$R$32</definedName>
    <definedName name="Table_24._Armenia___Treasury_Bills__1995_99">'[13]Tbill_old'!$A$1:$U$31</definedName>
    <definedName name="Table_24__Armenia___Treasury_Bills__1995_99">'[13]Tbill_old'!$A$1:$U$31</definedName>
    <definedName name="Table_25">#REF!</definedName>
    <definedName name="Table_25._Armenia___Quarterly_Balance_of_Payments_and_External_Financing__1995_99">'[13]BOP_Q_OLD'!$A$1:$F$74</definedName>
    <definedName name="Table_25__Armenia___Quarterly_Balance_of_Payments_and_External_Financing__1995_99">'[13]BOP_Q_OLD'!$A$1:$F$74</definedName>
    <definedName name="Table_26._Armenia___Summary_External_Debt_Data__1995_99">'[13]EXTDEBT_OLD'!$A$1:$F$45</definedName>
    <definedName name="Table_26__Armenia___Summary_External_Debt_Data__1995_99">'[13]EXTDEBT_OLD'!$A$1:$F$45</definedName>
    <definedName name="Table_27.__Armenia___Commodity_Composition_of_Trade__1995_99">'[13]COMP_TRADE'!$A$1:$F$29</definedName>
    <definedName name="Table_27___Armenia___Commodity_Composition_of_Trade__1995_99">'[13]COMP_TRADE'!$A$1:$F$29</definedName>
    <definedName name="Table_28._Armenia___Direction_of_Trade__1995_99">'[13]DOT'!$A$1:$F$66</definedName>
    <definedName name="Table_28__Armenia___Direction_of_Trade__1995_99">'[13]DOT'!$A$1:$F$66</definedName>
    <definedName name="Table_29._Armenia___Incorporatized_and_Partially_Privatized_Enterprises__1994_99">'[13]PRIVATE_OLD'!$A$1:$G$29</definedName>
    <definedName name="Table_29__Armenia___Incorporatized_and_Partially_Privatized_Enterprises__1994_99">'[13]PRIVATE_OLD'!$A$1:$G$29</definedName>
    <definedName name="Table_3.__Armenia_Quarterly_Real_GDP_1997_99">'[13]GDP_q_old'!$A$1:$P$31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'[13]GDP_q_old'!$A$1:$P$31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'[13]BNKIND_old'!$A$1:$M$16</definedName>
    <definedName name="Table_30__Armenia___Banking_System_Indicators__1997_99">'[13]BNKIND_old'!$A$1:$M$16</definedName>
    <definedName name="Table_31._Armenia___Banking_Sector_Loans__1996_99">'[13]BNKLOANS_old'!$A$1:$O$40</definedName>
    <definedName name="Table_31__Armenia___Banking_Sector_Loans__1996_99">'[13]BNKLOANS_old'!$A$1:$O$40</definedName>
    <definedName name="Table_32._Armenia___Total_Electricity_Generation__Distribution_and_Collection__1994_99">'[13]ELECTR_old'!$A$1:$F$51</definedName>
    <definedName name="Table_32__Armenia___Total_Electricity_Generation__Distribution_and_Collection__1994_99">'[13]ELECTR_old'!$A$1:$F$51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'[13]taxrevSum'!$A$1:$F$52</definedName>
    <definedName name="Table_34__General_Government_Tax_Revenue_Performance_in_Armenia_and_Comparator_Countries_1995___1998_1">'[13]taxrevSum'!$A$1:$F$52</definedName>
    <definedName name="Table_4.__Moldova____Monetary_Survey_and_Projections__1994_98_1">#REF!</definedName>
    <definedName name="Table_4._Armenia___Gross_Domestic_Product__1994_99">'[13]NGDP_old'!$A$1:$O$33</definedName>
    <definedName name="Table_4___Moldova____Monetary_Survey_and_Projections__1994_98_1">#REF!</definedName>
    <definedName name="Table_4__Armenia___Gross_Domestic_Product__1994_99">'[13]NGDP_old'!$A$1:$O$33</definedName>
    <definedName name="Table_4SR">#REF!</definedName>
    <definedName name="Table_5._Armenia___Production_of_Selected_Agricultural_Products__1994_99">'[13]AGRI_old'!$A$1:$S$22</definedName>
    <definedName name="Table_5__Armenia___Production_of_Selected_Agricultural_Products__1994_99">'[13]AGRI_old'!$A$1:$S$22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'[13]INDCOM_old'!$A$1:$L$31</definedName>
    <definedName name="Table_6___Moldova__Balance_of_Payments__1994_98">#REF!</definedName>
    <definedName name="Table_6__Armenia___Production_of_Selected_Industrial_Commodities__1994_99">'[13]INDCOM_old'!$A$1:$L$31</definedName>
    <definedName name="Table_7._Armenia___Consumer_Prices__1994_99">'[13]CPI_old'!$A$1:$I$102</definedName>
    <definedName name="Table_7__Armenia___Consumer_Prices__1994_99">'[13]CPI_old'!$A$1:$I$102</definedName>
    <definedName name="Table_8.__Armenia___Selected_Energy_Prices__1994_99__1">'[13]ENERGY_old'!$A$1:$AF$25</definedName>
    <definedName name="Table_8___Armenia___Selected_Energy_Prices__1994_99__1">'[13]ENERGY_old'!$A$1:$AF$25</definedName>
    <definedName name="Table_9._Armenia___Regulated_Prices_for_Main_Commodities_and_Services__1994_99__1">'[13]MAINCOM_old '!$A$1:$H$20</definedName>
    <definedName name="Table_9__Armenia___Regulated_Prices_for_Main_Commodities_and_Services__1994_99__1">'[13]MAINCOM_old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'[13]INT_RATES_old'!$A$1:$A$33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'[13]WAGES_old'!$A$1:$G$62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'[61]CAgds'!$D$12:$BO$12</definedName>
    <definedName name="XGS">#REF!</definedName>
    <definedName name="xinc">'[24]CAinc'!$D$12:$BO$12</definedName>
    <definedName name="xinc_11">'[61]CAinc'!$D$12:$BO$12</definedName>
    <definedName name="xnfs">'[24]CAnfs'!$D$12:$BO$12</definedName>
    <definedName name="xnfs_11">'[61]CAnfs'!$D$12:$BO$12</definedName>
    <definedName name="XOF">#REF!</definedName>
    <definedName name="xr">#REF!</definedName>
    <definedName name="xxWRS_1">WEO '[16]LINK'!$A$1:$A$42</definedName>
    <definedName name="xxWRS_1_15">WEO '[16]LINK'!$A$1:$A$42</definedName>
    <definedName name="xxWRS_1_17">WEO '[16]LINK'!$A$1:$A$42</definedName>
    <definedName name="xxWRS_1_2">#REF!</definedName>
    <definedName name="xxWRS_1_20">WEO '[16]LINK'!$A$1:$A$42</definedName>
    <definedName name="xxWRS_1_22">WEO '[16]LINK'!$A$1:$A$42</definedName>
    <definedName name="xxWRS_1_24">WEO '[16]LINK'!$A$1:$A$42</definedName>
    <definedName name="xxWRS_1_28">WEO '[16]LINK'!$A$1:$A$42</definedName>
    <definedName name="xxWRS_1_37">WEO '[16]LINK'!$A$1:$A$42</definedName>
    <definedName name="xxWRS_1_38">WEO '[16]LINK'!$A$1:$A$42</definedName>
    <definedName name="xxWRS_1_46">WEO '[16]LINK'!$A$1:$A$42</definedName>
    <definedName name="xxWRS_1_47">WEO '[16]LINK'!$A$1:$A$42</definedName>
    <definedName name="xxWRS_1_49">WEO '[16]LINK'!$A$1:$A$42</definedName>
    <definedName name="xxWRS_1_54">WEO '[16]LINK'!$A$1:$A$42</definedName>
    <definedName name="xxWRS_1_55">WEO '[16]LINK'!$A$1:$A$42</definedName>
    <definedName name="xxWRS_1_56">WEO '[16]LINK'!$A$1:$A$42</definedName>
    <definedName name="xxWRS_1_57">WEO '[16]LINK'!$A$1:$A$42</definedName>
    <definedName name="xxWRS_1_61">WEO '[16]LINK'!$A$1:$A$42</definedName>
    <definedName name="xxWRS_1_63">WEO '[16]LINK'!$A$1:$A$42</definedName>
    <definedName name="xxWRS_1_64">WEO '[16]LINK'!$A$1:$A$42</definedName>
    <definedName name="xxWRS_1_65">WEO '[16]LINK'!$A$1:$A$42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<sst xmlns="http://schemas.openxmlformats.org/spreadsheetml/2006/main" count="55" uniqueCount="51">
  <si>
    <t xml:space="preserve"> EXECUŢIA BUGETULUI GENERAL CONSOLIDAT </t>
  </si>
  <si>
    <t xml:space="preserve">    </t>
  </si>
  <si>
    <t xml:space="preserve"> Realizări 1.01.-31.01. 2015</t>
  </si>
  <si>
    <t>Realizări 1.01.-31.01.2016</t>
  </si>
  <si>
    <t xml:space="preserve"> Diferenţe    2016
   faţă de      2015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</si>
  <si>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</si>
  <si>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</si>
  <si>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</si>
  <si>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</si>
  <si>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</si>
  <si>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</si>
  <si>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</si>
  <si>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</si>
  <si>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</si>
  <si>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</si>
  <si>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</si>
  <si>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</si>
  <si>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</si>
  <si>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</si>
  <si>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</si>
  <si>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</si>
  <si>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</si>
  <si>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</si>
  <si>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</si>
  <si>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</si>
  <si>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</si>
  <si>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</si>
  <si>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</si>
  <si>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</si>
  <si>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</si>
  <si>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</si>
  <si>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</si>
  <si>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</si>
  <si>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</si>
  <si>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</si>
  <si>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</si>
  <si>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</si>
  <si>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</si>
  <si>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</si>
  <si>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</si>
  <si>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</si>
  <si>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</si>
  <si>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</si>
  <si>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</si>
  <si>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</si>
  <si>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</si>
  <si>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</si>
  <si>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</si>
  <si>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Operatiuni financiare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</si>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</sst>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 quotePrefix="1">
      <alignment vertical="center" wrapText="1"/>
      <protection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0" fontId="20" fillId="0" borderId="13" xfId="55" applyFont="1" applyFill="1" applyBorder="1" applyAlignment="1" quotePrefix="1">
      <alignment vertic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164" fontId="20" fillId="35" borderId="0" xfId="55" applyNumberFormat="1" applyFont="1" applyFill="1" applyBorder="1" applyAlignment="1">
      <alignment horizontal="right"/>
      <protection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0" xfId="55" applyNumberFormat="1" applyFont="1" applyFill="1" applyBorder="1" applyAlignment="1">
      <alignment horizontal="center"/>
      <protection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5" fontId="25" fillId="0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5" fontId="26" fillId="0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4" fontId="26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5" fontId="26" fillId="0" borderId="0" xfId="0" applyNumberFormat="1" applyFont="1" applyFill="1" applyBorder="1" applyAlignment="1" applyProtection="1">
      <alignment horizontal="right"/>
      <protection locked="0"/>
    </xf>
    <xf numFmtId="165" fontId="25" fillId="0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0" fillId="34" borderId="10" xfId="58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/>
      <protection locked="0"/>
    </xf>
    <xf numFmtId="164" fontId="18" fillId="0" borderId="0" xfId="0" applyNumberFormat="1" applyFont="1" applyFill="1" applyAlignment="1" applyProtection="1">
      <alignment horizontal="left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6\01%20ianuarie%202016\bgc%20%20ianuarie%202016%20in%20lucru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2016  (in luna)"/>
      <sheetName val="ianuarie 2016"/>
      <sheetName val="UAT ianuarie 2016"/>
      <sheetName val="Sinteza - An 2"/>
      <sheetName val="Sinteza-anexa trim.I"/>
      <sheetName val="progr trim. I.%.exec ."/>
      <sheetName val=" consolidari ianuarie"/>
      <sheetName val="2015 - 2016"/>
      <sheetName val="progr.%.exec"/>
      <sheetName val="BGC 22 februarie (Liliana)"/>
      <sheetName val="Sinteza - Anexa executie progam"/>
      <sheetName val="decembrie 2015 VAL"/>
      <sheetName val="UAT decembrie 2015 VAL"/>
      <sheetName val="decembrie 2014 DS "/>
      <sheetName val="ian 2015"/>
      <sheetName val="ian 2015 leg"/>
      <sheetName val="SPECIAL_AND"/>
      <sheetName val="CNADN_ex"/>
      <sheetName val="dob_trez"/>
      <sheetName val="decembrie 2014 operativ "/>
      <sheetName val="bgc desfasurat"/>
      <sheetName val="Sinteza - An 2 operativ"/>
      <sheetName val="noiembrie 2015 VAL"/>
      <sheetName val="UAT noiembrie 2015 VAL)"/>
      <sheetName val="octombrie 2015"/>
      <sheetName val="octombrie 2015 (luna) (2)"/>
      <sheetName val="UAT octombrie 2015 (val)"/>
      <sheetName val="septembrie 2015 (VAL)"/>
      <sheetName val="UAT septembrie 2015 (val)"/>
      <sheetName val="progr trim. I-III .%.exec "/>
      <sheetName val="Sinteza-anexa trim.I-III (2)"/>
      <sheetName val="2014 - 2015 (diferente)"/>
      <sheetName val="BGC"/>
      <sheetName val="octombrie  2013 Engl"/>
      <sheetName val="pres (DS)"/>
      <sheetName val="progr trim I .%.exec  (3)"/>
      <sheetName val="progr trim I .%.exec  (2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56"/>
  <sheetViews>
    <sheetView showZeros="0" tabSelected="1" view="pageBreakPreview" zoomScale="75" zoomScaleNormal="75" zoomScaleSheetLayoutView="75" zoomScalePageLayoutView="0" workbookViewId="0" topLeftCell="A4">
      <selection activeCell="U45" sqref="U45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3" width="6.421875" style="5" hidden="1" customWidth="1"/>
    <col min="14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3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9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  <c r="M5" s="11"/>
    </row>
    <row r="6" spans="1:11" ht="11.25" customHeight="1" hidden="1">
      <c r="A6" s="5" t="s">
        <v>1</v>
      </c>
      <c r="B6" s="5"/>
      <c r="C6" s="5"/>
      <c r="D6" s="5"/>
      <c r="E6" s="12"/>
      <c r="F6" s="12"/>
      <c r="G6" s="13"/>
      <c r="H6" s="14"/>
      <c r="I6" s="14"/>
      <c r="J6" s="15"/>
      <c r="K6" s="14"/>
    </row>
    <row r="7" spans="1:13" ht="47.25" customHeight="1">
      <c r="A7" s="16"/>
      <c r="B7" s="17" t="s">
        <v>2</v>
      </c>
      <c r="C7" s="18"/>
      <c r="D7" s="18"/>
      <c r="E7" s="19"/>
      <c r="F7" s="20"/>
      <c r="G7" s="21" t="s">
        <v>3</v>
      </c>
      <c r="H7" s="22"/>
      <c r="I7" s="22"/>
      <c r="J7" s="23"/>
      <c r="K7" s="24" t="s">
        <v>4</v>
      </c>
      <c r="L7" s="17"/>
      <c r="M7" s="25"/>
    </row>
    <row r="8" spans="1:13" s="33" customFormat="1" ht="33" customHeight="1">
      <c r="A8" s="26"/>
      <c r="B8" s="27" t="s">
        <v>5</v>
      </c>
      <c r="C8" s="28" t="s">
        <v>6</v>
      </c>
      <c r="D8" s="28" t="s">
        <v>7</v>
      </c>
      <c r="E8" s="29"/>
      <c r="F8" s="29"/>
      <c r="G8" s="27" t="s">
        <v>5</v>
      </c>
      <c r="H8" s="28" t="s">
        <v>6</v>
      </c>
      <c r="I8" s="28" t="s">
        <v>7</v>
      </c>
      <c r="J8" s="29"/>
      <c r="K8" s="30" t="s">
        <v>5</v>
      </c>
      <c r="L8" s="31" t="s">
        <v>8</v>
      </c>
      <c r="M8" s="32"/>
    </row>
    <row r="9" spans="1:13" s="37" customFormat="1" ht="18.75" customHeight="1">
      <c r="A9" s="34"/>
      <c r="B9" s="34"/>
      <c r="C9" s="34"/>
      <c r="D9" s="34"/>
      <c r="E9" s="34"/>
      <c r="F9" s="34"/>
      <c r="G9" s="35"/>
      <c r="H9" s="35"/>
      <c r="I9" s="35"/>
      <c r="J9" s="35"/>
      <c r="K9" s="35"/>
      <c r="L9" s="36"/>
      <c r="M9" s="36"/>
    </row>
    <row r="10" spans="1:13" s="37" customFormat="1" ht="18" customHeight="1">
      <c r="A10" s="38" t="s">
        <v>9</v>
      </c>
      <c r="B10" s="39">
        <v>704542</v>
      </c>
      <c r="C10" s="40"/>
      <c r="D10" s="40"/>
      <c r="E10" s="40"/>
      <c r="F10" s="40"/>
      <c r="G10" s="39">
        <v>746600</v>
      </c>
      <c r="H10" s="40"/>
      <c r="I10" s="40"/>
      <c r="J10" s="40"/>
      <c r="K10" s="40"/>
      <c r="L10" s="41"/>
      <c r="M10" s="41"/>
    </row>
    <row r="11" spans="2:13" s="37" customFormat="1" ht="8.25" customHeight="1">
      <c r="B11" s="42"/>
      <c r="G11" s="44"/>
      <c r="H11" s="44"/>
      <c r="I11" s="44"/>
      <c r="J11" s="44"/>
      <c r="K11" s="44"/>
      <c r="L11" s="45"/>
      <c r="M11" s="45"/>
    </row>
    <row r="12" spans="1:13" s="44" customFormat="1" ht="35.25" customHeight="1">
      <c r="A12" s="46" t="s">
        <v>10</v>
      </c>
      <c r="B12" s="47">
        <f>B13+B29+B30+B32+B33++B36+B31+B34+B35</f>
        <v>18336.28338324197</v>
      </c>
      <c r="C12" s="48">
        <f aca="true" t="shared" si="0" ref="C12:C33">B12/$B$10*100</f>
        <v>2.6025820154429358</v>
      </c>
      <c r="D12" s="48">
        <f aca="true" t="shared" si="1" ref="D12:D33">B12/B$12*100</f>
        <v>100</v>
      </c>
      <c r="E12" s="48"/>
      <c r="F12" s="48"/>
      <c r="G12" s="47">
        <f>G13+G29+G30+G32+G33+G36+G31+G34+G35</f>
        <v>20370.070860806663</v>
      </c>
      <c r="H12" s="48">
        <f>G12/$G$10*100</f>
        <v>2.7283780954737025</v>
      </c>
      <c r="I12" s="48">
        <f aca="true" t="shared" si="2" ref="I12:I35">G12/G$12*100</f>
        <v>100</v>
      </c>
      <c r="J12" s="48"/>
      <c r="K12" s="48">
        <f>G12-B12</f>
        <v>2033.7874775646924</v>
      </c>
      <c r="L12" s="49">
        <f>G12/B12-1</f>
        <v>0.11091601471557899</v>
      </c>
      <c r="M12" s="49"/>
    </row>
    <row r="13" spans="1:13" s="55" customFormat="1" ht="24.75" customHeight="1">
      <c r="A13" s="50" t="s">
        <v>11</v>
      </c>
      <c r="B13" s="51">
        <f>B14+B27+B28</f>
        <v>18148.51548486697</v>
      </c>
      <c r="C13" s="52">
        <f>B13/$B$10*100</f>
        <v>2.575930957255489</v>
      </c>
      <c r="D13" s="52">
        <f>B13/B$12*100</f>
        <v>98.97597624092892</v>
      </c>
      <c r="E13" s="52"/>
      <c r="F13" s="52"/>
      <c r="G13" s="51">
        <f>G14+G27+G28</f>
        <v>20142.697625026663</v>
      </c>
      <c r="H13" s="52">
        <f>G13/$G$10*100</f>
        <v>2.6979236036735417</v>
      </c>
      <c r="I13" s="52">
        <f t="shared" si="2"/>
        <v>98.88378770337279</v>
      </c>
      <c r="J13" s="52"/>
      <c r="K13" s="52">
        <f>G13-B13</f>
        <v>1994.1821401596935</v>
      </c>
      <c r="L13" s="53">
        <f>G13/B13-1</f>
        <v>0.1098812815749326</v>
      </c>
      <c r="M13" s="54"/>
    </row>
    <row r="14" spans="1:13" s="55" customFormat="1" ht="25.5" customHeight="1">
      <c r="A14" s="56" t="s">
        <v>12</v>
      </c>
      <c r="B14" s="51">
        <f>B15+B19+B20+B25+B26</f>
        <v>11689.75838869697</v>
      </c>
      <c r="C14" s="52">
        <f>B14/$B$10*100</f>
        <v>1.659199648664944</v>
      </c>
      <c r="D14" s="52">
        <f t="shared" si="1"/>
        <v>63.752060024228015</v>
      </c>
      <c r="E14" s="52"/>
      <c r="F14" s="52"/>
      <c r="G14" s="51">
        <f>G15+G19+G20+G25+G26</f>
        <v>13299.150602646663</v>
      </c>
      <c r="H14" s="52">
        <f>G14/$G$10*100</f>
        <v>1.7812952856478252</v>
      </c>
      <c r="I14" s="52">
        <f t="shared" si="2"/>
        <v>65.2876992599721</v>
      </c>
      <c r="J14" s="52"/>
      <c r="K14" s="52">
        <f>G14-B14</f>
        <v>1609.3922139496935</v>
      </c>
      <c r="L14" s="53">
        <f>G14/B14-1</f>
        <v>0.1376754044382853</v>
      </c>
      <c r="M14" s="54"/>
    </row>
    <row r="15" spans="1:13" s="55" customFormat="1" ht="40.5" customHeight="1">
      <c r="A15" s="57" t="s">
        <v>13</v>
      </c>
      <c r="B15" s="51">
        <f>B16+B17+B18</f>
        <v>2852.1884239999995</v>
      </c>
      <c r="C15" s="52">
        <f t="shared" si="0"/>
        <v>0.40482872901828415</v>
      </c>
      <c r="D15" s="52">
        <f t="shared" si="1"/>
        <v>15.55488843833365</v>
      </c>
      <c r="E15" s="52"/>
      <c r="F15" s="52"/>
      <c r="G15" s="51">
        <f>G16+G17+G18</f>
        <v>2973.9544487499998</v>
      </c>
      <c r="H15" s="52">
        <f>G15/$G$10*100</f>
        <v>0.39833303626439853</v>
      </c>
      <c r="I15" s="52">
        <f t="shared" si="2"/>
        <v>14.599627409603572</v>
      </c>
      <c r="J15" s="52"/>
      <c r="K15" s="52">
        <f>G15-B15</f>
        <v>121.76602475000027</v>
      </c>
      <c r="L15" s="53">
        <f>G15/B15-1</f>
        <v>0.04269213903450031</v>
      </c>
      <c r="M15" s="54"/>
    </row>
    <row r="16" spans="1:13" ht="25.5" customHeight="1">
      <c r="A16" s="58" t="s">
        <v>14</v>
      </c>
      <c r="B16" s="59">
        <v>305.923618</v>
      </c>
      <c r="C16" s="59">
        <f t="shared" si="0"/>
        <v>0.04342162965444218</v>
      </c>
      <c r="D16" s="59">
        <f t="shared" si="1"/>
        <v>1.668405813795351</v>
      </c>
      <c r="E16" s="59"/>
      <c r="F16" s="59"/>
      <c r="G16" s="59">
        <v>452.78368005</v>
      </c>
      <c r="H16" s="59">
        <f>G16/$G$10*100</f>
        <v>0.0606460862643986</v>
      </c>
      <c r="I16" s="59">
        <f t="shared" si="2"/>
        <v>2.2227889296211787</v>
      </c>
      <c r="J16" s="59"/>
      <c r="K16" s="59">
        <f>G16-B16</f>
        <v>146.86006205</v>
      </c>
      <c r="L16" s="60">
        <f>G16/B16-1</f>
        <v>0.48005467184949424</v>
      </c>
      <c r="M16" s="61"/>
    </row>
    <row r="17" spans="1:13" ht="18" customHeight="1">
      <c r="A17" s="58" t="s">
        <v>15</v>
      </c>
      <c r="B17" s="59">
        <v>2318.464967</v>
      </c>
      <c r="C17" s="59">
        <f t="shared" si="0"/>
        <v>0.32907406045345766</v>
      </c>
      <c r="D17" s="59">
        <f t="shared" si="1"/>
        <v>12.644137956107878</v>
      </c>
      <c r="E17" s="59"/>
      <c r="F17" s="59"/>
      <c r="G17" s="59">
        <v>2271.05525279</v>
      </c>
      <c r="H17" s="59">
        <f>G17/$G$10*100</f>
        <v>0.30418634513661935</v>
      </c>
      <c r="I17" s="59">
        <f t="shared" si="2"/>
        <v>11.148980621170335</v>
      </c>
      <c r="J17" s="59"/>
      <c r="K17" s="59">
        <f>G17-B17</f>
        <v>-47.40971420999995</v>
      </c>
      <c r="L17" s="60">
        <f>G17/B17-1</f>
        <v>-0.0204487516028099</v>
      </c>
      <c r="M17" s="61"/>
    </row>
    <row r="18" spans="1:13" ht="36.75" customHeight="1">
      <c r="A18" s="62" t="s">
        <v>16</v>
      </c>
      <c r="B18" s="59">
        <v>227.79983899999996</v>
      </c>
      <c r="C18" s="59">
        <f t="shared" si="0"/>
        <v>0.03233303891038433</v>
      </c>
      <c r="D18" s="59">
        <f t="shared" si="1"/>
        <v>1.2423446684304218</v>
      </c>
      <c r="E18" s="59"/>
      <c r="F18" s="59"/>
      <c r="G18" s="59">
        <v>250.11551591</v>
      </c>
      <c r="H18" s="59">
        <f>G18/$G$10*100</f>
        <v>0.03350060486338066</v>
      </c>
      <c r="I18" s="59">
        <f t="shared" si="2"/>
        <v>1.2278578588120597</v>
      </c>
      <c r="J18" s="59"/>
      <c r="K18" s="59">
        <f>G18-B18</f>
        <v>22.315676910000036</v>
      </c>
      <c r="L18" s="60">
        <f>G18/B18-1</f>
        <v>0.09796177647869198</v>
      </c>
      <c r="M18" s="61"/>
    </row>
    <row r="19" spans="1:13" ht="24" customHeight="1">
      <c r="A19" s="57" t="s">
        <v>17</v>
      </c>
      <c r="B19" s="52">
        <v>317.23879600000004</v>
      </c>
      <c r="C19" s="52">
        <f t="shared" si="0"/>
        <v>0.04502766279370145</v>
      </c>
      <c r="D19" s="52">
        <f t="shared" si="1"/>
        <v>1.7301150367796627</v>
      </c>
      <c r="E19" s="52"/>
      <c r="F19" s="52"/>
      <c r="G19" s="52">
        <v>282.72516138</v>
      </c>
      <c r="H19" s="52">
        <f>G19/$G$10*100</f>
        <v>0.03786835807393517</v>
      </c>
      <c r="I19" s="52">
        <f t="shared" si="2"/>
        <v>1.3879439267144698</v>
      </c>
      <c r="J19" s="52"/>
      <c r="K19" s="52">
        <f>G19-B19</f>
        <v>-34.51363462000006</v>
      </c>
      <c r="L19" s="53">
        <f>G19/B19-1</f>
        <v>-0.10879386460664808</v>
      </c>
      <c r="M19" s="54"/>
    </row>
    <row r="20" spans="1:13" ht="23.25" customHeight="1">
      <c r="A20" s="63" t="s">
        <v>18</v>
      </c>
      <c r="B20" s="51">
        <f>B21+B22+B23+B24</f>
        <v>8409.06565269697</v>
      </c>
      <c r="C20" s="52">
        <f t="shared" si="0"/>
        <v>1.1935506545666505</v>
      </c>
      <c r="D20" s="52">
        <f t="shared" si="1"/>
        <v>45.86025137668981</v>
      </c>
      <c r="E20" s="52"/>
      <c r="F20" s="52"/>
      <c r="G20" s="51">
        <f>G21+G22+G23+G24</f>
        <v>9813.418928166666</v>
      </c>
      <c r="H20" s="52">
        <f>G20/$G$10*100</f>
        <v>1.314414536320207</v>
      </c>
      <c r="I20" s="52">
        <f t="shared" si="2"/>
        <v>48.17567398377744</v>
      </c>
      <c r="J20" s="52"/>
      <c r="K20" s="52">
        <f>G20-B20</f>
        <v>1404.3532754696953</v>
      </c>
      <c r="L20" s="53">
        <f>G20/B20-1</f>
        <v>0.1670046748914713</v>
      </c>
      <c r="M20" s="54"/>
    </row>
    <row r="21" spans="1:13" ht="20.25" customHeight="1">
      <c r="A21" s="58" t="s">
        <v>19</v>
      </c>
      <c r="B21" s="43">
        <v>5959.624</v>
      </c>
      <c r="C21" s="59">
        <f t="shared" si="0"/>
        <v>0.8458862637003897</v>
      </c>
      <c r="D21" s="59">
        <f t="shared" si="1"/>
        <v>32.50181007480863</v>
      </c>
      <c r="E21" s="59"/>
      <c r="F21" s="59"/>
      <c r="G21" s="59">
        <v>6971.63032911</v>
      </c>
      <c r="H21" s="59">
        <f>G21/$G$10*100</f>
        <v>0.9337838640650952</v>
      </c>
      <c r="I21" s="59">
        <f t="shared" si="2"/>
        <v>34.22487028517838</v>
      </c>
      <c r="J21" s="59"/>
      <c r="K21" s="59">
        <f>G21-B21</f>
        <v>1012.0063291100005</v>
      </c>
      <c r="L21" s="60">
        <f>G21/B21-1</f>
        <v>0.16981043252225314</v>
      </c>
      <c r="M21" s="61"/>
    </row>
    <row r="22" spans="1:13" ht="18" customHeight="1">
      <c r="A22" s="58" t="s">
        <v>20</v>
      </c>
      <c r="B22" s="43">
        <v>2095.795786</v>
      </c>
      <c r="C22" s="59">
        <f t="shared" si="0"/>
        <v>0.29746924753953635</v>
      </c>
      <c r="D22" s="59">
        <f t="shared" si="1"/>
        <v>11.429774192492056</v>
      </c>
      <c r="E22" s="59"/>
      <c r="F22" s="59"/>
      <c r="G22" s="59">
        <v>2497.42779363</v>
      </c>
      <c r="H22" s="59">
        <f>G22/$G$10*100</f>
        <v>0.3345068033257434</v>
      </c>
      <c r="I22" s="59">
        <f t="shared" si="2"/>
        <v>12.260280343134264</v>
      </c>
      <c r="J22" s="59"/>
      <c r="K22" s="59">
        <f>G22-B22</f>
        <v>401.63200762999986</v>
      </c>
      <c r="L22" s="60">
        <f>G22/B22-1</f>
        <v>0.19163699550925606</v>
      </c>
      <c r="M22" s="61"/>
    </row>
    <row r="23" spans="1:13" s="65" customFormat="1" ht="30" customHeight="1">
      <c r="A23" s="64" t="s">
        <v>21</v>
      </c>
      <c r="B23" s="43">
        <v>127.94742836363638</v>
      </c>
      <c r="C23" s="59">
        <f t="shared" si="0"/>
        <v>0.018160369199229625</v>
      </c>
      <c r="D23" s="59">
        <f t="shared" si="1"/>
        <v>0.697782782308933</v>
      </c>
      <c r="E23" s="59"/>
      <c r="F23" s="59"/>
      <c r="G23" s="59">
        <v>103.08119768666667</v>
      </c>
      <c r="H23" s="59">
        <f>G23/$G$10*100</f>
        <v>0.013806750292883294</v>
      </c>
      <c r="I23" s="59">
        <f t="shared" si="2"/>
        <v>0.5060424109029565</v>
      </c>
      <c r="J23" s="59"/>
      <c r="K23" s="59">
        <f>G23-B23</f>
        <v>-24.866230676969707</v>
      </c>
      <c r="L23" s="60">
        <f>G23/B23-1</f>
        <v>-0.19434724867074293</v>
      </c>
      <c r="M23" s="61"/>
    </row>
    <row r="24" spans="1:13" ht="52.5" customHeight="1">
      <c r="A24" s="64" t="s">
        <v>22</v>
      </c>
      <c r="B24" s="43">
        <v>225.6984383333333</v>
      </c>
      <c r="C24" s="59">
        <f t="shared" si="0"/>
        <v>0.03203477412749464</v>
      </c>
      <c r="D24" s="59">
        <f t="shared" si="1"/>
        <v>1.2308843270801828</v>
      </c>
      <c r="E24" s="59"/>
      <c r="F24" s="59"/>
      <c r="G24" s="59">
        <v>241.27960774</v>
      </c>
      <c r="H24" s="59">
        <f>G24/$G$10*100</f>
        <v>0.0323171186364854</v>
      </c>
      <c r="I24" s="59">
        <f t="shared" si="2"/>
        <v>1.1844809445618454</v>
      </c>
      <c r="J24" s="59"/>
      <c r="K24" s="59">
        <f>G24-B24</f>
        <v>15.581169406666675</v>
      </c>
      <c r="L24" s="60">
        <f>G24/B24-1</f>
        <v>0.0690353443370082</v>
      </c>
      <c r="M24" s="61"/>
    </row>
    <row r="25" spans="1:13" s="55" customFormat="1" ht="35.25" customHeight="1">
      <c r="A25" s="63" t="s">
        <v>23</v>
      </c>
      <c r="B25" s="66">
        <v>56.551</v>
      </c>
      <c r="C25" s="52">
        <f t="shared" si="0"/>
        <v>0.008026632904780695</v>
      </c>
      <c r="D25" s="52">
        <f t="shared" si="1"/>
        <v>0.30841037312765085</v>
      </c>
      <c r="E25" s="52"/>
      <c r="F25" s="52"/>
      <c r="G25" s="52">
        <v>60.81107167</v>
      </c>
      <c r="H25" s="52">
        <f>G25/$G$10*100</f>
        <v>0.008145067193945888</v>
      </c>
      <c r="I25" s="52">
        <f t="shared" si="2"/>
        <v>0.2985314684741939</v>
      </c>
      <c r="J25" s="52"/>
      <c r="K25" s="52">
        <f>G25-B25</f>
        <v>4.260071669999995</v>
      </c>
      <c r="L25" s="53">
        <f>G25/B25-1</f>
        <v>0.07533150023872248</v>
      </c>
      <c r="M25" s="54"/>
    </row>
    <row r="26" spans="1:13" s="55" customFormat="1" ht="17.25" customHeight="1">
      <c r="A26" s="67" t="s">
        <v>24</v>
      </c>
      <c r="B26" s="66">
        <v>54.714515999999996</v>
      </c>
      <c r="C26" s="52">
        <f t="shared" si="0"/>
        <v>0.007765969381527289</v>
      </c>
      <c r="D26" s="52">
        <f t="shared" si="1"/>
        <v>0.2983947992972506</v>
      </c>
      <c r="E26" s="52"/>
      <c r="F26" s="52"/>
      <c r="G26" s="52">
        <v>168.24099268</v>
      </c>
      <c r="H26" s="52">
        <f>G26/$G$10*100</f>
        <v>0.02253428779533887</v>
      </c>
      <c r="I26" s="52">
        <f t="shared" si="2"/>
        <v>0.8259224714024269</v>
      </c>
      <c r="J26" s="52"/>
      <c r="K26" s="52">
        <f>G26-B26</f>
        <v>113.52647668</v>
      </c>
      <c r="L26" s="53">
        <f>G26/B26-1</f>
        <v>2.0748877076788914</v>
      </c>
      <c r="M26" s="54"/>
    </row>
    <row r="27" spans="1:13" s="55" customFormat="1" ht="18" customHeight="1">
      <c r="A27" s="68" t="s">
        <v>25</v>
      </c>
      <c r="B27" s="66">
        <v>4584.8850090000005</v>
      </c>
      <c r="C27" s="52">
        <f t="shared" si="0"/>
        <v>0.6507610630735997</v>
      </c>
      <c r="D27" s="52">
        <f t="shared" si="1"/>
        <v>25.004440175647876</v>
      </c>
      <c r="E27" s="52"/>
      <c r="F27" s="52"/>
      <c r="G27" s="52">
        <v>5094.01853813</v>
      </c>
      <c r="H27" s="52">
        <f>G27/$G$10*100</f>
        <v>0.6822955448874899</v>
      </c>
      <c r="I27" s="52">
        <f t="shared" si="2"/>
        <v>25.007367784523627</v>
      </c>
      <c r="J27" s="52"/>
      <c r="K27" s="52">
        <f>G27-B27</f>
        <v>509.13352912999926</v>
      </c>
      <c r="L27" s="53">
        <f>G27/B27-1</f>
        <v>0.11104608471762867</v>
      </c>
      <c r="M27" s="54"/>
    </row>
    <row r="28" spans="1:13" s="55" customFormat="1" ht="18.75" customHeight="1">
      <c r="A28" s="70" t="s">
        <v>26</v>
      </c>
      <c r="B28" s="66">
        <v>1873.8720871699998</v>
      </c>
      <c r="C28" s="52">
        <f t="shared" si="0"/>
        <v>0.2659702455169457</v>
      </c>
      <c r="D28" s="52">
        <f t="shared" si="1"/>
        <v>10.21947604105302</v>
      </c>
      <c r="E28" s="52"/>
      <c r="F28" s="52"/>
      <c r="G28" s="52">
        <v>1749.52848425</v>
      </c>
      <c r="H28" s="52">
        <f>G28/$G$10*100</f>
        <v>0.23433277313822665</v>
      </c>
      <c r="I28" s="52">
        <f t="shared" si="2"/>
        <v>8.588720658877069</v>
      </c>
      <c r="J28" s="52"/>
      <c r="K28" s="52">
        <f>G28-B28</f>
        <v>-124.34360291999974</v>
      </c>
      <c r="L28" s="53">
        <f>G28/B28-1</f>
        <v>-0.06635650521257763</v>
      </c>
      <c r="M28" s="54"/>
    </row>
    <row r="29" spans="1:13" s="55" customFormat="1" ht="19.5" customHeight="1">
      <c r="A29" s="71" t="s">
        <v>27</v>
      </c>
      <c r="B29" s="66">
        <v>44.413809</v>
      </c>
      <c r="C29" s="52">
        <f t="shared" si="0"/>
        <v>0.006303926380542253</v>
      </c>
      <c r="D29" s="52">
        <f t="shared" si="1"/>
        <v>0.24221816423600323</v>
      </c>
      <c r="E29" s="52"/>
      <c r="F29" s="52"/>
      <c r="G29" s="52">
        <v>16.52758538</v>
      </c>
      <c r="H29" s="52">
        <f>G29/$G$10*100</f>
        <v>0.0022137135521028664</v>
      </c>
      <c r="I29" s="52">
        <f t="shared" si="2"/>
        <v>0.08113661210575436</v>
      </c>
      <c r="J29" s="52"/>
      <c r="K29" s="52">
        <f>G29-B29</f>
        <v>-27.88622362</v>
      </c>
      <c r="L29" s="53">
        <f>G29/B29-1</f>
        <v>-0.6278728226169478</v>
      </c>
      <c r="M29" s="54"/>
    </row>
    <row r="30" spans="1:13" s="55" customFormat="1" ht="18" customHeight="1">
      <c r="A30" s="71" t="s">
        <v>28</v>
      </c>
      <c r="B30" s="66">
        <v>-0.013954624999999998</v>
      </c>
      <c r="C30" s="52">
        <f t="shared" si="0"/>
        <v>-1.9806661632663488E-06</v>
      </c>
      <c r="D30" s="52">
        <f t="shared" si="1"/>
        <v>-7.61038903486489E-05</v>
      </c>
      <c r="E30" s="52"/>
      <c r="F30" s="52"/>
      <c r="G30" s="52">
        <v>0</v>
      </c>
      <c r="H30" s="52">
        <f>G30/$G$10*100</f>
        <v>0</v>
      </c>
      <c r="I30" s="52">
        <f t="shared" si="2"/>
        <v>0</v>
      </c>
      <c r="J30" s="52"/>
      <c r="K30" s="52">
        <f>G30-B30</f>
        <v>0.013954624999999998</v>
      </c>
      <c r="L30" s="53">
        <f>G30/B30-1</f>
        <v>-1</v>
      </c>
      <c r="M30" s="54"/>
    </row>
    <row r="31" spans="1:13" s="55" customFormat="1" ht="33" customHeight="1">
      <c r="A31" s="72" t="s">
        <v>29</v>
      </c>
      <c r="B31" s="66">
        <v>230.29104399999954</v>
      </c>
      <c r="C31" s="52">
        <f t="shared" si="0"/>
        <v>0.03268663103122305</v>
      </c>
      <c r="D31" s="52">
        <f t="shared" si="1"/>
        <v>1.2559308731586731</v>
      </c>
      <c r="E31" s="52"/>
      <c r="F31" s="52"/>
      <c r="G31" s="52">
        <v>26.053054</v>
      </c>
      <c r="H31" s="52">
        <f>G31/$G$10*100</f>
        <v>0.003489559871417091</v>
      </c>
      <c r="I31" s="52">
        <f t="shared" si="2"/>
        <v>0.1278986910650751</v>
      </c>
      <c r="J31" s="52"/>
      <c r="K31" s="52">
        <f>G31-B31</f>
        <v>-204.23798999999954</v>
      </c>
      <c r="L31" s="53">
        <f>G31/B31-1</f>
        <v>-0.8868690091135283</v>
      </c>
      <c r="M31" s="54"/>
    </row>
    <row r="32" spans="1:13" s="55" customFormat="1" ht="16.5" customHeight="1" hidden="1">
      <c r="A32" s="73"/>
      <c r="B32" s="66"/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4"/>
    </row>
    <row r="33" spans="1:13" ht="15" customHeight="1">
      <c r="A33" s="73" t="s">
        <v>30</v>
      </c>
      <c r="B33" s="66">
        <v>-86.923</v>
      </c>
      <c r="C33" s="74">
        <f t="shared" si="0"/>
        <v>-0.012337518558155512</v>
      </c>
      <c r="D33" s="74">
        <f t="shared" si="1"/>
        <v>-0.4740491744332513</v>
      </c>
      <c r="E33" s="74"/>
      <c r="F33" s="74"/>
      <c r="G33" s="74">
        <v>161.49676874</v>
      </c>
      <c r="H33" s="74">
        <f>G33/$G$10*100</f>
        <v>0.02163096286364854</v>
      </c>
      <c r="I33" s="74">
        <f t="shared" si="2"/>
        <v>0.7928139761689795</v>
      </c>
      <c r="J33" s="74"/>
      <c r="K33" s="74">
        <f>G33-B33</f>
        <v>248.41976874</v>
      </c>
      <c r="L33" s="53">
        <f>G33/B33-1</f>
        <v>-2.8579290721673205</v>
      </c>
      <c r="M33" s="75"/>
    </row>
    <row r="34" spans="1:13" ht="48" customHeight="1">
      <c r="A34" s="76" t="s">
        <v>31</v>
      </c>
      <c r="B34" s="66">
        <v>0</v>
      </c>
      <c r="C34" s="51"/>
      <c r="D34" s="51"/>
      <c r="E34" s="51"/>
      <c r="F34" s="52"/>
      <c r="G34" s="66">
        <v>0</v>
      </c>
      <c r="H34" s="66">
        <f>G34/$G$10*100</f>
        <v>0</v>
      </c>
      <c r="I34" s="66">
        <f t="shared" si="2"/>
        <v>0</v>
      </c>
      <c r="J34" s="66"/>
      <c r="K34" s="66">
        <f>G34-B34</f>
        <v>0</v>
      </c>
      <c r="L34" s="53"/>
      <c r="M34" s="77"/>
    </row>
    <row r="35" spans="1:13" ht="48" customHeight="1">
      <c r="A35" s="76" t="s">
        <v>32</v>
      </c>
      <c r="B35" s="66">
        <v>0</v>
      </c>
      <c r="C35" s="51"/>
      <c r="D35" s="66"/>
      <c r="E35" s="66"/>
      <c r="F35" s="66"/>
      <c r="G35" s="66">
        <v>23.29582766</v>
      </c>
      <c r="H35" s="66">
        <f>G35/$G$10*100</f>
        <v>0.0031202555129922313</v>
      </c>
      <c r="I35" s="66">
        <f t="shared" si="2"/>
        <v>0.11436301728740023</v>
      </c>
      <c r="J35" s="66"/>
      <c r="K35" s="66">
        <f>G35-B35</f>
        <v>23.29582766</v>
      </c>
      <c r="L35" s="53"/>
      <c r="M35" s="77"/>
    </row>
    <row r="36" spans="1:13" ht="10.5" customHeight="1">
      <c r="A36" s="78"/>
      <c r="B36" s="51"/>
      <c r="C36" s="51"/>
      <c r="D36" s="51"/>
      <c r="E36" s="51"/>
      <c r="F36" s="52"/>
      <c r="G36" s="69"/>
      <c r="H36" s="52"/>
      <c r="I36" s="52"/>
      <c r="J36" s="52"/>
      <c r="K36" s="52"/>
      <c r="L36" s="77"/>
      <c r="M36" s="77"/>
    </row>
    <row r="37" spans="1:13" s="55" customFormat="1" ht="33" customHeight="1">
      <c r="A37" s="46" t="s">
        <v>33</v>
      </c>
      <c r="B37" s="79">
        <f>B38+B51+B52+B53+B54</f>
        <v>14385.538270975</v>
      </c>
      <c r="C37" s="48">
        <f aca="true" t="shared" si="3" ref="C37:C55">B37/$B$10*100</f>
        <v>2.0418283467806035</v>
      </c>
      <c r="D37" s="48">
        <f>B37/B$37*100</f>
        <v>100</v>
      </c>
      <c r="E37" s="48"/>
      <c r="F37" s="48"/>
      <c r="G37" s="79">
        <f>G38+G51+G52+G53+G54</f>
        <v>15632.38280010333</v>
      </c>
      <c r="H37" s="48">
        <f>G37/$G$10*100</f>
        <v>2.0938096437320293</v>
      </c>
      <c r="I37" s="48">
        <f>G37/G$37*100</f>
        <v>100</v>
      </c>
      <c r="J37" s="48"/>
      <c r="K37" s="48">
        <f>G37-B37</f>
        <v>1246.8445291283315</v>
      </c>
      <c r="L37" s="49">
        <f>G37/B37-1</f>
        <v>0.08667347065100994</v>
      </c>
      <c r="M37" s="49"/>
    </row>
    <row r="38" spans="1:13" s="55" customFormat="1" ht="19.5" customHeight="1">
      <c r="A38" s="80" t="s">
        <v>34</v>
      </c>
      <c r="B38" s="69">
        <f>B39+B40+B41+B42+B43+B50</f>
        <v>14467.791552933333</v>
      </c>
      <c r="C38" s="52">
        <f t="shared" si="3"/>
        <v>2.0535030633991065</v>
      </c>
      <c r="D38" s="52">
        <f>B38/B$37*100</f>
        <v>100.57177757556902</v>
      </c>
      <c r="E38" s="52"/>
      <c r="F38" s="52"/>
      <c r="G38" s="69">
        <f>G39+G40+G41+G42+G43+G50</f>
        <v>15317.251113919998</v>
      </c>
      <c r="H38" s="52">
        <f>G38/$G$10*100</f>
        <v>2.051600738537369</v>
      </c>
      <c r="I38" s="52">
        <f>G38/G$37*100</f>
        <v>97.98410971498696</v>
      </c>
      <c r="J38" s="52"/>
      <c r="K38" s="52">
        <f>G38-B38</f>
        <v>849.4595609866647</v>
      </c>
      <c r="L38" s="53">
        <f>G38/B38-1</f>
        <v>0.05871383741455949</v>
      </c>
      <c r="M38" s="54"/>
    </row>
    <row r="39" spans="1:13" ht="19.5" customHeight="1">
      <c r="A39" s="81" t="s">
        <v>35</v>
      </c>
      <c r="B39" s="74">
        <v>3786.726017</v>
      </c>
      <c r="C39" s="74">
        <f t="shared" si="3"/>
        <v>0.5374734248632445</v>
      </c>
      <c r="D39" s="74">
        <f>B39/B$37*100</f>
        <v>26.32314443624465</v>
      </c>
      <c r="E39" s="74"/>
      <c r="F39" s="74"/>
      <c r="G39" s="82">
        <v>4773.072006259999</v>
      </c>
      <c r="H39" s="74">
        <f>G39/$G$10*100</f>
        <v>0.6393077961773371</v>
      </c>
      <c r="I39" s="74">
        <f>G39/G$37*100</f>
        <v>30.53323391126559</v>
      </c>
      <c r="J39" s="74"/>
      <c r="K39" s="74">
        <f>G39-B39</f>
        <v>986.3459892599994</v>
      </c>
      <c r="L39" s="83">
        <f>G39/B39-1</f>
        <v>0.26047461179708575</v>
      </c>
      <c r="M39" s="84"/>
    </row>
    <row r="40" spans="1:13" ht="17.25" customHeight="1">
      <c r="A40" s="81" t="s">
        <v>36</v>
      </c>
      <c r="B40" s="74">
        <v>2140.6853720000004</v>
      </c>
      <c r="C40" s="74">
        <f t="shared" si="3"/>
        <v>0.30384070388990303</v>
      </c>
      <c r="D40" s="74">
        <f>B40/B$37*100</f>
        <v>14.880815244287085</v>
      </c>
      <c r="E40" s="74"/>
      <c r="F40" s="74"/>
      <c r="G40" s="82">
        <v>1961.581283243333</v>
      </c>
      <c r="H40" s="74">
        <f>G40/$G$10*100</f>
        <v>0.26273523750915256</v>
      </c>
      <c r="I40" s="74">
        <f>G40/G$37*100</f>
        <v>12.548191202369782</v>
      </c>
      <c r="J40" s="74"/>
      <c r="K40" s="74">
        <f>G40-B40</f>
        <v>-179.10408875666735</v>
      </c>
      <c r="L40" s="83">
        <f>G40/B40-1</f>
        <v>-0.08366670371056628</v>
      </c>
      <c r="M40" s="84"/>
    </row>
    <row r="41" spans="1:13" ht="19.5" customHeight="1">
      <c r="A41" s="81" t="s">
        <v>37</v>
      </c>
      <c r="B41" s="74">
        <v>831.8136686</v>
      </c>
      <c r="C41" s="74">
        <f t="shared" si="3"/>
        <v>0.11806445443990564</v>
      </c>
      <c r="D41" s="74">
        <f>B41/B$37*100</f>
        <v>5.782290887775191</v>
      </c>
      <c r="E41" s="74"/>
      <c r="F41" s="74"/>
      <c r="G41" s="82">
        <v>979.51963663</v>
      </c>
      <c r="H41" s="74">
        <f>G41/$G$10*100</f>
        <v>0.1311973796718457</v>
      </c>
      <c r="I41" s="74">
        <f>G41/G$37*100</f>
        <v>6.265965010935667</v>
      </c>
      <c r="J41" s="74"/>
      <c r="K41" s="74">
        <f>G41-B41</f>
        <v>147.70596803</v>
      </c>
      <c r="L41" s="83">
        <f>G41/B41-1</f>
        <v>0.17757097966254798</v>
      </c>
      <c r="M41" s="84"/>
    </row>
    <row r="42" spans="1:13" ht="19.5" customHeight="1">
      <c r="A42" s="81" t="s">
        <v>38</v>
      </c>
      <c r="B42" s="74">
        <v>307.254179</v>
      </c>
      <c r="C42" s="74">
        <f t="shared" si="3"/>
        <v>0.04361048439979448</v>
      </c>
      <c r="D42" s="74">
        <f>B42/B$37*100</f>
        <v>2.135854586824407</v>
      </c>
      <c r="E42" s="74"/>
      <c r="F42" s="74"/>
      <c r="G42" s="82">
        <v>297.7068341</v>
      </c>
      <c r="H42" s="74">
        <f>G42/$G$10*100</f>
        <v>0.03987501126439861</v>
      </c>
      <c r="I42" s="74">
        <f>G42/G$37*100</f>
        <v>1.9044238994584506</v>
      </c>
      <c r="J42" s="74"/>
      <c r="K42" s="74">
        <f>G42-B42</f>
        <v>-9.547344900000041</v>
      </c>
      <c r="L42" s="83">
        <f>G42/B42-1</f>
        <v>-0.031073116502672637</v>
      </c>
      <c r="M42" s="84"/>
    </row>
    <row r="43" spans="1:13" s="55" customFormat="1" ht="19.5" customHeight="1">
      <c r="A43" s="81" t="s">
        <v>39</v>
      </c>
      <c r="B43" s="82">
        <f>B44+B45+B46+B47+B49+B48</f>
        <v>7398.617327333333</v>
      </c>
      <c r="C43" s="74">
        <f t="shared" si="3"/>
        <v>1.0501314793629526</v>
      </c>
      <c r="D43" s="74">
        <f>B43/B$37*100</f>
        <v>51.43093840472528</v>
      </c>
      <c r="E43" s="74"/>
      <c r="F43" s="74"/>
      <c r="G43" s="82">
        <f>G44+G45+G46+G47+G49+G48</f>
        <v>7302.448695656666</v>
      </c>
      <c r="H43" s="74">
        <f>G43/$G$10*100</f>
        <v>0.978093851547906</v>
      </c>
      <c r="I43" s="74">
        <f>G43/G$37*100</f>
        <v>46.71359951349449</v>
      </c>
      <c r="J43" s="74"/>
      <c r="K43" s="74">
        <f>G43-B43</f>
        <v>-96.16863167666725</v>
      </c>
      <c r="L43" s="83">
        <f>G43/B43-1</f>
        <v>-0.012998189718690156</v>
      </c>
      <c r="M43" s="85"/>
    </row>
    <row r="44" spans="1:13" ht="31.5" customHeight="1">
      <c r="A44" s="86" t="s">
        <v>40</v>
      </c>
      <c r="B44" s="59">
        <v>64.0790209999999</v>
      </c>
      <c r="C44" s="59">
        <f t="shared" si="3"/>
        <v>0.009095131447096113</v>
      </c>
      <c r="D44" s="59">
        <f>B44/B$37*100</f>
        <v>0.44544055142718586</v>
      </c>
      <c r="E44" s="59"/>
      <c r="F44" s="59"/>
      <c r="G44" s="87">
        <v>22.81785769000021</v>
      </c>
      <c r="H44" s="59">
        <f>G44/$G$10*100</f>
        <v>0.003056235961693037</v>
      </c>
      <c r="I44" s="59">
        <f>G44/G$37*100</f>
        <v>0.14596532071776916</v>
      </c>
      <c r="J44" s="59"/>
      <c r="K44" s="59">
        <f>G44-B44</f>
        <v>-41.26116330999969</v>
      </c>
      <c r="L44" s="60">
        <f>G44/B44-1</f>
        <v>-0.6439106382414886</v>
      </c>
      <c r="M44" s="84"/>
    </row>
    <row r="45" spans="1:13" ht="15.75" customHeight="1">
      <c r="A45" s="88" t="s">
        <v>41</v>
      </c>
      <c r="B45" s="59">
        <v>675.4491383333333</v>
      </c>
      <c r="C45" s="89">
        <f t="shared" si="3"/>
        <v>0.09587067035511485</v>
      </c>
      <c r="D45" s="89">
        <f>B45/B$37*100</f>
        <v>4.695334478350068</v>
      </c>
      <c r="E45" s="89"/>
      <c r="F45" s="89"/>
      <c r="G45" s="90">
        <v>232.91884560666668</v>
      </c>
      <c r="H45" s="89">
        <f>G45/$G$10*100</f>
        <v>0.03119727372176087</v>
      </c>
      <c r="I45" s="89">
        <f>G45/G$37*100</f>
        <v>1.4899765991217095</v>
      </c>
      <c r="J45" s="89"/>
      <c r="K45" s="89">
        <f>G45-B45</f>
        <v>-442.53029272666663</v>
      </c>
      <c r="L45" s="91">
        <f>G45/B45-1</f>
        <v>-0.6551644936857977</v>
      </c>
      <c r="M45" s="84"/>
    </row>
    <row r="46" spans="1:13" ht="33" customHeight="1">
      <c r="A46" s="86" t="s">
        <v>42</v>
      </c>
      <c r="B46" s="59">
        <v>413.07158599999997</v>
      </c>
      <c r="C46" s="59">
        <f t="shared" si="3"/>
        <v>0.058629802907420696</v>
      </c>
      <c r="D46" s="59">
        <f>B46/B$37*100</f>
        <v>2.8714364260768357</v>
      </c>
      <c r="E46" s="52"/>
      <c r="F46" s="52"/>
      <c r="G46" s="87">
        <v>322.84599187</v>
      </c>
      <c r="H46" s="59">
        <f>G46/$G$10*100</f>
        <v>0.043242163390034824</v>
      </c>
      <c r="I46" s="59">
        <f>G46/G$37*100</f>
        <v>2.0652385244037523</v>
      </c>
      <c r="J46" s="59"/>
      <c r="K46" s="59">
        <f>G46-B46</f>
        <v>-90.22559412999999</v>
      </c>
      <c r="L46" s="60">
        <f>G46/B46-1</f>
        <v>-0.21842604814265776</v>
      </c>
      <c r="M46" s="84"/>
    </row>
    <row r="47" spans="1:13" ht="17.25" customHeight="1">
      <c r="A47" s="88" t="s">
        <v>43</v>
      </c>
      <c r="B47" s="59">
        <v>6042.455231</v>
      </c>
      <c r="C47" s="89">
        <f>B47/$B$10*100</f>
        <v>0.8576430121979953</v>
      </c>
      <c r="D47" s="89">
        <f>B47/B$37*100</f>
        <v>42.00367839687701</v>
      </c>
      <c r="E47" s="89"/>
      <c r="F47" s="89"/>
      <c r="G47" s="90">
        <v>6523.587145349999</v>
      </c>
      <c r="H47" s="89">
        <f>G47/$G$10*100</f>
        <v>0.8737727223881596</v>
      </c>
      <c r="I47" s="89">
        <f>G47/G$37*100</f>
        <v>41.731239752565926</v>
      </c>
      <c r="J47" s="89"/>
      <c r="K47" s="89">
        <f>G47-B47</f>
        <v>481.13191434999953</v>
      </c>
      <c r="L47" s="91">
        <f>G47/B47-1</f>
        <v>0.07962523443808367</v>
      </c>
      <c r="M47" s="84"/>
    </row>
    <row r="48" spans="1:13" ht="48" customHeight="1">
      <c r="A48" s="92" t="s">
        <v>44</v>
      </c>
      <c r="B48" s="90">
        <v>52.756</v>
      </c>
      <c r="C48" s="89">
        <f>B48/$B$10*100</f>
        <v>0.0074879851023785665</v>
      </c>
      <c r="D48" s="89">
        <f>B48/B$37*100</f>
        <v>0.36672941259656033</v>
      </c>
      <c r="E48" s="89"/>
      <c r="F48" s="89"/>
      <c r="G48" s="90">
        <v>51.57411759</v>
      </c>
      <c r="H48" s="89">
        <f>G48/$G$10*100</f>
        <v>0.0069078646651486745</v>
      </c>
      <c r="I48" s="89">
        <f>G48/G$37*100</f>
        <v>0.32991846636239675</v>
      </c>
      <c r="J48" s="89"/>
      <c r="K48" s="89">
        <f>G48-B48</f>
        <v>-1.18188241</v>
      </c>
      <c r="L48" s="91">
        <f>G48/B48-1</f>
        <v>-0.02240280555766172</v>
      </c>
      <c r="M48" s="84"/>
    </row>
    <row r="49" spans="1:13" ht="19.5" customHeight="1">
      <c r="A49" s="93" t="s">
        <v>45</v>
      </c>
      <c r="B49" s="59">
        <v>150.806351</v>
      </c>
      <c r="C49" s="59">
        <f t="shared" si="3"/>
        <v>0.02140487735294702</v>
      </c>
      <c r="D49" s="59">
        <f>B49/B$37*100</f>
        <v>1.0483191393976174</v>
      </c>
      <c r="E49" s="59"/>
      <c r="F49" s="59"/>
      <c r="G49" s="87">
        <v>148.70473755</v>
      </c>
      <c r="H49" s="59">
        <f>G49/$G$10*100</f>
        <v>0.019917591421109028</v>
      </c>
      <c r="I49" s="59">
        <f>G49/G$37*100</f>
        <v>0.9512608503229403</v>
      </c>
      <c r="J49" s="59"/>
      <c r="K49" s="59">
        <f>G49-B49</f>
        <v>-2.101613450000002</v>
      </c>
      <c r="L49" s="60">
        <f>G49/B49-1</f>
        <v>-0.013935841800190474</v>
      </c>
      <c r="M49" s="84"/>
    </row>
    <row r="50" spans="1:13" ht="31.5" customHeight="1">
      <c r="A50" s="94" t="s">
        <v>46</v>
      </c>
      <c r="B50" s="95">
        <v>2.694989</v>
      </c>
      <c r="C50" s="95">
        <f>B50/$B$10*100</f>
        <v>0.0003825164433064317</v>
      </c>
      <c r="D50" s="74">
        <f>B50/B$37*100</f>
        <v>0.01873401571241549</v>
      </c>
      <c r="E50" s="74"/>
      <c r="F50" s="74"/>
      <c r="G50" s="82">
        <v>2.92265803</v>
      </c>
      <c r="H50" s="74">
        <f>G50/$G$10*100</f>
        <v>0.00039146236672917223</v>
      </c>
      <c r="I50" s="74">
        <f>G50/G$37*100</f>
        <v>0.018696177462982043</v>
      </c>
      <c r="J50" s="74"/>
      <c r="K50" s="74">
        <f>G50-B50</f>
        <v>0.22766902999999994</v>
      </c>
      <c r="L50" s="96">
        <f>G50/B50-1</f>
        <v>0.08447864907797387</v>
      </c>
      <c r="M50" s="85"/>
    </row>
    <row r="51" spans="1:13" s="55" customFormat="1" ht="19.5" customHeight="1">
      <c r="A51" s="80" t="s">
        <v>47</v>
      </c>
      <c r="B51" s="82">
        <v>265.74082666666663</v>
      </c>
      <c r="C51" s="74">
        <f t="shared" si="3"/>
        <v>0.03771823775824105</v>
      </c>
      <c r="D51" s="74">
        <f>B51/B$37*100</f>
        <v>1.847277603806032</v>
      </c>
      <c r="E51" s="74"/>
      <c r="F51" s="74"/>
      <c r="G51" s="82">
        <v>315.13168618333333</v>
      </c>
      <c r="H51" s="74">
        <f>G51/$G$10*100</f>
        <v>0.04220890519466024</v>
      </c>
      <c r="I51" s="74">
        <f>G51/G$37*100</f>
        <v>2.0158902850130453</v>
      </c>
      <c r="J51" s="74"/>
      <c r="K51" s="74">
        <f>G51-B51</f>
        <v>49.390859516666694</v>
      </c>
      <c r="L51" s="83">
        <f>G51/B51-1</f>
        <v>0.18586101404215305</v>
      </c>
      <c r="M51" s="85"/>
    </row>
    <row r="52" spans="1:13" ht="19.5" customHeight="1">
      <c r="A52" s="80" t="s">
        <v>48</v>
      </c>
      <c r="B52" s="97">
        <v>0</v>
      </c>
      <c r="C52" s="74">
        <f t="shared" si="3"/>
        <v>0</v>
      </c>
      <c r="D52" s="74">
        <f>B52/B$37*100</f>
        <v>0</v>
      </c>
      <c r="E52" s="74"/>
      <c r="F52" s="74"/>
      <c r="G52" s="82">
        <v>0</v>
      </c>
      <c r="H52" s="74">
        <f>G52/$G$10*100</f>
        <v>0</v>
      </c>
      <c r="I52" s="74">
        <f>G52/G$37*100</f>
        <v>0</v>
      </c>
      <c r="J52" s="74"/>
      <c r="K52" s="74">
        <f>G52-B52</f>
        <v>0</v>
      </c>
      <c r="L52" s="83"/>
      <c r="M52" s="85"/>
    </row>
    <row r="53" spans="1:13" s="55" customFormat="1" ht="32.25" customHeight="1">
      <c r="A53" s="98" t="s">
        <v>49</v>
      </c>
      <c r="B53" s="95">
        <v>-347.99410862499997</v>
      </c>
      <c r="C53" s="74">
        <f t="shared" si="3"/>
        <v>-0.04939295437674404</v>
      </c>
      <c r="D53" s="74">
        <f>B53/B$37*100</f>
        <v>-2.4190551793750443</v>
      </c>
      <c r="E53" s="74"/>
      <c r="F53" s="74"/>
      <c r="G53" s="82">
        <v>0</v>
      </c>
      <c r="H53" s="74">
        <f>G53/$G$10*100</f>
        <v>0</v>
      </c>
      <c r="I53" s="74">
        <f>G53/G$37*100</f>
        <v>0</v>
      </c>
      <c r="J53" s="74"/>
      <c r="K53" s="74">
        <f>G53-B53</f>
        <v>347.99410862499997</v>
      </c>
      <c r="L53" s="83">
        <f>G53/B53-1</f>
        <v>-1</v>
      </c>
      <c r="M53" s="85"/>
    </row>
    <row r="54" spans="1:13" s="55" customFormat="1" ht="7.5" customHeight="1">
      <c r="A54" s="99"/>
      <c r="B54" s="100"/>
      <c r="C54" s="52"/>
      <c r="D54" s="52"/>
      <c r="E54" s="52"/>
      <c r="F54" s="52"/>
      <c r="G54" s="69"/>
      <c r="H54" s="52"/>
      <c r="I54" s="52"/>
      <c r="J54" s="52"/>
      <c r="K54" s="74"/>
      <c r="L54" s="83"/>
      <c r="M54" s="85"/>
    </row>
    <row r="55" spans="1:13" s="37" customFormat="1" ht="22.5" customHeight="1" thickBot="1">
      <c r="A55" s="101" t="s">
        <v>50</v>
      </c>
      <c r="B55" s="102">
        <f>B12-B37</f>
        <v>3950.745112266972</v>
      </c>
      <c r="C55" s="103">
        <f t="shared" si="3"/>
        <v>0.5607536686623327</v>
      </c>
      <c r="D55" s="102">
        <v>0</v>
      </c>
      <c r="E55" s="102"/>
      <c r="F55" s="104"/>
      <c r="G55" s="102">
        <f>G12-G37</f>
        <v>4737.688060703333</v>
      </c>
      <c r="H55" s="103">
        <f>G55/$G$10*100</f>
        <v>0.6345684517416733</v>
      </c>
      <c r="I55" s="105">
        <v>0</v>
      </c>
      <c r="J55" s="104"/>
      <c r="K55" s="105">
        <f>G55-B55</f>
        <v>786.9429484363609</v>
      </c>
      <c r="L55" s="106">
        <f>G55/B55-1</f>
        <v>0.19918848877213602</v>
      </c>
      <c r="M55" s="107"/>
    </row>
    <row r="56" spans="1:12" ht="15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</row>
  </sheetData>
  <sheetProtection/>
  <mergeCells count="5">
    <mergeCell ref="A3:M4"/>
    <mergeCell ref="B7:D7"/>
    <mergeCell ref="G7:I7"/>
    <mergeCell ref="K7:L7"/>
    <mergeCell ref="A56:L56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2016-02-25T15:13:55Z</cp:lastPrinted>
  <dcterms:created xsi:type="dcterms:W3CDTF">2016-02-25T14:54:08Z</dcterms:created>
  <dcterms:modified xsi:type="dcterms:W3CDTF">2016-02-25T15:39:46Z</dcterms:modified>
  <cp:category/>
  <cp:version/>
  <cp:contentType/>
  <cp:contentStatus/>
</cp:coreProperties>
</file>