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2'!$A$2:$M$63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<sst xmlns="http://schemas.openxmlformats.org/spreadsheetml/2006/main" count="55" uniqueCount="51">
  <si>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</si>
  <si>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</si>
  <si>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Realizari 1.01.-31.03. 2014</t>
  </si>
  <si>
    <t xml:space="preserve"> Diferenţe    2015
   faţă de      2014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</si>
  <si>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</si>
  <si>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</si>
  <si>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</si>
  <si>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</si>
  <si>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</si>
  <si>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</si>
  <si>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</si>
  <si>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</si>
  <si>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</si>
  <si>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</si>
  <si>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</si>
  <si>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</si>
  <si>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</si>
  <si>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</si>
  <si>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</si>
  <si>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</si>
  <si>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</si>
  <si>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</si>
  <si>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</si>
  <si>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</si>
  <si>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</si>
  <si>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</si>
  <si>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</si>
  <si>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</si>
  <si>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</si>
  <si>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</si>
  <si>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</si>
  <si>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</si>
  <si>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</si>
  <si>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</si>
  <si>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</si>
  <si>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</si>
  <si>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</si>
  <si>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</si>
  <si>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</si>
  <si>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</si>
  <si>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</si>
  <si>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</si>
  <si>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</si>
  <si>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</si>
  <si>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</si>
  <si>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</si>
  <si>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</si>
  <si>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</si>
  <si>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</si>
  <si>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</si>
  <si>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Realizari 1.01.-31.03.2015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</si>
</sst>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  <numFmt numFmtId="223" formatCode="#,##0.00_);\(#,##0.00\)"/>
    <numFmt numFmtId="224" formatCode="_-* #,##0.00\ _D_M_-;\-* #,##0.00\ _D_M_-;_-* &quot;-&quot;??\ _D_M_-;_-@_-"/>
    <numFmt numFmtId="225" formatCode="_-* #,##0.000\ _l_e_i_-;\-* #,##0.000\ _l_e_i_-;_-* &quot;-&quot;??\ _l_e_i_-;_-@_-"/>
  </numFmts>
  <fonts count="79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1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304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4" fillId="0" borderId="22" xfId="304" applyFont="1" applyFill="1" applyBorder="1" applyAlignment="1" quotePrefix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0" fontId="74" fillId="0" borderId="21" xfId="304" applyFont="1" applyFill="1" applyBorder="1" applyAlignment="1" quotePrefix="1">
      <alignment vertical="center" wrapText="1"/>
      <protection/>
    </xf>
    <xf numFmtId="165" fontId="75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304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304" applyFont="1" applyFill="1" applyBorder="1" applyAlignment="1">
      <alignment horizontal="right"/>
      <protection/>
    </xf>
    <xf numFmtId="0" fontId="25" fillId="0" borderId="23" xfId="304" applyFont="1" applyFill="1" applyBorder="1" applyAlignment="1">
      <alignment horizontal="center" wrapText="1"/>
      <protection/>
    </xf>
    <xf numFmtId="0" fontId="74" fillId="0" borderId="23" xfId="304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4" fillId="30" borderId="24" xfId="0" applyNumberFormat="1" applyFont="1" applyFill="1" applyBorder="1" applyAlignment="1" applyProtection="1">
      <alignment horizontal="center" vertical="center"/>
      <protection locked="0"/>
    </xf>
    <xf numFmtId="49" fontId="74" fillId="0" borderId="24" xfId="304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304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304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304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7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217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 applyProtection="1">
      <alignment horizontal="left" indent="3"/>
      <protection/>
    </xf>
    <xf numFmtId="165" fontId="72" fillId="30" borderId="0" xfId="0" applyNumberFormat="1" applyFont="1" applyFill="1" applyBorder="1" applyAlignment="1">
      <alignment horizontal="left" vertical="center" indent="4"/>
    </xf>
    <xf numFmtId="165" fontId="72" fillId="30" borderId="0" xfId="0" applyNumberFormat="1" applyFont="1" applyFill="1" applyBorder="1" applyAlignment="1">
      <alignment horizontal="left" indent="3"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0" borderId="0" xfId="0" applyNumberFormat="1" applyFont="1" applyFill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8" borderId="20" xfId="0" applyNumberFormat="1" applyFont="1" applyFill="1" applyBorder="1" applyAlignment="1" applyProtection="1">
      <alignment horizontal="left" vertical="center"/>
      <protection/>
    </xf>
    <xf numFmtId="165" fontId="74" fillId="8" borderId="20" xfId="0" applyNumberFormat="1" applyFont="1" applyFill="1" applyBorder="1" applyAlignment="1" applyProtection="1">
      <alignment/>
      <protection/>
    </xf>
    <xf numFmtId="4" fontId="74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 applyProtection="1">
      <alignment/>
      <protection/>
    </xf>
    <xf numFmtId="172" fontId="77" fillId="8" borderId="20" xfId="0" applyNumberFormat="1" applyFont="1" applyFill="1" applyBorder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0" fontId="74" fillId="0" borderId="22" xfId="304" applyFont="1" applyFill="1" applyBorder="1" applyAlignment="1">
      <alignment horizontal="center" vertical="center" wrapText="1"/>
      <protection/>
    </xf>
    <xf numFmtId="0" fontId="74" fillId="0" borderId="22" xfId="304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4" fillId="30" borderId="22" xfId="0" applyNumberFormat="1" applyFont="1" applyFill="1" applyBorder="1" applyAlignment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" xfId="126"/>
    <cellStyle name="Comma 2" xfId="127"/>
    <cellStyle name="Comma 2 2" xfId="128"/>
    <cellStyle name="Comma 2_BGC rectificare MFP 3 decembrie  retea ora 12 " xfId="129"/>
    <cellStyle name="Comma 3" xfId="130"/>
    <cellStyle name="Comma 4" xfId="131"/>
    <cellStyle name="Comma(3)" xfId="132"/>
    <cellStyle name="Comma[mine]" xfId="133"/>
    <cellStyle name="Comma[mine] 2" xfId="134"/>
    <cellStyle name="Comma[mine]_BGC 2015 trim 26 ianuarie retea final" xfId="135"/>
    <cellStyle name="Comma0" xfId="136"/>
    <cellStyle name="Comma0 - Style3" xfId="137"/>
    <cellStyle name="Comma0 2" xfId="138"/>
    <cellStyle name="Comma0_040902bgr_bop_active" xfId="139"/>
    <cellStyle name="Commentaire" xfId="140"/>
    <cellStyle name="cucu" xfId="141"/>
    <cellStyle name="Curren - Style3" xfId="142"/>
    <cellStyle name="Curren - Style4" xfId="143"/>
    <cellStyle name="Currency" xfId="144"/>
    <cellStyle name="Currency [0]" xfId="145"/>
    <cellStyle name="Currency0" xfId="146"/>
    <cellStyle name="Currency0 2" xfId="147"/>
    <cellStyle name="Currency0_BGC 2015 trim 26 ianuarie retea final" xfId="148"/>
    <cellStyle name="Date" xfId="149"/>
    <cellStyle name="Date 2" xfId="150"/>
    <cellStyle name="Date_BGC 2015 trim 26 ianuarie retea final" xfId="151"/>
    <cellStyle name="Datum" xfId="152"/>
    <cellStyle name="Datum 2" xfId="153"/>
    <cellStyle name="Datum_BGC 2015 trim 26 ianuarie retea final" xfId="154"/>
    <cellStyle name="Dezimal [0]_laroux" xfId="155"/>
    <cellStyle name="Dezimal_laroux" xfId="156"/>
    <cellStyle name="Entrée" xfId="157"/>
    <cellStyle name="Eronat" xfId="158"/>
    <cellStyle name="Euro" xfId="159"/>
    <cellStyle name="Euro 2" xfId="160"/>
    <cellStyle name="Euro_BGC 2015 trim 26 ianuarie retea final" xfId="161"/>
    <cellStyle name="Excel.Chart" xfId="162"/>
    <cellStyle name="Explanatory Text" xfId="163"/>
    <cellStyle name="Ezres [0]_10mell99" xfId="164"/>
    <cellStyle name="Ezres_10mell99" xfId="165"/>
    <cellStyle name="F2" xfId="166"/>
    <cellStyle name="F3" xfId="167"/>
    <cellStyle name="F4" xfId="168"/>
    <cellStyle name="F5" xfId="169"/>
    <cellStyle name="F5 - Style8" xfId="170"/>
    <cellStyle name="F5_BGC 2014 trim 18 iulie retea si semestru -cu MF tinta 8400" xfId="171"/>
    <cellStyle name="F6" xfId="172"/>
    <cellStyle name="F6 - Style5" xfId="173"/>
    <cellStyle name="F6_BGC 2014 trim 18 iulie retea si semestru -cu MF tinta 8400" xfId="174"/>
    <cellStyle name="F7" xfId="175"/>
    <cellStyle name="F7 - Style7" xfId="176"/>
    <cellStyle name="F7_BGC 2014 trim 18 iulie retea si semestru -cu MF tinta 8400" xfId="177"/>
    <cellStyle name="F8" xfId="178"/>
    <cellStyle name="F8 - Style6" xfId="179"/>
    <cellStyle name="F8_BGC 2014 trim 18 iulie retea si semestru -cu MF tinta 8400" xfId="180"/>
    <cellStyle name="Finanční0" xfId="181"/>
    <cellStyle name="Finanční0 2" xfId="182"/>
    <cellStyle name="Finanční0_BGC 2015 trim 26 ianuarie retea final" xfId="183"/>
    <cellStyle name="Finanení0" xfId="184"/>
    <cellStyle name="Finanèní0" xfId="185"/>
    <cellStyle name="Finanení0 2" xfId="186"/>
    <cellStyle name="Finanèní0 2" xfId="187"/>
    <cellStyle name="Finanení0_BGC 2014 trim 18 iulie retea si semestru -cu MF tinta 8400" xfId="188"/>
    <cellStyle name="Finanèní0_BGC 2014 trim 18 iulie retea si semestru -cu MF tinta 8400" xfId="189"/>
    <cellStyle name="Finanení0_BGC 2015 trim 26 ianuarie retea final" xfId="190"/>
    <cellStyle name="Finanèní0_BGC 2015 trim 26 ianuarie retea final" xfId="191"/>
    <cellStyle name="Finanení0_BGC rectificare MFP 3 decembrie  retea ora 12 " xfId="192"/>
    <cellStyle name="Finanèní0_BGC rectificare MFP 3 decembrie  retea ora 12 " xfId="193"/>
    <cellStyle name="Fixed" xfId="194"/>
    <cellStyle name="Fixed (0)" xfId="195"/>
    <cellStyle name="Fixed (0) 2" xfId="196"/>
    <cellStyle name="Fixed (0)_BGC 2015 trim 26 ianuarie retea final" xfId="197"/>
    <cellStyle name="Fixed (1)" xfId="198"/>
    <cellStyle name="Fixed (1) 2" xfId="199"/>
    <cellStyle name="Fixed (1)_BGC 2015 trim 26 ianuarie retea final" xfId="200"/>
    <cellStyle name="Fixed (2)" xfId="201"/>
    <cellStyle name="Fixed (2) 2" xfId="202"/>
    <cellStyle name="Fixed (2)_BGC 2015 trim 26 ianuarie retea final" xfId="203"/>
    <cellStyle name="Fixed 2" xfId="204"/>
    <cellStyle name="Fixed_BGC 2014 trim 18 iulie retea si semestru -cu MF tinta 8400" xfId="205"/>
    <cellStyle name="fixed0 - Style4" xfId="206"/>
    <cellStyle name="Fixed1 - Style1" xfId="207"/>
    <cellStyle name="Fixed1 - Style2" xfId="208"/>
    <cellStyle name="Fixed2 - Style2" xfId="209"/>
    <cellStyle name="Followed Hyperlink" xfId="210"/>
    <cellStyle name="Good" xfId="211"/>
    <cellStyle name="Grey" xfId="212"/>
    <cellStyle name="Grey 2" xfId="213"/>
    <cellStyle name="Grey_BGC 2015 trim 26 ianuarie retea final" xfId="214"/>
    <cellStyle name="Heading 1" xfId="215"/>
    <cellStyle name="Heading 2" xfId="216"/>
    <cellStyle name="Heading 3" xfId="217"/>
    <cellStyle name="Heading 4" xfId="218"/>
    <cellStyle name="Heading1 1" xfId="219"/>
    <cellStyle name="Heading2" xfId="220"/>
    <cellStyle name="Hiperhivatkozás" xfId="221"/>
    <cellStyle name="Hipervínculo_IIF" xfId="222"/>
    <cellStyle name="Hyperlink" xfId="223"/>
    <cellStyle name="Iau?iue_Eeno1" xfId="224"/>
    <cellStyle name="Ieșire" xfId="225"/>
    <cellStyle name="imf-one decimal" xfId="226"/>
    <cellStyle name="imf-one decimal 2" xfId="227"/>
    <cellStyle name="imf-one decimal_BGC 2015 trim 26 ianuarie retea final" xfId="228"/>
    <cellStyle name="imf-zero decimal" xfId="229"/>
    <cellStyle name="imf-zero decimal 2" xfId="230"/>
    <cellStyle name="imf-zero decimal_BGC 2015 trim 26 ianuarie retea final" xfId="231"/>
    <cellStyle name="Input" xfId="232"/>
    <cellStyle name="Input [yellow]" xfId="233"/>
    <cellStyle name="Input [yellow] 2" xfId="234"/>
    <cellStyle name="Input [yellow]_BGC 2015 trim 26 ianuarie retea final" xfId="235"/>
    <cellStyle name="Input_19 zile feb" xfId="236"/>
    <cellStyle name="Insatisfaisant" xfId="237"/>
    <cellStyle name="Intrare" xfId="238"/>
    <cellStyle name="Ioe?uaaaoayny aeia?nnueea" xfId="239"/>
    <cellStyle name="Îáû÷íûé_AMD" xfId="240"/>
    <cellStyle name="Îòêðûâàâøàÿñÿ ãèïåðññûëêà" xfId="241"/>
    <cellStyle name="Label" xfId="242"/>
    <cellStyle name="leftli - Style3" xfId="243"/>
    <cellStyle name="Linked Cell" xfId="244"/>
    <cellStyle name="MacroCode" xfId="245"/>
    <cellStyle name="Már látott hiperhivatkozás" xfId="246"/>
    <cellStyle name="Měna0" xfId="247"/>
    <cellStyle name="Měna0 2" xfId="248"/>
    <cellStyle name="Měna0_BGC 2015 trim 26 ianuarie retea final" xfId="249"/>
    <cellStyle name="měny_DEFLÁTORY  3q 1998" xfId="250"/>
    <cellStyle name="Millares [0]_11.1.3. bis" xfId="251"/>
    <cellStyle name="Millares_11.1.3. bis" xfId="252"/>
    <cellStyle name="Milliers [0]_Encours - Apr rééch" xfId="253"/>
    <cellStyle name="Milliers_Cash flows projection" xfId="254"/>
    <cellStyle name="Mina0" xfId="255"/>
    <cellStyle name="Mìna0" xfId="256"/>
    <cellStyle name="Mina0 2" xfId="257"/>
    <cellStyle name="Mìna0 2" xfId="258"/>
    <cellStyle name="Mina0_BGC 2014 trim 18 iulie retea si semestru -cu MF tinta 8400" xfId="259"/>
    <cellStyle name="Mìna0_BGC 2014 trim 18 iulie retea si semestru -cu MF tinta 8400" xfId="260"/>
    <cellStyle name="Mina0_BGC 2015 trim 26 ianuarie retea final" xfId="261"/>
    <cellStyle name="Mìna0_BGC 2015 trim 26 ianuarie retea final" xfId="262"/>
    <cellStyle name="Mina0_BGC rectificare MFP 3 decembrie  retea ora 12 " xfId="263"/>
    <cellStyle name="Mìna0_BGC rectificare MFP 3 decembrie  retea ora 12 " xfId="264"/>
    <cellStyle name="Moneda [0]_11.1.3. bis" xfId="265"/>
    <cellStyle name="Moneda_11.1.3. bis" xfId="266"/>
    <cellStyle name="Monétaire [0]_Encours - Apr rééch" xfId="267"/>
    <cellStyle name="Monétaire_Encours - Apr rééch" xfId="268"/>
    <cellStyle name="Navadno_Slo" xfId="269"/>
    <cellStyle name="Nedefinován" xfId="270"/>
    <cellStyle name="Neutral" xfId="271"/>
    <cellStyle name="Neutre" xfId="272"/>
    <cellStyle name="Neutru" xfId="273"/>
    <cellStyle name="no dec" xfId="274"/>
    <cellStyle name="No-definido" xfId="275"/>
    <cellStyle name="Normaali_CENTRAL" xfId="276"/>
    <cellStyle name="Normal - Modelo1" xfId="277"/>
    <cellStyle name="Normal - Style1" xfId="278"/>
    <cellStyle name="Normal - Style2" xfId="279"/>
    <cellStyle name="Normal - Style3" xfId="280"/>
    <cellStyle name="Normal - Style5" xfId="281"/>
    <cellStyle name="Normal - Style6" xfId="282"/>
    <cellStyle name="Normal - Style7" xfId="283"/>
    <cellStyle name="Normal - Style8" xfId="284"/>
    <cellStyle name="Normal 10" xfId="285"/>
    <cellStyle name="Normal 2" xfId="286"/>
    <cellStyle name="Normal 2 2" xfId="287"/>
    <cellStyle name="Normal 2 3" xfId="288"/>
    <cellStyle name="Normal 2 3 2" xfId="289"/>
    <cellStyle name="Normal 2_BGC rectificare MFP 3 decembrie  retea ora 12 " xfId="290"/>
    <cellStyle name="Normal 3" xfId="291"/>
    <cellStyle name="Normal 4" xfId="292"/>
    <cellStyle name="Normal 5" xfId="293"/>
    <cellStyle name="Normal 5 2" xfId="294"/>
    <cellStyle name="Normal 5_BGC 2014 trim 18 iulie retea si semestru -cu MF tinta 8400" xfId="295"/>
    <cellStyle name="Normal 6" xfId="296"/>
    <cellStyle name="Normal 7" xfId="297"/>
    <cellStyle name="Normal 8" xfId="298"/>
    <cellStyle name="Normal 9" xfId="299"/>
    <cellStyle name="Normal Table" xfId="300"/>
    <cellStyle name="Normal Table 2" xfId="301"/>
    <cellStyle name="Normal Table_BGC 2015 trim 26 ianuarie retea final" xfId="302"/>
    <cellStyle name="Normál_10mell99" xfId="303"/>
    <cellStyle name="Normal_realizari.bugete.2005" xfId="304"/>
    <cellStyle name="normálne_HDP-OD~1" xfId="305"/>
    <cellStyle name="normální_agricult_1" xfId="306"/>
    <cellStyle name="Normßl - Style1" xfId="307"/>
    <cellStyle name="Normßl - Style1 2" xfId="308"/>
    <cellStyle name="Normßl - Style1_BGC 2015 trim 26 ianuarie retea final" xfId="309"/>
    <cellStyle name="Notă" xfId="310"/>
    <cellStyle name="Note" xfId="311"/>
    <cellStyle name="Ôèíàíñîâûé_Tranche" xfId="312"/>
    <cellStyle name="Output" xfId="313"/>
    <cellStyle name="Pénznem [0]_10mell99" xfId="314"/>
    <cellStyle name="Pénznem_10mell99" xfId="315"/>
    <cellStyle name="Percen - Style1" xfId="316"/>
    <cellStyle name="Percent" xfId="317"/>
    <cellStyle name="Percent [2]" xfId="318"/>
    <cellStyle name="Percent [2] 2" xfId="319"/>
    <cellStyle name="Percent [2]_BGC 2015 trim 26 ianuarie retea final" xfId="320"/>
    <cellStyle name="Percent 2" xfId="321"/>
    <cellStyle name="Percent 2 2" xfId="322"/>
    <cellStyle name="Percent 2_BGC rectificare MFP 3 decembrie  retea ora 12 " xfId="323"/>
    <cellStyle name="Percent 3" xfId="324"/>
    <cellStyle name="Percent 4" xfId="325"/>
    <cellStyle name="Percent 5" xfId="326"/>
    <cellStyle name="percentage difference" xfId="327"/>
    <cellStyle name="percentage difference 2" xfId="328"/>
    <cellStyle name="percentage difference one decimal" xfId="329"/>
    <cellStyle name="percentage difference one decimal 2" xfId="330"/>
    <cellStyle name="percentage difference one decimal_BGC 2015 trim 26 ianuarie retea final" xfId="331"/>
    <cellStyle name="percentage difference zero decimal" xfId="332"/>
    <cellStyle name="percentage difference zero decimal 2" xfId="333"/>
    <cellStyle name="percentage difference zero decimal_BGC 2015 trim 26 ianuarie retea final" xfId="334"/>
    <cellStyle name="percentage difference_BGC 2014 trim 18 iulie retea si semestru -cu MF tinta 8400" xfId="335"/>
    <cellStyle name="Pevný" xfId="336"/>
    <cellStyle name="Pevný 2" xfId="337"/>
    <cellStyle name="Pevný_BGC 2015 trim 26 ianuarie retea final" xfId="338"/>
    <cellStyle name="Presentation" xfId="339"/>
    <cellStyle name="Presentation 2" xfId="340"/>
    <cellStyle name="Presentation_BGC 2015 trim 26 ianuarie retea final" xfId="341"/>
    <cellStyle name="Publication" xfId="342"/>
    <cellStyle name="Red Text" xfId="343"/>
    <cellStyle name="reduced" xfId="344"/>
    <cellStyle name="s1" xfId="345"/>
    <cellStyle name="Satisfaisant" xfId="346"/>
    <cellStyle name="Sortie" xfId="347"/>
    <cellStyle name="Standard_laroux" xfId="348"/>
    <cellStyle name="STYL1 - Style1" xfId="349"/>
    <cellStyle name="Style1" xfId="350"/>
    <cellStyle name="Text" xfId="351"/>
    <cellStyle name="Text 2" xfId="352"/>
    <cellStyle name="Text avertisment" xfId="353"/>
    <cellStyle name="text BoldBlack" xfId="354"/>
    <cellStyle name="text BoldUnderline" xfId="355"/>
    <cellStyle name="text BoldUnderlineER" xfId="356"/>
    <cellStyle name="text BoldUndlnBlack" xfId="357"/>
    <cellStyle name="Text explicativ" xfId="358"/>
    <cellStyle name="text LightGreen" xfId="359"/>
    <cellStyle name="Text_BGC 2014 trim 18 iulie retea si semestru -cu MF tinta 8400" xfId="360"/>
    <cellStyle name="Texte explicatif" xfId="361"/>
    <cellStyle name="Title" xfId="362"/>
    <cellStyle name="Titlu" xfId="363"/>
    <cellStyle name="Titlu 1" xfId="364"/>
    <cellStyle name="Titlu 2" xfId="365"/>
    <cellStyle name="Titlu 3" xfId="366"/>
    <cellStyle name="Titlu 4" xfId="367"/>
    <cellStyle name="Titre" xfId="368"/>
    <cellStyle name="Titre 1" xfId="369"/>
    <cellStyle name="Titre 2" xfId="370"/>
    <cellStyle name="Titre 3" xfId="371"/>
    <cellStyle name="Titre 4" xfId="372"/>
    <cellStyle name="Titre_BGC rectificare MFP 3 decembrie  retea ora 12 " xfId="373"/>
    <cellStyle name="TopGrey" xfId="374"/>
    <cellStyle name="Total" xfId="375"/>
    <cellStyle name="Undefiniert" xfId="376"/>
    <cellStyle name="ux?_x0018_Normal_laroux_7_laroux_1?&quot;Normal_laroux_7_laroux_1_²ðò²Ê´²ÜÎ?_x001F_Normal_laroux_7_laroux_1_²ÜºÈÆø?0*Normal_laro" xfId="377"/>
    <cellStyle name="ux_1_²ÜºÈÆø (³é³Ýó Ø.)?_x0007_!ß&quot;VQ_x0006_?_x0006_?ults?_x0006_$Currency [0]_laroux_5_results_Sheet1?_x001C_Currency [0]_laroux_5_Sheet1?_x0015_Cur" xfId="378"/>
    <cellStyle name="Verificare celulă" xfId="379"/>
    <cellStyle name="Vérification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2%20program%20trim%20I%20estimari%20martie%20program%20actualiza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16"/>
  <sheetViews>
    <sheetView showZeros="0" tabSelected="1" view="pageBreakPreview" zoomScale="75" zoomScaleNormal="75" zoomScaleSheetLayoutView="75" workbookViewId="0" topLeftCell="A16">
      <selection activeCell="X7" sqref="X7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140625" style="1" customWidth="1"/>
    <col min="6" max="6" width="2.71093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M5" s="8"/>
    </row>
    <row r="6" spans="1:11" ht="11.25" customHeight="1" hidden="1" thickBot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3" ht="47.25" customHeight="1">
      <c r="A7" s="13"/>
      <c r="B7" s="107" t="s">
        <v>2</v>
      </c>
      <c r="C7" s="108"/>
      <c r="D7" s="108"/>
      <c r="E7" s="14"/>
      <c r="F7" s="15"/>
      <c r="G7" s="109" t="s">
        <v>50</v>
      </c>
      <c r="H7" s="110"/>
      <c r="I7" s="110"/>
      <c r="J7" s="16"/>
      <c r="K7" s="106" t="s">
        <v>3</v>
      </c>
      <c r="L7" s="107"/>
      <c r="M7" s="17"/>
    </row>
    <row r="8" spans="1:13" s="25" customFormat="1" ht="33" customHeight="1">
      <c r="A8" s="18"/>
      <c r="B8" s="19" t="s">
        <v>4</v>
      </c>
      <c r="C8" s="20" t="s">
        <v>5</v>
      </c>
      <c r="D8" s="20" t="s">
        <v>6</v>
      </c>
      <c r="E8" s="21"/>
      <c r="F8" s="21"/>
      <c r="G8" s="19" t="s">
        <v>4</v>
      </c>
      <c r="H8" s="20" t="s">
        <v>5</v>
      </c>
      <c r="I8" s="20" t="s">
        <v>6</v>
      </c>
      <c r="J8" s="21"/>
      <c r="K8" s="22" t="s">
        <v>4</v>
      </c>
      <c r="L8" s="23" t="s">
        <v>7</v>
      </c>
      <c r="M8" s="24"/>
    </row>
    <row r="9" spans="1:13" s="29" customFormat="1" ht="9.7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  <c r="M9" s="28"/>
    </row>
    <row r="10" spans="1:13" s="29" customFormat="1" ht="18" customHeight="1">
      <c r="A10" s="30" t="s">
        <v>8</v>
      </c>
      <c r="B10" s="31">
        <v>670500</v>
      </c>
      <c r="C10" s="32"/>
      <c r="D10" s="32"/>
      <c r="E10" s="32"/>
      <c r="F10" s="32"/>
      <c r="G10" s="32">
        <v>705000</v>
      </c>
      <c r="H10" s="32"/>
      <c r="I10" s="32"/>
      <c r="J10" s="32"/>
      <c r="K10" s="32"/>
      <c r="L10" s="33"/>
      <c r="M10" s="33"/>
    </row>
    <row r="11" spans="7:13" s="29" customFormat="1" ht="8.25" customHeight="1">
      <c r="G11" s="35"/>
      <c r="H11" s="35"/>
      <c r="I11" s="35"/>
      <c r="J11" s="35"/>
      <c r="K11" s="35"/>
      <c r="L11" s="36"/>
      <c r="M11" s="36"/>
    </row>
    <row r="12" spans="1:13" s="35" customFormat="1" ht="35.25" customHeight="1">
      <c r="A12" s="37" t="s">
        <v>9</v>
      </c>
      <c r="B12" s="38">
        <f>B13+B30+B31+B33+B35++B38+B32+B36+B37</f>
        <v>48807.107678110006</v>
      </c>
      <c r="C12" s="39">
        <f aca="true" t="shared" si="0" ref="C12:C35">B12/$B$10*100</f>
        <v>7.279210690247577</v>
      </c>
      <c r="D12" s="39">
        <f aca="true" t="shared" si="1" ref="D12:D35">B12/B$12*100</f>
        <v>100</v>
      </c>
      <c r="E12" s="39"/>
      <c r="F12" s="39"/>
      <c r="G12" s="38">
        <f>G13+G30+G31+G33+G35+G38+G32+G36+G37</f>
        <v>54956.125416915</v>
      </c>
      <c r="H12" s="39">
        <f aca="true" t="shared" si="2" ref="H12:H37">G12/$G$10*100</f>
        <v>7.795195094597871</v>
      </c>
      <c r="I12" s="39">
        <f aca="true" t="shared" si="3" ref="I12:I37">G12/G$12*100</f>
        <v>100</v>
      </c>
      <c r="J12" s="39"/>
      <c r="K12" s="39">
        <f aca="true" t="shared" si="4" ref="K12:K28">G12-B12</f>
        <v>6149.017738804992</v>
      </c>
      <c r="L12" s="40">
        <f aca="true" t="shared" si="5" ref="L12:L28">G12/B12-1</f>
        <v>0.12598611209167854</v>
      </c>
      <c r="M12" s="40"/>
    </row>
    <row r="13" spans="1:13" s="46" customFormat="1" ht="24.75" customHeight="1">
      <c r="A13" s="41" t="s">
        <v>10</v>
      </c>
      <c r="B13" s="42">
        <f>B14+B27+B28</f>
        <v>47611.928602110005</v>
      </c>
      <c r="C13" s="43">
        <f t="shared" si="0"/>
        <v>7.100958777346757</v>
      </c>
      <c r="D13" s="43">
        <f t="shared" si="1"/>
        <v>97.55121921200006</v>
      </c>
      <c r="E13" s="43"/>
      <c r="F13" s="43"/>
      <c r="G13" s="42">
        <f>G14+G27+G28</f>
        <v>52852.04985654</v>
      </c>
      <c r="H13" s="43">
        <f t="shared" si="2"/>
        <v>7.496744660502127</v>
      </c>
      <c r="I13" s="43">
        <f t="shared" si="3"/>
        <v>96.17135388564459</v>
      </c>
      <c r="J13" s="43"/>
      <c r="K13" s="43">
        <f t="shared" si="4"/>
        <v>5240.121254429992</v>
      </c>
      <c r="L13" s="44">
        <f t="shared" si="5"/>
        <v>0.11005900009263159</v>
      </c>
      <c r="M13" s="45"/>
    </row>
    <row r="14" spans="1:13" s="46" customFormat="1" ht="25.5" customHeight="1">
      <c r="A14" s="47" t="s">
        <v>11</v>
      </c>
      <c r="B14" s="42">
        <f>B15+B19+B20+B25+B26</f>
        <v>30412.825354000004</v>
      </c>
      <c r="C14" s="43">
        <f t="shared" si="0"/>
        <v>4.535842707531693</v>
      </c>
      <c r="D14" s="43">
        <f t="shared" si="1"/>
        <v>62.31228769911347</v>
      </c>
      <c r="E14" s="43"/>
      <c r="F14" s="43"/>
      <c r="G14" s="42">
        <f>G15+G19+G20+G25+G26</f>
        <v>34871.719148</v>
      </c>
      <c r="H14" s="43">
        <f t="shared" si="2"/>
        <v>4.946343141560283</v>
      </c>
      <c r="I14" s="43">
        <f t="shared" si="3"/>
        <v>63.45374402480491</v>
      </c>
      <c r="J14" s="43"/>
      <c r="K14" s="43">
        <f t="shared" si="4"/>
        <v>4458.893793999992</v>
      </c>
      <c r="L14" s="44">
        <f t="shared" si="5"/>
        <v>0.14661228419586947</v>
      </c>
      <c r="M14" s="45"/>
    </row>
    <row r="15" spans="1:13" s="46" customFormat="1" ht="40.5" customHeight="1">
      <c r="A15" s="48" t="s">
        <v>12</v>
      </c>
      <c r="B15" s="42">
        <f>B16+B17+B18</f>
        <v>9136.499165000001</v>
      </c>
      <c r="C15" s="43">
        <f t="shared" si="0"/>
        <v>1.362639696495153</v>
      </c>
      <c r="D15" s="43">
        <f t="shared" si="1"/>
        <v>18.719607859692374</v>
      </c>
      <c r="E15" s="43"/>
      <c r="F15" s="43"/>
      <c r="G15" s="42">
        <f>G16+G17+G18</f>
        <v>9961.554322</v>
      </c>
      <c r="H15" s="43">
        <f t="shared" si="2"/>
        <v>1.4129864286524823</v>
      </c>
      <c r="I15" s="43">
        <f t="shared" si="3"/>
        <v>18.126376716750713</v>
      </c>
      <c r="J15" s="43"/>
      <c r="K15" s="43">
        <f t="shared" si="4"/>
        <v>825.0551569999989</v>
      </c>
      <c r="L15" s="44">
        <f t="shared" si="5"/>
        <v>0.09030320499131772</v>
      </c>
      <c r="M15" s="45"/>
    </row>
    <row r="16" spans="1:13" ht="25.5" customHeight="1">
      <c r="A16" s="49" t="s">
        <v>13</v>
      </c>
      <c r="B16" s="50">
        <v>3152.266893</v>
      </c>
      <c r="C16" s="50">
        <f t="shared" si="0"/>
        <v>0.4701367476510067</v>
      </c>
      <c r="D16" s="50">
        <f t="shared" si="1"/>
        <v>6.458622612488451</v>
      </c>
      <c r="E16" s="50"/>
      <c r="F16" s="50"/>
      <c r="G16" s="50">
        <v>3134.689322</v>
      </c>
      <c r="H16" s="50">
        <f t="shared" si="2"/>
        <v>0.44463678326241135</v>
      </c>
      <c r="I16" s="50">
        <f t="shared" si="3"/>
        <v>5.703985312318199</v>
      </c>
      <c r="J16" s="50"/>
      <c r="K16" s="50">
        <f t="shared" si="4"/>
        <v>-17.577570999999807</v>
      </c>
      <c r="L16" s="51">
        <f t="shared" si="5"/>
        <v>-0.00557616838822661</v>
      </c>
      <c r="M16" s="52"/>
    </row>
    <row r="17" spans="1:13" ht="18" customHeight="1">
      <c r="A17" s="49" t="s">
        <v>14</v>
      </c>
      <c r="B17" s="50">
        <v>5629.345998</v>
      </c>
      <c r="C17" s="50">
        <f t="shared" si="0"/>
        <v>0.8395743472035793</v>
      </c>
      <c r="D17" s="50">
        <f t="shared" si="1"/>
        <v>11.533865180306028</v>
      </c>
      <c r="E17" s="50"/>
      <c r="F17" s="50"/>
      <c r="G17" s="50">
        <v>6451.7880000000005</v>
      </c>
      <c r="H17" s="50">
        <f t="shared" si="2"/>
        <v>0.9151472340425533</v>
      </c>
      <c r="I17" s="50">
        <f t="shared" si="3"/>
        <v>11.739888776828138</v>
      </c>
      <c r="J17" s="50"/>
      <c r="K17" s="50">
        <f t="shared" si="4"/>
        <v>822.4420020000007</v>
      </c>
      <c r="L17" s="51">
        <f t="shared" si="5"/>
        <v>0.1460990321597213</v>
      </c>
      <c r="M17" s="52"/>
    </row>
    <row r="18" spans="1:13" ht="30" customHeight="1">
      <c r="A18" s="53" t="s">
        <v>15</v>
      </c>
      <c r="B18" s="50">
        <v>354.886274</v>
      </c>
      <c r="C18" s="50">
        <f t="shared" si="0"/>
        <v>0.052928601640566744</v>
      </c>
      <c r="D18" s="50">
        <f t="shared" si="1"/>
        <v>0.7271200668978928</v>
      </c>
      <c r="E18" s="50"/>
      <c r="F18" s="50"/>
      <c r="G18" s="50">
        <v>375.077</v>
      </c>
      <c r="H18" s="50">
        <f t="shared" si="2"/>
        <v>0.05320241134751773</v>
      </c>
      <c r="I18" s="50">
        <f t="shared" si="3"/>
        <v>0.6825026276043737</v>
      </c>
      <c r="J18" s="50"/>
      <c r="K18" s="50">
        <f t="shared" si="4"/>
        <v>20.190725999999984</v>
      </c>
      <c r="L18" s="51">
        <f t="shared" si="5"/>
        <v>0.05689351062363146</v>
      </c>
      <c r="M18" s="52"/>
    </row>
    <row r="19" spans="1:13" ht="24" customHeight="1">
      <c r="A19" s="48" t="s">
        <v>16</v>
      </c>
      <c r="B19" s="43">
        <v>2295.084981</v>
      </c>
      <c r="C19" s="43">
        <f t="shared" si="0"/>
        <v>0.3422945534675615</v>
      </c>
      <c r="D19" s="43">
        <f t="shared" si="1"/>
        <v>4.702358099431788</v>
      </c>
      <c r="E19" s="43"/>
      <c r="F19" s="43"/>
      <c r="G19" s="43">
        <v>2444.05</v>
      </c>
      <c r="H19" s="43">
        <f t="shared" si="2"/>
        <v>0.34667375886524826</v>
      </c>
      <c r="I19" s="43">
        <f t="shared" si="3"/>
        <v>4.447274951533871</v>
      </c>
      <c r="J19" s="43"/>
      <c r="K19" s="43">
        <f t="shared" si="4"/>
        <v>148.9650190000002</v>
      </c>
      <c r="L19" s="44">
        <f t="shared" si="5"/>
        <v>0.06490610161855281</v>
      </c>
      <c r="M19" s="45"/>
    </row>
    <row r="20" spans="1:13" ht="23.25" customHeight="1">
      <c r="A20" s="54" t="s">
        <v>17</v>
      </c>
      <c r="B20" s="42">
        <f>B21+B22+B23+B24</f>
        <v>18704.143480000002</v>
      </c>
      <c r="C20" s="50">
        <f t="shared" si="0"/>
        <v>2.7895814287844893</v>
      </c>
      <c r="D20" s="43">
        <f t="shared" si="1"/>
        <v>38.32258121779425</v>
      </c>
      <c r="E20" s="43"/>
      <c r="F20" s="43"/>
      <c r="G20" s="42">
        <f>G21+G22+G23+G24</f>
        <v>22136.848825999998</v>
      </c>
      <c r="H20" s="43">
        <f t="shared" si="2"/>
        <v>3.1399785568794325</v>
      </c>
      <c r="I20" s="43">
        <f t="shared" si="3"/>
        <v>40.28094895348367</v>
      </c>
      <c r="J20" s="43"/>
      <c r="K20" s="43">
        <f t="shared" si="4"/>
        <v>3432.705345999995</v>
      </c>
      <c r="L20" s="44">
        <f t="shared" si="5"/>
        <v>0.18352646565561925</v>
      </c>
      <c r="M20" s="45"/>
    </row>
    <row r="21" spans="1:13" ht="20.25" customHeight="1">
      <c r="A21" s="49" t="s">
        <v>18</v>
      </c>
      <c r="B21" s="34">
        <v>12041.635</v>
      </c>
      <c r="C21" s="50">
        <f t="shared" si="0"/>
        <v>1.7959187173750932</v>
      </c>
      <c r="D21" s="50">
        <f t="shared" si="1"/>
        <v>24.67188811805104</v>
      </c>
      <c r="E21" s="50"/>
      <c r="F21" s="50"/>
      <c r="G21" s="50">
        <v>14550.72</v>
      </c>
      <c r="H21" s="50">
        <f t="shared" si="2"/>
        <v>2.063931914893617</v>
      </c>
      <c r="I21" s="50">
        <f t="shared" si="3"/>
        <v>26.476975750407288</v>
      </c>
      <c r="J21" s="50"/>
      <c r="K21" s="50">
        <f t="shared" si="4"/>
        <v>2509.084999999999</v>
      </c>
      <c r="L21" s="51">
        <f t="shared" si="5"/>
        <v>0.20836746837119713</v>
      </c>
      <c r="M21" s="52"/>
    </row>
    <row r="22" spans="1:13" ht="18" customHeight="1">
      <c r="A22" s="49" t="s">
        <v>19</v>
      </c>
      <c r="B22" s="34">
        <v>5202.581526</v>
      </c>
      <c r="C22" s="50">
        <f t="shared" si="0"/>
        <v>0.7759256563758389</v>
      </c>
      <c r="D22" s="50">
        <f t="shared" si="1"/>
        <v>10.65947517380416</v>
      </c>
      <c r="E22" s="50"/>
      <c r="F22" s="50"/>
      <c r="G22" s="50">
        <v>5797.675</v>
      </c>
      <c r="H22" s="50">
        <f t="shared" si="2"/>
        <v>0.8223652482269503</v>
      </c>
      <c r="I22" s="50">
        <f t="shared" si="3"/>
        <v>10.54964293064141</v>
      </c>
      <c r="J22" s="50"/>
      <c r="K22" s="50">
        <f t="shared" si="4"/>
        <v>595.0934740000002</v>
      </c>
      <c r="L22" s="51">
        <f t="shared" si="5"/>
        <v>0.11438426693094761</v>
      </c>
      <c r="M22" s="52"/>
    </row>
    <row r="23" spans="1:13" s="56" customFormat="1" ht="29.25" customHeight="1">
      <c r="A23" s="55" t="s">
        <v>20</v>
      </c>
      <c r="B23" s="34">
        <v>637.355906</v>
      </c>
      <c r="C23" s="50">
        <f t="shared" si="0"/>
        <v>0.09505680924683073</v>
      </c>
      <c r="D23" s="50">
        <f t="shared" si="1"/>
        <v>1.3058669860206737</v>
      </c>
      <c r="E23" s="50"/>
      <c r="F23" s="50"/>
      <c r="G23" s="50">
        <v>831.715296</v>
      </c>
      <c r="H23" s="50">
        <f t="shared" si="2"/>
        <v>0.11797380085106382</v>
      </c>
      <c r="I23" s="50">
        <f t="shared" si="3"/>
        <v>1.5134169115641576</v>
      </c>
      <c r="J23" s="50"/>
      <c r="K23" s="50">
        <f t="shared" si="4"/>
        <v>194.35938999999996</v>
      </c>
      <c r="L23" s="51">
        <f t="shared" si="5"/>
        <v>0.3049464014851382</v>
      </c>
      <c r="M23" s="52"/>
    </row>
    <row r="24" spans="1:13" ht="47.25" customHeight="1">
      <c r="A24" s="55" t="s">
        <v>21</v>
      </c>
      <c r="B24" s="34">
        <v>822.571048</v>
      </c>
      <c r="C24" s="50">
        <f t="shared" si="0"/>
        <v>0.12268024578672633</v>
      </c>
      <c r="D24" s="50">
        <f t="shared" si="1"/>
        <v>1.6853509399183744</v>
      </c>
      <c r="E24" s="50"/>
      <c r="F24" s="50"/>
      <c r="G24" s="50">
        <v>956.7385300000001</v>
      </c>
      <c r="H24" s="50">
        <f t="shared" si="2"/>
        <v>0.13570759290780143</v>
      </c>
      <c r="I24" s="50">
        <f t="shared" si="3"/>
        <v>1.740913360870824</v>
      </c>
      <c r="J24" s="50"/>
      <c r="K24" s="50">
        <f t="shared" si="4"/>
        <v>134.16748200000006</v>
      </c>
      <c r="L24" s="51">
        <f t="shared" si="5"/>
        <v>0.1631074693501735</v>
      </c>
      <c r="M24" s="52"/>
    </row>
    <row r="25" spans="1:13" s="46" customFormat="1" ht="35.25" customHeight="1">
      <c r="A25" s="54" t="s">
        <v>22</v>
      </c>
      <c r="B25" s="57">
        <v>151.807009</v>
      </c>
      <c r="C25" s="43">
        <f t="shared" si="0"/>
        <v>0.022640866368381803</v>
      </c>
      <c r="D25" s="43">
        <f t="shared" si="1"/>
        <v>0.3110346345478805</v>
      </c>
      <c r="E25" s="43"/>
      <c r="F25" s="43"/>
      <c r="G25" s="43">
        <v>185.06</v>
      </c>
      <c r="H25" s="43">
        <f t="shared" si="2"/>
        <v>0.026249645390070922</v>
      </c>
      <c r="I25" s="43">
        <f t="shared" si="3"/>
        <v>0.33674135248086506</v>
      </c>
      <c r="J25" s="43"/>
      <c r="K25" s="43">
        <f t="shared" si="4"/>
        <v>33.25299100000001</v>
      </c>
      <c r="L25" s="44">
        <f t="shared" si="5"/>
        <v>0.21904779772059157</v>
      </c>
      <c r="M25" s="45"/>
    </row>
    <row r="26" spans="1:13" s="46" customFormat="1" ht="17.25" customHeight="1">
      <c r="A26" s="58" t="s">
        <v>23</v>
      </c>
      <c r="B26" s="57">
        <v>125.290719</v>
      </c>
      <c r="C26" s="43">
        <f t="shared" si="0"/>
        <v>0.01868616241610738</v>
      </c>
      <c r="D26" s="43">
        <f t="shared" si="1"/>
        <v>0.2567058876471652</v>
      </c>
      <c r="E26" s="43"/>
      <c r="F26" s="43"/>
      <c r="G26" s="43">
        <v>144.20600000000002</v>
      </c>
      <c r="H26" s="43">
        <f t="shared" si="2"/>
        <v>0.02045475177304965</v>
      </c>
      <c r="I26" s="43">
        <f t="shared" si="3"/>
        <v>0.26240205055579613</v>
      </c>
      <c r="J26" s="43"/>
      <c r="K26" s="43">
        <f t="shared" si="4"/>
        <v>18.91528100000002</v>
      </c>
      <c r="L26" s="44">
        <f t="shared" si="5"/>
        <v>0.15097112660036704</v>
      </c>
      <c r="M26" s="45"/>
    </row>
    <row r="27" spans="1:13" s="46" customFormat="1" ht="18" customHeight="1">
      <c r="A27" s="59" t="s">
        <v>24</v>
      </c>
      <c r="B27" s="57">
        <v>13825.569532999996</v>
      </c>
      <c r="C27" s="43">
        <f t="shared" si="0"/>
        <v>2.0619790504101414</v>
      </c>
      <c r="D27" s="43">
        <f t="shared" si="1"/>
        <v>28.326959311298765</v>
      </c>
      <c r="E27" s="43"/>
      <c r="F27" s="43"/>
      <c r="G27" s="43">
        <v>13891.418197999998</v>
      </c>
      <c r="H27" s="43">
        <f t="shared" si="2"/>
        <v>1.9704139287943259</v>
      </c>
      <c r="I27" s="43">
        <f t="shared" si="3"/>
        <v>25.277288186922192</v>
      </c>
      <c r="J27" s="43"/>
      <c r="K27" s="43">
        <f t="shared" si="4"/>
        <v>65.84866500000135</v>
      </c>
      <c r="L27" s="44">
        <f t="shared" si="5"/>
        <v>0.004762817534773367</v>
      </c>
      <c r="M27" s="45"/>
    </row>
    <row r="28" spans="1:13" s="46" customFormat="1" ht="18.75" customHeight="1">
      <c r="A28" s="61" t="s">
        <v>25</v>
      </c>
      <c r="B28" s="57">
        <v>3373.5337151100002</v>
      </c>
      <c r="C28" s="43">
        <f t="shared" si="0"/>
        <v>0.5031370194049217</v>
      </c>
      <c r="D28" s="43">
        <f t="shared" si="1"/>
        <v>6.911972201587824</v>
      </c>
      <c r="E28" s="43"/>
      <c r="F28" s="43"/>
      <c r="G28" s="43">
        <v>4088.91251054</v>
      </c>
      <c r="H28" s="43">
        <f t="shared" si="2"/>
        <v>0.5799875901475177</v>
      </c>
      <c r="I28" s="43">
        <f t="shared" si="3"/>
        <v>7.44032167391748</v>
      </c>
      <c r="J28" s="43"/>
      <c r="K28" s="43">
        <f t="shared" si="4"/>
        <v>715.3787954299996</v>
      </c>
      <c r="L28" s="44">
        <f t="shared" si="5"/>
        <v>0.21205621637211758</v>
      </c>
      <c r="M28" s="45"/>
    </row>
    <row r="29" spans="1:13" s="46" customFormat="1" ht="18.75" customHeight="1" hidden="1">
      <c r="A29" s="62"/>
      <c r="B29" s="57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5"/>
    </row>
    <row r="30" spans="1:13" s="46" customFormat="1" ht="19.5" customHeight="1">
      <c r="A30" s="63" t="s">
        <v>26</v>
      </c>
      <c r="B30" s="57">
        <v>201.950427</v>
      </c>
      <c r="C30" s="43">
        <f t="shared" si="0"/>
        <v>0.030119377628635344</v>
      </c>
      <c r="D30" s="43">
        <f t="shared" si="1"/>
        <v>0.41377257659251704</v>
      </c>
      <c r="E30" s="43"/>
      <c r="F30" s="43"/>
      <c r="G30" s="43">
        <v>334.530525</v>
      </c>
      <c r="H30" s="43">
        <f t="shared" si="2"/>
        <v>0.04745113829787234</v>
      </c>
      <c r="I30" s="43">
        <f t="shared" si="3"/>
        <v>0.6087229084331235</v>
      </c>
      <c r="J30" s="43"/>
      <c r="K30" s="43">
        <f>G30-B30</f>
        <v>132.58009800000002</v>
      </c>
      <c r="L30" s="44">
        <f>G30/B30-1</f>
        <v>0.6564982306276581</v>
      </c>
      <c r="M30" s="45"/>
    </row>
    <row r="31" spans="1:13" s="46" customFormat="1" ht="18" customHeight="1">
      <c r="A31" s="63" t="s">
        <v>27</v>
      </c>
      <c r="B31" s="57">
        <v>97.06798</v>
      </c>
      <c r="C31" s="43">
        <f t="shared" si="0"/>
        <v>0.01447695451155854</v>
      </c>
      <c r="D31" s="43">
        <f t="shared" si="1"/>
        <v>0.19888082826005077</v>
      </c>
      <c r="E31" s="43"/>
      <c r="F31" s="43"/>
      <c r="G31" s="43">
        <v>-0.013954624999999998</v>
      </c>
      <c r="H31" s="43">
        <f t="shared" si="2"/>
        <v>-1.979379432624113E-06</v>
      </c>
      <c r="I31" s="43">
        <f t="shared" si="3"/>
        <v>-2.539230139340371E-05</v>
      </c>
      <c r="J31" s="43"/>
      <c r="K31" s="43">
        <f>G31-B31</f>
        <v>-97.081934625</v>
      </c>
      <c r="L31" s="44">
        <f>G31/B31-1</f>
        <v>-1.0001437613618827</v>
      </c>
      <c r="M31" s="45"/>
    </row>
    <row r="32" spans="1:13" s="46" customFormat="1" ht="33" customHeight="1">
      <c r="A32" s="64" t="s">
        <v>28</v>
      </c>
      <c r="B32" s="57">
        <v>878.8312399999998</v>
      </c>
      <c r="C32" s="43">
        <f t="shared" si="0"/>
        <v>0.1310710275913497</v>
      </c>
      <c r="D32" s="43">
        <f t="shared" si="1"/>
        <v>1.8006214295590306</v>
      </c>
      <c r="E32" s="43"/>
      <c r="F32" s="43"/>
      <c r="G32" s="43">
        <v>1338.1940000000002</v>
      </c>
      <c r="H32" s="43">
        <f t="shared" si="2"/>
        <v>0.18981475177304968</v>
      </c>
      <c r="I32" s="43">
        <f t="shared" si="3"/>
        <v>2.435022465372197</v>
      </c>
      <c r="J32" s="43"/>
      <c r="K32" s="43">
        <f>G32-B32</f>
        <v>459.36276000000043</v>
      </c>
      <c r="L32" s="44">
        <f>G32/B32-1</f>
        <v>0.5226973497209777</v>
      </c>
      <c r="M32" s="45"/>
    </row>
    <row r="33" spans="1:13" s="46" customFormat="1" ht="16.5" customHeight="1" hidden="1">
      <c r="A33" s="65"/>
      <c r="B33" s="57"/>
      <c r="C33" s="43"/>
      <c r="D33" s="43"/>
      <c r="E33" s="43"/>
      <c r="F33" s="43"/>
      <c r="G33" s="43"/>
      <c r="H33" s="43"/>
      <c r="I33" s="43"/>
      <c r="J33" s="43"/>
      <c r="K33" s="43"/>
      <c r="L33" s="44"/>
      <c r="M33" s="45"/>
    </row>
    <row r="34" spans="1:13" ht="0.75" customHeight="1">
      <c r="A34" s="66"/>
      <c r="B34" s="57"/>
      <c r="C34" s="50"/>
      <c r="D34" s="50"/>
      <c r="E34" s="50"/>
      <c r="F34" s="50"/>
      <c r="G34" s="50"/>
      <c r="H34" s="50"/>
      <c r="I34" s="50"/>
      <c r="J34" s="50"/>
      <c r="K34" s="50"/>
      <c r="L34" s="44"/>
      <c r="M34" s="45"/>
    </row>
    <row r="35" spans="1:13" ht="15" customHeight="1">
      <c r="A35" s="65" t="s">
        <v>30</v>
      </c>
      <c r="B35" s="57">
        <v>17.329429</v>
      </c>
      <c r="C35" s="67">
        <f t="shared" si="0"/>
        <v>0.0025845531692766594</v>
      </c>
      <c r="D35" s="67">
        <f t="shared" si="1"/>
        <v>0.035505953588338225</v>
      </c>
      <c r="E35" s="67"/>
      <c r="F35" s="67"/>
      <c r="G35" s="67">
        <v>199.78</v>
      </c>
      <c r="H35" s="67">
        <f t="shared" si="2"/>
        <v>0.028337588652482266</v>
      </c>
      <c r="I35" s="67">
        <f t="shared" si="3"/>
        <v>0.3635263557690869</v>
      </c>
      <c r="J35" s="67"/>
      <c r="K35" s="67">
        <f>G35-B35</f>
        <v>182.450571</v>
      </c>
      <c r="L35" s="44">
        <f>G35/B35-1</f>
        <v>10.52836599520965</v>
      </c>
      <c r="M35" s="68"/>
    </row>
    <row r="36" spans="1:13" ht="48" customHeight="1">
      <c r="A36" s="69" t="s">
        <v>31</v>
      </c>
      <c r="B36" s="42"/>
      <c r="C36" s="42"/>
      <c r="D36" s="42"/>
      <c r="E36" s="42"/>
      <c r="F36" s="43"/>
      <c r="G36" s="67">
        <v>4.14199</v>
      </c>
      <c r="H36" s="67">
        <f t="shared" si="2"/>
        <v>0.0005875163120567376</v>
      </c>
      <c r="I36" s="67">
        <f t="shared" si="3"/>
        <v>0.007536903245229754</v>
      </c>
      <c r="J36" s="67"/>
      <c r="K36" s="67">
        <f>G36-B36</f>
        <v>4.14199</v>
      </c>
      <c r="L36" s="44"/>
      <c r="M36" s="70"/>
    </row>
    <row r="37" spans="1:13" ht="48" customHeight="1">
      <c r="A37" s="69" t="s">
        <v>32</v>
      </c>
      <c r="B37" s="42"/>
      <c r="C37" s="42"/>
      <c r="D37" s="42"/>
      <c r="E37" s="42"/>
      <c r="F37" s="43"/>
      <c r="G37" s="67">
        <v>227.443</v>
      </c>
      <c r="H37" s="67">
        <f t="shared" si="2"/>
        <v>0.03226141843971632</v>
      </c>
      <c r="I37" s="67">
        <f t="shared" si="3"/>
        <v>0.413862873837163</v>
      </c>
      <c r="J37" s="67"/>
      <c r="K37" s="67">
        <f>G37-B37</f>
        <v>227.443</v>
      </c>
      <c r="L37" s="44"/>
      <c r="M37" s="70"/>
    </row>
    <row r="38" spans="1:13" ht="10.5" customHeight="1">
      <c r="A38" s="71"/>
      <c r="B38" s="42"/>
      <c r="C38" s="42"/>
      <c r="D38" s="42"/>
      <c r="E38" s="42"/>
      <c r="F38" s="43"/>
      <c r="G38" s="60"/>
      <c r="H38" s="43"/>
      <c r="I38" s="43"/>
      <c r="J38" s="43"/>
      <c r="K38" s="43"/>
      <c r="L38" s="70"/>
      <c r="M38" s="70"/>
    </row>
    <row r="39" spans="1:13" s="46" customFormat="1" ht="33" customHeight="1">
      <c r="A39" s="37" t="s">
        <v>33</v>
      </c>
      <c r="B39" s="72">
        <f>B40+B54+B58+B61+B62</f>
        <v>49736.85758610999</v>
      </c>
      <c r="C39" s="39">
        <f aca="true" t="shared" si="6" ref="C39:C49">B39/$B$10*100</f>
        <v>7.4178758517688275</v>
      </c>
      <c r="D39" s="39">
        <f aca="true" t="shared" si="7" ref="D39:D49">B39/B$39*100</f>
        <v>100</v>
      </c>
      <c r="E39" s="39"/>
      <c r="F39" s="39"/>
      <c r="G39" s="72">
        <f>G40+G54+G58+G61+G62</f>
        <v>50057.470605915</v>
      </c>
      <c r="H39" s="39">
        <f aca="true" t="shared" si="8" ref="H39:H63">G39/$G$10*100</f>
        <v>7.100350440555318</v>
      </c>
      <c r="I39" s="39">
        <f aca="true" t="shared" si="9" ref="I39:I61">G39/G$39*100</f>
        <v>100</v>
      </c>
      <c r="J39" s="39"/>
      <c r="K39" s="39">
        <f aca="true" t="shared" si="10" ref="K39:K52">G39-B39</f>
        <v>320.61301980500866</v>
      </c>
      <c r="L39" s="40">
        <f aca="true" t="shared" si="11" ref="L39:L49">G39/B39-1</f>
        <v>0.006446185693374851</v>
      </c>
      <c r="M39" s="40"/>
    </row>
    <row r="40" spans="1:13" s="46" customFormat="1" ht="19.5" customHeight="1">
      <c r="A40" s="73" t="s">
        <v>34</v>
      </c>
      <c r="B40" s="60">
        <f>B41+B42+B43+B44+B45+B52</f>
        <v>48125.90138785999</v>
      </c>
      <c r="C40" s="43">
        <f t="shared" si="6"/>
        <v>7.177613928092466</v>
      </c>
      <c r="D40" s="43">
        <f t="shared" si="7"/>
        <v>96.76104145610539</v>
      </c>
      <c r="E40" s="43"/>
      <c r="F40" s="43"/>
      <c r="G40" s="60">
        <f>G41+G42+G43+G44+G45+G52</f>
        <v>49185.05633154</v>
      </c>
      <c r="H40" s="43">
        <f t="shared" si="8"/>
        <v>6.9766037349702135</v>
      </c>
      <c r="I40" s="43">
        <f t="shared" si="9"/>
        <v>98.25717467579771</v>
      </c>
      <c r="J40" s="43"/>
      <c r="K40" s="43">
        <f t="shared" si="10"/>
        <v>1059.1549436800124</v>
      </c>
      <c r="L40" s="44">
        <f t="shared" si="11"/>
        <v>0.022008002201226118</v>
      </c>
      <c r="M40" s="45"/>
    </row>
    <row r="41" spans="1:13" ht="19.5" customHeight="1">
      <c r="A41" s="74" t="s">
        <v>35</v>
      </c>
      <c r="B41" s="67">
        <v>11807.468308</v>
      </c>
      <c r="C41" s="67">
        <f t="shared" si="6"/>
        <v>1.7609945276659207</v>
      </c>
      <c r="D41" s="67">
        <f t="shared" si="7"/>
        <v>23.739875981424028</v>
      </c>
      <c r="E41" s="67"/>
      <c r="F41" s="67"/>
      <c r="G41" s="75">
        <v>12832.594045</v>
      </c>
      <c r="H41" s="67">
        <f t="shared" si="8"/>
        <v>1.8202261056737588</v>
      </c>
      <c r="I41" s="67">
        <f t="shared" si="9"/>
        <v>25.63572208037944</v>
      </c>
      <c r="J41" s="67"/>
      <c r="K41" s="67">
        <f t="shared" si="10"/>
        <v>1025.1257370000003</v>
      </c>
      <c r="L41" s="76">
        <f t="shared" si="11"/>
        <v>0.0868201133604094</v>
      </c>
      <c r="M41" s="77"/>
    </row>
    <row r="42" spans="1:13" ht="17.25" customHeight="1">
      <c r="A42" s="74" t="s">
        <v>36</v>
      </c>
      <c r="B42" s="67">
        <v>8137.682069</v>
      </c>
      <c r="C42" s="67">
        <f t="shared" si="6"/>
        <v>1.2136736866517526</v>
      </c>
      <c r="D42" s="67">
        <f t="shared" si="7"/>
        <v>16.361472083175215</v>
      </c>
      <c r="E42" s="67"/>
      <c r="F42" s="67"/>
      <c r="G42" s="75">
        <v>7886.487999999999</v>
      </c>
      <c r="H42" s="67">
        <f t="shared" si="8"/>
        <v>1.118650780141844</v>
      </c>
      <c r="I42" s="67">
        <f t="shared" si="9"/>
        <v>15.754867164758618</v>
      </c>
      <c r="J42" s="67"/>
      <c r="K42" s="67">
        <f t="shared" si="10"/>
        <v>-251.19406900000104</v>
      </c>
      <c r="L42" s="76">
        <f t="shared" si="11"/>
        <v>-0.030868012152614033</v>
      </c>
      <c r="M42" s="77"/>
    </row>
    <row r="43" spans="1:13" ht="19.5" customHeight="1">
      <c r="A43" s="74" t="s">
        <v>37</v>
      </c>
      <c r="B43" s="67">
        <v>2421.46459711</v>
      </c>
      <c r="C43" s="67">
        <f t="shared" si="6"/>
        <v>0.3611431166457867</v>
      </c>
      <c r="D43" s="67">
        <f t="shared" si="7"/>
        <v>4.868551642848948</v>
      </c>
      <c r="E43" s="67"/>
      <c r="F43" s="67"/>
      <c r="G43" s="75">
        <v>1596.30585854</v>
      </c>
      <c r="H43" s="67">
        <f t="shared" si="8"/>
        <v>0.22642636291347515</v>
      </c>
      <c r="I43" s="67">
        <f t="shared" si="9"/>
        <v>3.188946303554087</v>
      </c>
      <c r="J43" s="67"/>
      <c r="K43" s="67">
        <f t="shared" si="10"/>
        <v>-825.15873857</v>
      </c>
      <c r="L43" s="76">
        <f t="shared" si="11"/>
        <v>-0.3407684504472297</v>
      </c>
      <c r="M43" s="77"/>
    </row>
    <row r="44" spans="1:13" ht="19.5" customHeight="1">
      <c r="A44" s="74" t="s">
        <v>38</v>
      </c>
      <c r="B44" s="67">
        <v>1384.840269</v>
      </c>
      <c r="C44" s="67">
        <f t="shared" si="6"/>
        <v>0.20653844429530202</v>
      </c>
      <c r="D44" s="67">
        <f t="shared" si="7"/>
        <v>2.7843340657427147</v>
      </c>
      <c r="E44" s="67"/>
      <c r="F44" s="67"/>
      <c r="G44" s="75">
        <v>1338.0919999999999</v>
      </c>
      <c r="H44" s="67">
        <f t="shared" si="8"/>
        <v>0.18980028368794324</v>
      </c>
      <c r="I44" s="67">
        <f t="shared" si="9"/>
        <v>2.6731114932560844</v>
      </c>
      <c r="J44" s="67"/>
      <c r="K44" s="67">
        <f t="shared" si="10"/>
        <v>-46.748269000000164</v>
      </c>
      <c r="L44" s="76">
        <f t="shared" si="11"/>
        <v>-0.03375715600309437</v>
      </c>
      <c r="M44" s="77"/>
    </row>
    <row r="45" spans="1:13" s="46" customFormat="1" ht="19.5" customHeight="1">
      <c r="A45" s="74" t="s">
        <v>39</v>
      </c>
      <c r="B45" s="75">
        <f>B46+B47+B48+B49+B51+B50</f>
        <v>24286.392480749993</v>
      </c>
      <c r="C45" s="67">
        <f t="shared" si="6"/>
        <v>3.622131615324384</v>
      </c>
      <c r="D45" s="67">
        <f t="shared" si="7"/>
        <v>48.829768625214584</v>
      </c>
      <c r="E45" s="67"/>
      <c r="F45" s="67"/>
      <c r="G45" s="75">
        <f>G46+G47+G48+G49+G51+G50</f>
        <v>25494.971595</v>
      </c>
      <c r="H45" s="67">
        <f t="shared" si="8"/>
        <v>3.6163080276595747</v>
      </c>
      <c r="I45" s="67">
        <f t="shared" si="9"/>
        <v>50.931402019316984</v>
      </c>
      <c r="J45" s="67"/>
      <c r="K45" s="67">
        <f t="shared" si="10"/>
        <v>1208.5791142500057</v>
      </c>
      <c r="L45" s="76">
        <f t="shared" si="11"/>
        <v>0.04976363266829176</v>
      </c>
      <c r="M45" s="78"/>
    </row>
    <row r="46" spans="1:13" ht="31.5" customHeight="1">
      <c r="A46" s="79" t="s">
        <v>40</v>
      </c>
      <c r="B46" s="50">
        <v>182.21582899999976</v>
      </c>
      <c r="C46" s="50">
        <f t="shared" si="6"/>
        <v>0.027176111707680795</v>
      </c>
      <c r="D46" s="50">
        <f t="shared" si="7"/>
        <v>0.36635975379933766</v>
      </c>
      <c r="E46" s="50"/>
      <c r="F46" s="50"/>
      <c r="G46" s="80">
        <v>92.56730099999913</v>
      </c>
      <c r="H46" s="50">
        <f t="shared" si="8"/>
        <v>0.013130113617021153</v>
      </c>
      <c r="I46" s="50">
        <f t="shared" si="9"/>
        <v>0.18492205035438009</v>
      </c>
      <c r="J46" s="50"/>
      <c r="K46" s="50">
        <f t="shared" si="10"/>
        <v>-89.64852800000062</v>
      </c>
      <c r="L46" s="51">
        <f t="shared" si="11"/>
        <v>-0.4919908906486974</v>
      </c>
      <c r="M46" s="77"/>
    </row>
    <row r="47" spans="1:13" ht="15.75" customHeight="1">
      <c r="A47" s="81" t="s">
        <v>41</v>
      </c>
      <c r="B47" s="50">
        <v>4114.89035875</v>
      </c>
      <c r="C47" s="82">
        <f t="shared" si="6"/>
        <v>0.6137047514914242</v>
      </c>
      <c r="D47" s="82">
        <f t="shared" si="7"/>
        <v>8.273321955706276</v>
      </c>
      <c r="E47" s="82"/>
      <c r="F47" s="82"/>
      <c r="G47" s="83">
        <v>3366.5298660000003</v>
      </c>
      <c r="H47" s="82">
        <f t="shared" si="8"/>
        <v>0.4775219668085107</v>
      </c>
      <c r="I47" s="82">
        <f t="shared" si="9"/>
        <v>6.72532955670796</v>
      </c>
      <c r="J47" s="82"/>
      <c r="K47" s="82">
        <f t="shared" si="10"/>
        <v>-748.3604927499996</v>
      </c>
      <c r="L47" s="84">
        <f t="shared" si="11"/>
        <v>-0.18186644782859607</v>
      </c>
      <c r="M47" s="77"/>
    </row>
    <row r="48" spans="1:13" ht="33" customHeight="1">
      <c r="A48" s="79" t="s">
        <v>42</v>
      </c>
      <c r="B48" s="50">
        <v>1617.0069179999996</v>
      </c>
      <c r="C48" s="50">
        <f t="shared" si="6"/>
        <v>0.24116434272930645</v>
      </c>
      <c r="D48" s="50">
        <f t="shared" si="7"/>
        <v>3.251124008388461</v>
      </c>
      <c r="E48" s="43"/>
      <c r="F48" s="43"/>
      <c r="G48" s="80">
        <v>2158.2265029999994</v>
      </c>
      <c r="H48" s="50">
        <f t="shared" si="8"/>
        <v>0.30613141886524814</v>
      </c>
      <c r="I48" s="50">
        <f t="shared" si="9"/>
        <v>4.311497318733829</v>
      </c>
      <c r="J48" s="50"/>
      <c r="K48" s="50">
        <f t="shared" si="10"/>
        <v>541.2195849999998</v>
      </c>
      <c r="L48" s="84">
        <f t="shared" si="11"/>
        <v>0.33470455752249295</v>
      </c>
      <c r="M48" s="77"/>
    </row>
    <row r="49" spans="1:13" ht="17.25" customHeight="1">
      <c r="A49" s="81" t="s">
        <v>43</v>
      </c>
      <c r="B49" s="50">
        <v>17671.692643999995</v>
      </c>
      <c r="C49" s="82">
        <f t="shared" si="6"/>
        <v>2.6355992011931386</v>
      </c>
      <c r="D49" s="82">
        <f t="shared" si="7"/>
        <v>35.53037626754926</v>
      </c>
      <c r="E49" s="82"/>
      <c r="F49" s="82"/>
      <c r="G49" s="83">
        <v>18588.133925</v>
      </c>
      <c r="H49" s="82">
        <f t="shared" si="8"/>
        <v>2.6366147411347516</v>
      </c>
      <c r="I49" s="82">
        <f t="shared" si="9"/>
        <v>37.13358605619108</v>
      </c>
      <c r="J49" s="82"/>
      <c r="K49" s="82">
        <f t="shared" si="10"/>
        <v>916.4412810000031</v>
      </c>
      <c r="L49" s="84">
        <f t="shared" si="11"/>
        <v>0.051859281363812126</v>
      </c>
      <c r="M49" s="77"/>
    </row>
    <row r="50" spans="1:13" ht="48" customHeight="1">
      <c r="A50" s="85" t="s">
        <v>44</v>
      </c>
      <c r="B50" s="50"/>
      <c r="C50" s="82"/>
      <c r="D50" s="82"/>
      <c r="E50" s="82"/>
      <c r="F50" s="82"/>
      <c r="G50" s="83">
        <v>268.578</v>
      </c>
      <c r="H50" s="82">
        <f t="shared" si="8"/>
        <v>0.038096170212765956</v>
      </c>
      <c r="I50" s="82">
        <f t="shared" si="9"/>
        <v>0.5365392952321161</v>
      </c>
      <c r="J50" s="82"/>
      <c r="K50" s="82">
        <f t="shared" si="10"/>
        <v>268.578</v>
      </c>
      <c r="L50" s="84"/>
      <c r="M50" s="77"/>
    </row>
    <row r="51" spans="1:13" ht="19.5" customHeight="1">
      <c r="A51" s="86" t="s">
        <v>45</v>
      </c>
      <c r="B51" s="50">
        <v>700.586731</v>
      </c>
      <c r="C51" s="50">
        <f aca="true" t="shared" si="12" ref="C51:C63">B51/$B$10*100</f>
        <v>0.1044872082028337</v>
      </c>
      <c r="D51" s="50">
        <f aca="true" t="shared" si="13" ref="D51:D61">B51/B$39*100</f>
        <v>1.4085866397712525</v>
      </c>
      <c r="E51" s="50"/>
      <c r="F51" s="50"/>
      <c r="G51" s="80">
        <v>1020.936</v>
      </c>
      <c r="H51" s="50">
        <f t="shared" si="8"/>
        <v>0.1448136170212766</v>
      </c>
      <c r="I51" s="50">
        <f t="shared" si="9"/>
        <v>2.039527742097624</v>
      </c>
      <c r="J51" s="50"/>
      <c r="K51" s="50">
        <f t="shared" si="10"/>
        <v>320.34926900000005</v>
      </c>
      <c r="L51" s="51">
        <f>G51/B51-1</f>
        <v>0.45725854462407756</v>
      </c>
      <c r="M51" s="77"/>
    </row>
    <row r="52" spans="1:13" ht="31.5" customHeight="1">
      <c r="A52" s="87" t="s">
        <v>46</v>
      </c>
      <c r="B52" s="88">
        <v>88.05366400000003</v>
      </c>
      <c r="C52" s="88">
        <f t="shared" si="12"/>
        <v>0.013132537509321406</v>
      </c>
      <c r="D52" s="67">
        <f t="shared" si="13"/>
        <v>0.17703905769991946</v>
      </c>
      <c r="E52" s="67"/>
      <c r="F52" s="67"/>
      <c r="G52" s="75">
        <v>36.604833</v>
      </c>
      <c r="H52" s="67">
        <f t="shared" si="8"/>
        <v>0.0051921748936170214</v>
      </c>
      <c r="I52" s="67">
        <f t="shared" si="9"/>
        <v>0.0731256145324982</v>
      </c>
      <c r="J52" s="67"/>
      <c r="K52" s="67">
        <f t="shared" si="10"/>
        <v>-51.44883100000003</v>
      </c>
      <c r="L52" s="84">
        <f>G52/B52-1</f>
        <v>-0.5842894964597953</v>
      </c>
      <c r="M52" s="78"/>
    </row>
    <row r="53" spans="1:13" ht="15" customHeight="1" hidden="1">
      <c r="A53" s="89"/>
      <c r="B53" s="90"/>
      <c r="C53" s="82"/>
      <c r="D53" s="67"/>
      <c r="E53" s="67"/>
      <c r="F53" s="67"/>
      <c r="G53" s="83"/>
      <c r="H53" s="82"/>
      <c r="I53" s="67"/>
      <c r="J53" s="67"/>
      <c r="K53" s="67"/>
      <c r="L53" s="76"/>
      <c r="M53" s="78"/>
    </row>
    <row r="54" spans="1:13" s="46" customFormat="1" ht="18" customHeight="1">
      <c r="A54" s="73" t="s">
        <v>47</v>
      </c>
      <c r="B54" s="90">
        <v>1852.168476</v>
      </c>
      <c r="C54" s="67">
        <f t="shared" si="12"/>
        <v>0.2762369091722595</v>
      </c>
      <c r="D54" s="67">
        <f t="shared" si="13"/>
        <v>3.7239354593187146</v>
      </c>
      <c r="E54" s="67"/>
      <c r="F54" s="67"/>
      <c r="G54" s="75">
        <v>1393.393431</v>
      </c>
      <c r="H54" s="67">
        <f t="shared" si="8"/>
        <v>0.19764445829787233</v>
      </c>
      <c r="I54" s="67">
        <f t="shared" si="9"/>
        <v>2.7835873729411946</v>
      </c>
      <c r="J54" s="67"/>
      <c r="K54" s="67">
        <f>G54-B54</f>
        <v>-458.7750450000001</v>
      </c>
      <c r="L54" s="76">
        <f>G54/B54-1</f>
        <v>-0.24769617394136023</v>
      </c>
      <c r="M54" s="78"/>
    </row>
    <row r="55" spans="1:13" ht="25.5" customHeight="1" hidden="1">
      <c r="A55" s="81"/>
      <c r="B55" s="90"/>
      <c r="C55" s="82"/>
      <c r="D55" s="82"/>
      <c r="E55" s="82"/>
      <c r="F55" s="82"/>
      <c r="G55" s="83"/>
      <c r="H55" s="82"/>
      <c r="I55" s="82"/>
      <c r="J55" s="82"/>
      <c r="K55" s="67"/>
      <c r="L55" s="76"/>
      <c r="M55" s="78"/>
    </row>
    <row r="56" spans="1:13" ht="0.75" customHeight="1">
      <c r="A56" s="81"/>
      <c r="B56" s="90"/>
      <c r="C56" s="82"/>
      <c r="D56" s="82"/>
      <c r="E56" s="82"/>
      <c r="F56" s="82"/>
      <c r="G56" s="83"/>
      <c r="H56" s="82"/>
      <c r="I56" s="82"/>
      <c r="J56" s="82"/>
      <c r="K56" s="67"/>
      <c r="L56" s="76"/>
      <c r="M56" s="78"/>
    </row>
    <row r="57" spans="1:13" ht="24" customHeight="1" hidden="1">
      <c r="A57" s="91"/>
      <c r="B57" s="90"/>
      <c r="C57" s="82"/>
      <c r="D57" s="67"/>
      <c r="E57" s="67"/>
      <c r="F57" s="67"/>
      <c r="G57" s="83"/>
      <c r="H57" s="82"/>
      <c r="I57" s="67"/>
      <c r="J57" s="67"/>
      <c r="K57" s="67"/>
      <c r="L57" s="76"/>
      <c r="M57" s="78"/>
    </row>
    <row r="58" spans="1:13" ht="19.5" customHeight="1">
      <c r="A58" s="73" t="s">
        <v>29</v>
      </c>
      <c r="B58" s="90">
        <v>0</v>
      </c>
      <c r="C58" s="67">
        <f t="shared" si="12"/>
        <v>0</v>
      </c>
      <c r="D58" s="67">
        <f t="shared" si="13"/>
        <v>0</v>
      </c>
      <c r="E58" s="67"/>
      <c r="F58" s="67"/>
      <c r="G58" s="75">
        <v>0</v>
      </c>
      <c r="H58" s="67">
        <f t="shared" si="8"/>
        <v>0</v>
      </c>
      <c r="I58" s="67">
        <f t="shared" si="9"/>
        <v>0</v>
      </c>
      <c r="J58" s="67"/>
      <c r="K58" s="67">
        <f>G58-B58</f>
        <v>0</v>
      </c>
      <c r="L58" s="76"/>
      <c r="M58" s="78"/>
    </row>
    <row r="59" spans="1:13" ht="2.25" customHeight="1">
      <c r="A59" s="92"/>
      <c r="B59" s="90"/>
      <c r="C59" s="82"/>
      <c r="D59" s="82"/>
      <c r="E59" s="82"/>
      <c r="F59" s="82"/>
      <c r="G59" s="83"/>
      <c r="H59" s="82"/>
      <c r="I59" s="82"/>
      <c r="J59" s="82"/>
      <c r="K59" s="82"/>
      <c r="L59" s="76"/>
      <c r="M59" s="78"/>
    </row>
    <row r="60" spans="1:13" ht="2.25" customHeight="1">
      <c r="A60" s="93"/>
      <c r="B60" s="90"/>
      <c r="C60" s="82"/>
      <c r="D60" s="67"/>
      <c r="E60" s="67"/>
      <c r="F60" s="67"/>
      <c r="G60" s="75"/>
      <c r="H60" s="82"/>
      <c r="I60" s="67"/>
      <c r="J60" s="67"/>
      <c r="K60" s="67"/>
      <c r="L60" s="76"/>
      <c r="M60" s="78"/>
    </row>
    <row r="61" spans="1:13" s="46" customFormat="1" ht="32.25" customHeight="1">
      <c r="A61" s="94" t="s">
        <v>48</v>
      </c>
      <c r="B61" s="88">
        <v>-241.21227775000003</v>
      </c>
      <c r="C61" s="67">
        <f t="shared" si="12"/>
        <v>-0.03597498549589859</v>
      </c>
      <c r="D61" s="67">
        <f t="shared" si="13"/>
        <v>-0.4849769154241127</v>
      </c>
      <c r="E61" s="67"/>
      <c r="F61" s="67"/>
      <c r="G61" s="75">
        <v>-520.979156625</v>
      </c>
      <c r="H61" s="67">
        <f t="shared" si="8"/>
        <v>-0.07389775271276595</v>
      </c>
      <c r="I61" s="67">
        <f t="shared" si="9"/>
        <v>-1.0407620487389126</v>
      </c>
      <c r="J61" s="67"/>
      <c r="K61" s="67">
        <f>G61-B61</f>
        <v>-279.766878875</v>
      </c>
      <c r="L61" s="76">
        <f>G61/B61-1</f>
        <v>1.1598368104834162</v>
      </c>
      <c r="M61" s="78"/>
    </row>
    <row r="62" spans="1:13" s="46" customFormat="1" ht="7.5" customHeight="1">
      <c r="A62" s="95"/>
      <c r="B62" s="96"/>
      <c r="C62" s="43"/>
      <c r="D62" s="43"/>
      <c r="E62" s="43"/>
      <c r="F62" s="43"/>
      <c r="G62" s="60"/>
      <c r="H62" s="43"/>
      <c r="I62" s="43"/>
      <c r="J62" s="43"/>
      <c r="K62" s="43"/>
      <c r="L62" s="45"/>
      <c r="M62" s="78"/>
    </row>
    <row r="63" spans="1:13" s="29" customFormat="1" ht="21" customHeight="1" thickBot="1">
      <c r="A63" s="97" t="s">
        <v>49</v>
      </c>
      <c r="B63" s="98">
        <f>B12-B39</f>
        <v>-929.7499079999834</v>
      </c>
      <c r="C63" s="99">
        <f t="shared" si="12"/>
        <v>-0.1386651615212503</v>
      </c>
      <c r="D63" s="98">
        <v>0</v>
      </c>
      <c r="E63" s="98"/>
      <c r="F63" s="100"/>
      <c r="G63" s="98">
        <f>G12-G39</f>
        <v>4898.654811</v>
      </c>
      <c r="H63" s="99">
        <f t="shared" si="8"/>
        <v>0.6948446540425532</v>
      </c>
      <c r="I63" s="101">
        <v>0</v>
      </c>
      <c r="J63" s="100"/>
      <c r="K63" s="98"/>
      <c r="L63" s="102"/>
      <c r="M63" s="102"/>
    </row>
    <row r="64" spans="7:11" ht="19.5" customHeight="1">
      <c r="G64" s="103"/>
      <c r="H64" s="103"/>
      <c r="I64" s="103"/>
      <c r="J64" s="103"/>
      <c r="K64" s="103"/>
    </row>
    <row r="65" spans="7:11" ht="19.5" customHeight="1">
      <c r="G65" s="103"/>
      <c r="H65" s="103"/>
      <c r="I65" s="103"/>
      <c r="J65" s="103"/>
      <c r="K65" s="103"/>
    </row>
    <row r="66" spans="7:11" ht="19.5" customHeight="1">
      <c r="G66" s="103"/>
      <c r="H66" s="103"/>
      <c r="I66" s="103"/>
      <c r="J66" s="103"/>
      <c r="K66" s="103"/>
    </row>
    <row r="67" spans="7:11" ht="19.5" customHeight="1">
      <c r="G67" s="103"/>
      <c r="H67" s="103"/>
      <c r="I67" s="103"/>
      <c r="J67" s="103"/>
      <c r="K67" s="103"/>
    </row>
    <row r="68" spans="7:11" ht="19.5" customHeight="1">
      <c r="G68" s="103"/>
      <c r="H68" s="103"/>
      <c r="I68" s="103"/>
      <c r="J68" s="103"/>
      <c r="K68" s="103"/>
    </row>
    <row r="69" spans="7:11" ht="19.5" customHeight="1">
      <c r="G69" s="103"/>
      <c r="H69" s="103"/>
      <c r="I69" s="103"/>
      <c r="J69" s="103"/>
      <c r="K69" s="103"/>
    </row>
    <row r="70" spans="7:11" ht="19.5" customHeight="1">
      <c r="G70" s="103"/>
      <c r="H70" s="103"/>
      <c r="I70" s="103"/>
      <c r="J70" s="103"/>
      <c r="K70" s="103"/>
    </row>
    <row r="71" spans="7:11" ht="19.5" customHeight="1">
      <c r="G71" s="103"/>
      <c r="H71" s="103"/>
      <c r="I71" s="103"/>
      <c r="J71" s="103"/>
      <c r="K71" s="103"/>
    </row>
    <row r="72" spans="7:11" ht="19.5" customHeight="1">
      <c r="G72" s="103"/>
      <c r="H72" s="103"/>
      <c r="I72" s="103"/>
      <c r="J72" s="103"/>
      <c r="K72" s="103"/>
    </row>
    <row r="73" spans="7:11" ht="19.5" customHeight="1">
      <c r="G73" s="103"/>
      <c r="H73" s="103"/>
      <c r="I73" s="103"/>
      <c r="J73" s="103"/>
      <c r="K73" s="103"/>
    </row>
    <row r="74" spans="7:11" ht="19.5" customHeight="1">
      <c r="G74" s="103"/>
      <c r="H74" s="103"/>
      <c r="I74" s="103"/>
      <c r="J74" s="103"/>
      <c r="K74" s="103"/>
    </row>
    <row r="75" spans="7:11" ht="19.5" customHeight="1">
      <c r="G75" s="103"/>
      <c r="H75" s="103"/>
      <c r="I75" s="103"/>
      <c r="J75" s="103"/>
      <c r="K75" s="103"/>
    </row>
    <row r="76" spans="7:11" ht="19.5" customHeight="1">
      <c r="G76" s="103"/>
      <c r="H76" s="103"/>
      <c r="I76" s="103"/>
      <c r="J76" s="103"/>
      <c r="K76" s="103"/>
    </row>
    <row r="77" spans="7:11" ht="19.5" customHeight="1">
      <c r="G77" s="103"/>
      <c r="H77" s="103"/>
      <c r="I77" s="103"/>
      <c r="J77" s="103"/>
      <c r="K77" s="103"/>
    </row>
    <row r="78" spans="7:11" ht="19.5" customHeight="1">
      <c r="G78" s="103"/>
      <c r="H78" s="103"/>
      <c r="I78" s="103"/>
      <c r="J78" s="103"/>
      <c r="K78" s="103"/>
    </row>
    <row r="79" spans="7:11" ht="19.5" customHeight="1">
      <c r="G79" s="103"/>
      <c r="H79" s="103"/>
      <c r="I79" s="103"/>
      <c r="J79" s="103"/>
      <c r="K79" s="103"/>
    </row>
    <row r="80" spans="7:11" ht="19.5" customHeight="1">
      <c r="G80" s="103"/>
      <c r="H80" s="103"/>
      <c r="I80" s="103"/>
      <c r="J80" s="103"/>
      <c r="K80" s="103"/>
    </row>
    <row r="81" spans="7:11" ht="19.5" customHeight="1">
      <c r="G81" s="103"/>
      <c r="H81" s="103"/>
      <c r="I81" s="103"/>
      <c r="J81" s="103"/>
      <c r="K81" s="103"/>
    </row>
    <row r="82" spans="7:11" ht="19.5" customHeight="1">
      <c r="G82" s="103"/>
      <c r="H82" s="103"/>
      <c r="I82" s="103"/>
      <c r="J82" s="103"/>
      <c r="K82" s="103"/>
    </row>
    <row r="83" spans="7:11" ht="19.5" customHeight="1">
      <c r="G83" s="103"/>
      <c r="H83" s="103"/>
      <c r="I83" s="103"/>
      <c r="J83" s="103"/>
      <c r="K83" s="103"/>
    </row>
    <row r="84" spans="7:11" ht="19.5" customHeight="1">
      <c r="G84" s="103"/>
      <c r="H84" s="103"/>
      <c r="I84" s="103"/>
      <c r="J84" s="103"/>
      <c r="K84" s="103"/>
    </row>
    <row r="85" spans="7:11" ht="19.5" customHeight="1">
      <c r="G85" s="103"/>
      <c r="H85" s="103"/>
      <c r="I85" s="103"/>
      <c r="J85" s="103"/>
      <c r="K85" s="103"/>
    </row>
    <row r="86" spans="7:11" ht="19.5" customHeight="1">
      <c r="G86" s="103"/>
      <c r="H86" s="103"/>
      <c r="I86" s="103"/>
      <c r="J86" s="103"/>
      <c r="K86" s="103"/>
    </row>
    <row r="87" spans="7:11" ht="19.5" customHeight="1">
      <c r="G87" s="103"/>
      <c r="H87" s="103"/>
      <c r="I87" s="103"/>
      <c r="J87" s="103"/>
      <c r="K87" s="103"/>
    </row>
    <row r="88" spans="7:11" ht="19.5" customHeight="1">
      <c r="G88" s="103"/>
      <c r="H88" s="103"/>
      <c r="I88" s="103"/>
      <c r="J88" s="103"/>
      <c r="K88" s="103"/>
    </row>
    <row r="89" spans="7:11" ht="19.5" customHeight="1">
      <c r="G89" s="103"/>
      <c r="H89" s="103"/>
      <c r="I89" s="103"/>
      <c r="J89" s="103"/>
      <c r="K89" s="103"/>
    </row>
    <row r="90" spans="7:11" ht="19.5" customHeight="1">
      <c r="G90" s="103"/>
      <c r="H90" s="103"/>
      <c r="I90" s="103"/>
      <c r="J90" s="103"/>
      <c r="K90" s="103"/>
    </row>
    <row r="91" spans="7:11" ht="19.5" customHeight="1">
      <c r="G91" s="103"/>
      <c r="H91" s="103"/>
      <c r="I91" s="103"/>
      <c r="J91" s="103"/>
      <c r="K91" s="103"/>
    </row>
    <row r="92" spans="7:11" ht="19.5" customHeight="1">
      <c r="G92" s="103"/>
      <c r="H92" s="103"/>
      <c r="I92" s="103"/>
      <c r="J92" s="103"/>
      <c r="K92" s="103"/>
    </row>
    <row r="93" spans="7:11" ht="19.5" customHeight="1">
      <c r="G93" s="103"/>
      <c r="H93" s="103"/>
      <c r="I93" s="103"/>
      <c r="J93" s="103"/>
      <c r="K93" s="103"/>
    </row>
    <row r="94" spans="7:11" ht="19.5" customHeight="1">
      <c r="G94" s="103"/>
      <c r="H94" s="103"/>
      <c r="I94" s="103"/>
      <c r="J94" s="103"/>
      <c r="K94" s="103"/>
    </row>
    <row r="95" spans="7:11" ht="19.5" customHeight="1">
      <c r="G95" s="103"/>
      <c r="H95" s="103"/>
      <c r="I95" s="103"/>
      <c r="J95" s="103"/>
      <c r="K95" s="103"/>
    </row>
    <row r="96" spans="7:11" ht="19.5" customHeight="1">
      <c r="G96" s="103"/>
      <c r="H96" s="103"/>
      <c r="I96" s="103"/>
      <c r="J96" s="103"/>
      <c r="K96" s="103"/>
    </row>
    <row r="97" spans="7:11" ht="19.5" customHeight="1">
      <c r="G97" s="103"/>
      <c r="H97" s="103"/>
      <c r="I97" s="103"/>
      <c r="J97" s="103"/>
      <c r="K97" s="103"/>
    </row>
    <row r="98" spans="7:11" ht="19.5" customHeight="1">
      <c r="G98" s="103"/>
      <c r="H98" s="103"/>
      <c r="I98" s="103"/>
      <c r="J98" s="103"/>
      <c r="K98" s="103"/>
    </row>
    <row r="99" spans="7:11" ht="19.5" customHeight="1">
      <c r="G99" s="103"/>
      <c r="H99" s="103"/>
      <c r="I99" s="103"/>
      <c r="J99" s="103"/>
      <c r="K99" s="103"/>
    </row>
    <row r="100" spans="7:11" ht="19.5" customHeight="1">
      <c r="G100" s="103"/>
      <c r="H100" s="103"/>
      <c r="I100" s="103"/>
      <c r="J100" s="103"/>
      <c r="K100" s="103"/>
    </row>
    <row r="101" spans="7:11" ht="19.5" customHeight="1">
      <c r="G101" s="103"/>
      <c r="H101" s="103"/>
      <c r="I101" s="103"/>
      <c r="J101" s="103"/>
      <c r="K101" s="103"/>
    </row>
    <row r="102" spans="7:11" ht="19.5" customHeight="1">
      <c r="G102" s="103"/>
      <c r="H102" s="103"/>
      <c r="I102" s="103"/>
      <c r="J102" s="103"/>
      <c r="K102" s="103"/>
    </row>
    <row r="103" spans="7:11" ht="19.5" customHeight="1">
      <c r="G103" s="103"/>
      <c r="H103" s="103"/>
      <c r="I103" s="103"/>
      <c r="J103" s="103"/>
      <c r="K103" s="103"/>
    </row>
    <row r="104" spans="7:11" ht="19.5" customHeight="1">
      <c r="G104" s="103"/>
      <c r="H104" s="103"/>
      <c r="I104" s="103"/>
      <c r="J104" s="103"/>
      <c r="K104" s="103"/>
    </row>
    <row r="105" spans="7:11" ht="19.5" customHeight="1">
      <c r="G105" s="103"/>
      <c r="H105" s="103"/>
      <c r="I105" s="103"/>
      <c r="J105" s="103"/>
      <c r="K105" s="103"/>
    </row>
    <row r="106" spans="7:11" ht="19.5" customHeight="1">
      <c r="G106" s="103"/>
      <c r="H106" s="103"/>
      <c r="I106" s="103"/>
      <c r="J106" s="103"/>
      <c r="K106" s="103"/>
    </row>
    <row r="107" spans="7:11" ht="19.5" customHeight="1">
      <c r="G107" s="103"/>
      <c r="H107" s="103"/>
      <c r="I107" s="103"/>
      <c r="J107" s="103"/>
      <c r="K107" s="103"/>
    </row>
    <row r="108" spans="7:11" ht="19.5" customHeight="1">
      <c r="G108" s="103"/>
      <c r="H108" s="103"/>
      <c r="I108" s="103"/>
      <c r="J108" s="103"/>
      <c r="K108" s="103"/>
    </row>
    <row r="109" spans="7:11" ht="19.5" customHeight="1">
      <c r="G109" s="103"/>
      <c r="H109" s="103"/>
      <c r="I109" s="103"/>
      <c r="J109" s="103"/>
      <c r="K109" s="103"/>
    </row>
    <row r="110" spans="7:11" ht="19.5" customHeight="1">
      <c r="G110" s="103"/>
      <c r="H110" s="103"/>
      <c r="I110" s="103"/>
      <c r="J110" s="103"/>
      <c r="K110" s="103"/>
    </row>
    <row r="111" spans="7:11" ht="19.5" customHeight="1">
      <c r="G111" s="103"/>
      <c r="H111" s="103"/>
      <c r="I111" s="103"/>
      <c r="J111" s="103"/>
      <c r="K111" s="103"/>
    </row>
    <row r="112" spans="7:11" ht="19.5" customHeight="1">
      <c r="G112" s="103"/>
      <c r="H112" s="103"/>
      <c r="I112" s="103"/>
      <c r="J112" s="103"/>
      <c r="K112" s="103"/>
    </row>
    <row r="113" spans="7:11" ht="19.5" customHeight="1">
      <c r="G113" s="103"/>
      <c r="H113" s="103"/>
      <c r="I113" s="103"/>
      <c r="J113" s="103"/>
      <c r="K113" s="103"/>
    </row>
    <row r="114" spans="7:11" ht="19.5" customHeight="1">
      <c r="G114" s="103"/>
      <c r="H114" s="103"/>
      <c r="I114" s="103"/>
      <c r="J114" s="103"/>
      <c r="K114" s="103"/>
    </row>
    <row r="115" spans="7:11" ht="19.5" customHeight="1">
      <c r="G115" s="103"/>
      <c r="H115" s="103"/>
      <c r="I115" s="103"/>
      <c r="J115" s="103"/>
      <c r="K115" s="103"/>
    </row>
    <row r="116" spans="7:11" ht="19.5" customHeight="1">
      <c r="G116" s="103"/>
      <c r="H116" s="103"/>
      <c r="I116" s="103"/>
      <c r="J116" s="103"/>
      <c r="K116" s="103"/>
    </row>
  </sheetData>
  <sheetProtection/>
  <mergeCells count="4">
    <mergeCell ref="A3:M4"/>
    <mergeCell ref="K7:L7"/>
    <mergeCell ref="B7:D7"/>
    <mergeCell ref="G7:I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51667042</cp:lastModifiedBy>
  <cp:lastPrinted>2015-04-27T11:56:27Z</cp:lastPrinted>
  <dcterms:created xsi:type="dcterms:W3CDTF">2015-04-27T11:36:20Z</dcterms:created>
  <dcterms:modified xsi:type="dcterms:W3CDTF">2015-04-27T11:56:29Z</dcterms:modified>
  <cp:category/>
  <cp:version/>
  <cp:contentType/>
  <cp:contentStatus/>
</cp:coreProperties>
</file>