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>'[7]EU2DBase'!#REF!</definedName>
    <definedName name="___WEO1">#REF!</definedName>
    <definedName name="___WEO2">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'[5]INT_RATES_old'!$A$1:$I$34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'[5]INT_RATES_old'!$A$1:$I$34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UKR3">'[6]EU2DBase'!#REF!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'[25]FDI'!#REF!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'[25]IMP'!#REF!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>'[39]NPV_base'!#REF!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'[55]Q2'!$E$63:$AH$63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'[6]EU2DBase'!#REF!</definedName>
    <definedName name="NAMESM">'[6]EU2DBase'!#REF!</definedName>
    <definedName name="NAMESQ">'[6]EU2DBase'!#REF!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>'[28]weo_real'!#REF!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'[28]weo_real'!#REF!</definedName>
    <definedName name="NFB_R_GDP">'[28]weo_real'!#REF!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'[55]Q2'!$E$47:$AH$47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'[28]weo_real'!#REF!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'[28]weo_real'!#REF!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'[28]weo_real'!#REF!</definedName>
    <definedName name="pchNMG_R">'[20]Q1'!$E$45:$AH$45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'Sinteza - An 2'!$A$2:$P$59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'Sinteza - An 2'!$4:$11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'[15]real'!$A$1:$V$98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<sst xmlns="http://schemas.openxmlformats.org/spreadsheetml/2006/main" count="63" uniqueCount="56">
  <si>
    <t>PIB 2008=</t>
  </si>
  <si>
    <t>PIB 2009=</t>
  </si>
  <si>
    <t xml:space="preserve"> EXECUŢIA BUGETULUI GENERAL CONSOLIDAT </t>
  </si>
  <si>
    <t xml:space="preserve">    </t>
  </si>
  <si>
    <t xml:space="preserve"> Realizari 1.01.-31.10. 2014</t>
  </si>
  <si>
    <t>Program 2009</t>
  </si>
  <si>
    <t>Realizări 1.01.-31.10.2015</t>
  </si>
  <si>
    <t xml:space="preserve"> Diferenţe    2015
   faţă de      2014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</si>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</sst>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00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64" fontId="2" fillId="4" borderId="0" xfId="0" applyNumberFormat="1" applyFont="1" applyFill="1" applyAlignment="1" applyProtection="1">
      <alignment horizontal="center"/>
      <protection locked="0"/>
    </xf>
    <xf numFmtId="164" fontId="2" fillId="4" borderId="0" xfId="0" applyNumberFormat="1" applyFont="1" applyFill="1" applyAlignment="1" applyProtection="1">
      <alignment/>
      <protection locked="0"/>
    </xf>
    <xf numFmtId="164" fontId="3" fillId="4" borderId="0" xfId="0" applyNumberFormat="1" applyFont="1" applyFill="1" applyAlignment="1" applyProtection="1">
      <alignment horizontal="center"/>
      <protection locked="0"/>
    </xf>
    <xf numFmtId="164" fontId="4" fillId="4" borderId="0" xfId="55" applyNumberFormat="1" applyFont="1" applyFill="1" applyBorder="1" applyAlignment="1">
      <alignment horizontal="right"/>
      <protection/>
    </xf>
    <xf numFmtId="164" fontId="4" fillId="4" borderId="0" xfId="0" applyNumberFormat="1" applyFont="1" applyFill="1" applyAlignment="1" applyProtection="1">
      <alignment horizontal="center"/>
      <protection locked="0"/>
    </xf>
    <xf numFmtId="164" fontId="2" fillId="4" borderId="0" xfId="0" applyNumberFormat="1" applyFont="1" applyFill="1" applyBorder="1" applyAlignment="1" applyProtection="1">
      <alignment horizontal="center"/>
      <protection locked="0"/>
    </xf>
    <xf numFmtId="164" fontId="6" fillId="4" borderId="0" xfId="0" applyNumberFormat="1" applyFont="1" applyFill="1" applyBorder="1" applyAlignment="1" applyProtection="1">
      <alignment horizontal="center"/>
      <protection locked="0"/>
    </xf>
    <xf numFmtId="164" fontId="7" fillId="4" borderId="0" xfId="0" applyNumberFormat="1" applyFont="1" applyFill="1" applyBorder="1" applyAlignment="1" applyProtection="1">
      <alignment/>
      <protection locked="0"/>
    </xf>
    <xf numFmtId="164" fontId="6" fillId="4" borderId="0" xfId="0" applyNumberFormat="1" applyFont="1" applyFill="1" applyBorder="1" applyAlignment="1" applyProtection="1">
      <alignment/>
      <protection locked="0"/>
    </xf>
    <xf numFmtId="164" fontId="2" fillId="4" borderId="0" xfId="0" applyNumberFormat="1" applyFont="1" applyFill="1" applyBorder="1" applyAlignment="1" applyProtection="1">
      <alignment/>
      <protection locked="0"/>
    </xf>
    <xf numFmtId="164" fontId="2" fillId="4" borderId="10" xfId="0" applyNumberFormat="1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alignment horizontal="right"/>
      <protection locked="0"/>
    </xf>
    <xf numFmtId="164" fontId="2" fillId="4" borderId="0" xfId="0" applyNumberFormat="1" applyFont="1" applyFill="1" applyBorder="1" applyAlignment="1" applyProtection="1">
      <alignment horizontal="right"/>
      <protection locked="0"/>
    </xf>
    <xf numFmtId="164" fontId="2" fillId="4" borderId="10" xfId="0" applyNumberFormat="1" applyFont="1" applyFill="1" applyBorder="1" applyAlignment="1" applyProtection="1">
      <alignment horizontal="right"/>
      <protection locked="0"/>
    </xf>
    <xf numFmtId="164" fontId="2" fillId="4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2" xfId="0" applyNumberFormat="1" applyFont="1" applyFill="1" applyBorder="1" applyAlignment="1" quotePrefix="1">
      <alignment horizontal="center" vertical="center" wrapText="1"/>
    </xf>
    <xf numFmtId="0" fontId="4" fillId="0" borderId="11" xfId="55" applyFont="1" applyFill="1" applyBorder="1" applyAlignment="1" quotePrefix="1">
      <alignment vertical="center" wrapText="1"/>
      <protection/>
    </xf>
    <xf numFmtId="164" fontId="5" fillId="4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4" borderId="13" xfId="0" applyNumberFormat="1" applyFont="1" applyFill="1" applyBorder="1" applyAlignment="1" applyProtection="1">
      <alignment horizontal="center" wrapText="1"/>
      <protection locked="0"/>
    </xf>
    <xf numFmtId="164" fontId="8" fillId="4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 quotePrefix="1">
      <alignment vertical="center" wrapText="1"/>
      <protection/>
    </xf>
    <xf numFmtId="164" fontId="5" fillId="4" borderId="0" xfId="0" applyNumberFormat="1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 applyProtection="1">
      <alignment horizontal="center" vertical="center"/>
      <protection locked="0"/>
    </xf>
    <xf numFmtId="164" fontId="2" fillId="4" borderId="14" xfId="0" applyNumberFormat="1" applyFont="1" applyFill="1" applyBorder="1" applyAlignment="1" applyProtection="1">
      <alignment vertical="center"/>
      <protection locked="0"/>
    </xf>
    <xf numFmtId="164" fontId="4" fillId="4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164" fontId="2" fillId="4" borderId="0" xfId="0" applyNumberFormat="1" applyFont="1" applyFill="1" applyBorder="1" applyAlignment="1" applyProtection="1">
      <alignment horizontal="center" vertical="center"/>
      <protection locked="0"/>
    </xf>
    <xf numFmtId="164" fontId="4" fillId="7" borderId="0" xfId="0" applyNumberFormat="1" applyFont="1" applyFill="1" applyBorder="1" applyAlignment="1" applyProtection="1">
      <alignment horizontal="left" vertical="center"/>
      <protection locked="0"/>
    </xf>
    <xf numFmtId="164" fontId="4" fillId="7" borderId="0" xfId="55" applyNumberFormat="1" applyFont="1" applyFill="1" applyBorder="1" applyAlignment="1">
      <alignment horizontal="right"/>
      <protection/>
    </xf>
    <xf numFmtId="164" fontId="4" fillId="7" borderId="0" xfId="0" applyNumberFormat="1" applyFont="1" applyFill="1" applyBorder="1" applyAlignment="1" applyProtection="1">
      <alignment horizontal="right" vertical="center"/>
      <protection locked="0"/>
    </xf>
    <xf numFmtId="49" fontId="4" fillId="7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4" fillId="4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55" applyNumberFormat="1" applyFont="1" applyFill="1" applyBorder="1" applyAlignment="1">
      <alignment horizontal="center"/>
      <protection/>
    </xf>
    <xf numFmtId="164" fontId="4" fillId="8" borderId="0" xfId="0" applyNumberFormat="1" applyFont="1" applyFill="1" applyBorder="1" applyAlignment="1" applyProtection="1">
      <alignment horizontal="left" vertical="center"/>
      <protection locked="0"/>
    </xf>
    <xf numFmtId="164" fontId="4" fillId="8" borderId="0" xfId="0" applyNumberFormat="1" applyFont="1" applyFill="1" applyBorder="1" applyAlignment="1" applyProtection="1">
      <alignment vertical="center"/>
      <protection locked="0"/>
    </xf>
    <xf numFmtId="164" fontId="4" fillId="8" borderId="0" xfId="0" applyNumberFormat="1" applyFont="1" applyFill="1" applyBorder="1" applyAlignment="1" applyProtection="1">
      <alignment vertical="center"/>
      <protection/>
    </xf>
    <xf numFmtId="165" fontId="9" fillId="8" borderId="0" xfId="0" applyNumberFormat="1" applyFont="1" applyFill="1" applyBorder="1" applyAlignment="1" applyProtection="1">
      <alignment horizontal="right" vertical="center"/>
      <protection locked="0"/>
    </xf>
    <xf numFmtId="164" fontId="4" fillId="4" borderId="0" xfId="0" applyNumberFormat="1" applyFont="1" applyFill="1" applyBorder="1" applyAlignment="1" applyProtection="1">
      <alignment horizontal="left" indent="1"/>
      <protection locked="0"/>
    </xf>
    <xf numFmtId="164" fontId="4" fillId="4" borderId="0" xfId="0" applyNumberFormat="1" applyFont="1" applyFill="1" applyBorder="1" applyAlignment="1" applyProtection="1">
      <alignment vertical="center"/>
      <protection locked="0"/>
    </xf>
    <xf numFmtId="164" fontId="4" fillId="4" borderId="0" xfId="0" applyNumberFormat="1" applyFont="1" applyFill="1" applyBorder="1" applyAlignment="1" applyProtection="1">
      <alignment vertical="center"/>
      <protection/>
    </xf>
    <xf numFmtId="165" fontId="9" fillId="4" borderId="0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4" borderId="0" xfId="0" applyNumberFormat="1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alignment horizontal="left" indent="2"/>
      <protection locked="0"/>
    </xf>
    <xf numFmtId="164" fontId="4" fillId="4" borderId="0" xfId="0" applyNumberFormat="1" applyFont="1" applyFill="1" applyBorder="1" applyAlignment="1" applyProtection="1">
      <alignment horizontal="left" wrapText="1" indent="4"/>
      <protection locked="0"/>
    </xf>
    <xf numFmtId="164" fontId="4" fillId="4" borderId="0" xfId="0" applyNumberFormat="1" applyFont="1" applyFill="1" applyBorder="1" applyAlignment="1" applyProtection="1">
      <alignment vertical="center" wrapText="1"/>
      <protection locked="0"/>
    </xf>
    <xf numFmtId="164" fontId="2" fillId="4" borderId="0" xfId="0" applyNumberFormat="1" applyFont="1" applyFill="1" applyBorder="1" applyAlignment="1" applyProtection="1">
      <alignment horizontal="left" indent="6"/>
      <protection locked="0"/>
    </xf>
    <xf numFmtId="164" fontId="2" fillId="4" borderId="0" xfId="0" applyNumberFormat="1" applyFont="1" applyFill="1" applyBorder="1" applyAlignment="1" applyProtection="1">
      <alignment vertical="center"/>
      <protection/>
    </xf>
    <xf numFmtId="165" fontId="10" fillId="4" borderId="0" xfId="0" applyNumberFormat="1" applyFont="1" applyFill="1" applyBorder="1" applyAlignment="1" applyProtection="1">
      <alignment horizontal="right" vertical="center"/>
      <protection locked="0"/>
    </xf>
    <xf numFmtId="165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4" borderId="0" xfId="0" applyNumberFormat="1" applyFont="1" applyFill="1" applyBorder="1" applyAlignment="1" applyProtection="1">
      <alignment horizontal="left" wrapText="1" indent="6"/>
      <protection locked="0"/>
    </xf>
    <xf numFmtId="164" fontId="2" fillId="4" borderId="0" xfId="0" applyNumberFormat="1" applyFont="1" applyFill="1" applyBorder="1" applyAlignment="1" applyProtection="1">
      <alignment vertical="center" wrapText="1"/>
      <protection locked="0"/>
    </xf>
    <xf numFmtId="164" fontId="4" fillId="4" borderId="0" xfId="0" applyNumberFormat="1" applyFont="1" applyFill="1" applyBorder="1" applyAlignment="1" applyProtection="1">
      <alignment horizontal="left" vertical="center" wrapText="1" indent="4"/>
      <protection/>
    </xf>
    <xf numFmtId="164" fontId="4" fillId="4" borderId="0" xfId="0" applyNumberFormat="1" applyFont="1" applyFill="1" applyBorder="1" applyAlignment="1" applyProtection="1">
      <alignment vertical="center" wrapText="1"/>
      <protection/>
    </xf>
    <xf numFmtId="164" fontId="2" fillId="4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4" borderId="0" xfId="0" applyNumberFormat="1" applyFont="1" applyFill="1" applyBorder="1" applyAlignment="1" applyProtection="1">
      <alignment vertical="center" wrapText="1"/>
      <protection/>
    </xf>
    <xf numFmtId="164" fontId="2" fillId="4" borderId="0" xfId="0" applyNumberFormat="1" applyFont="1" applyFill="1" applyBorder="1" applyAlignment="1" applyProtection="1">
      <alignment horizontal="left"/>
      <protection locked="0"/>
    </xf>
    <xf numFmtId="164" fontId="4" fillId="4" borderId="0" xfId="0" applyNumberFormat="1" applyFont="1" applyFill="1" applyBorder="1" applyAlignment="1" applyProtection="1">
      <alignment vertical="center"/>
      <protection locked="0"/>
    </xf>
    <xf numFmtId="164" fontId="4" fillId="4" borderId="0" xfId="0" applyNumberFormat="1" applyFont="1" applyFill="1" applyBorder="1" applyAlignment="1" applyProtection="1">
      <alignment horizontal="left" vertical="center" indent="4"/>
      <protection/>
    </xf>
    <xf numFmtId="164" fontId="4" fillId="4" borderId="0" xfId="0" applyNumberFormat="1" applyFont="1" applyFill="1" applyBorder="1" applyAlignment="1">
      <alignment horizontal="left" vertical="center" indent="2"/>
    </xf>
    <xf numFmtId="164" fontId="4" fillId="4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 applyProtection="1">
      <alignment horizontal="left" vertical="center" indent="2"/>
      <protection/>
    </xf>
    <xf numFmtId="164" fontId="4" fillId="4" borderId="0" xfId="0" applyNumberFormat="1" applyFont="1" applyFill="1" applyBorder="1" applyAlignment="1" applyProtection="1">
      <alignment horizontal="left" wrapText="1"/>
      <protection locked="0"/>
    </xf>
    <xf numFmtId="164" fontId="4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4" fontId="4" fillId="4" borderId="0" xfId="0" applyNumberFormat="1" applyFont="1" applyFill="1" applyBorder="1" applyAlignment="1" applyProtection="1">
      <alignment/>
      <protection/>
    </xf>
    <xf numFmtId="164" fontId="4" fillId="4" borderId="0" xfId="0" applyNumberFormat="1" applyFont="1" applyFill="1" applyBorder="1" applyAlignment="1" applyProtection="1">
      <alignment/>
      <protection locked="0"/>
    </xf>
    <xf numFmtId="164" fontId="10" fillId="4" borderId="0" xfId="0" applyNumberFormat="1" applyFont="1" applyFill="1" applyBorder="1" applyAlignment="1" applyProtection="1">
      <alignment horizontal="right" vertical="center"/>
      <protection locked="0"/>
    </xf>
    <xf numFmtId="166" fontId="4" fillId="4" borderId="0" xfId="0" applyNumberFormat="1" applyFont="1" applyFill="1" applyBorder="1" applyAlignment="1" applyProtection="1">
      <alignment wrapText="1"/>
      <protection locked="0"/>
    </xf>
    <xf numFmtId="164" fontId="9" fillId="4" borderId="0" xfId="0" applyNumberFormat="1" applyFont="1" applyFill="1" applyBorder="1" applyAlignment="1" applyProtection="1">
      <alignment horizontal="right" vertical="center"/>
      <protection locked="0"/>
    </xf>
    <xf numFmtId="164" fontId="4" fillId="4" borderId="0" xfId="0" applyNumberFormat="1" applyFont="1" applyFill="1" applyBorder="1" applyAlignment="1" applyProtection="1">
      <alignment horizontal="left" wrapText="1" indent="1"/>
      <protection locked="0"/>
    </xf>
    <xf numFmtId="164" fontId="4" fillId="8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 applyProtection="1">
      <alignment horizontal="left" indent="1"/>
      <protection/>
    </xf>
    <xf numFmtId="164" fontId="4" fillId="4" borderId="0" xfId="0" applyNumberFormat="1" applyFont="1" applyFill="1" applyBorder="1" applyAlignment="1" applyProtection="1">
      <alignment horizontal="left" indent="2"/>
      <protection/>
    </xf>
    <xf numFmtId="164" fontId="4" fillId="4" borderId="0" xfId="0" applyNumberFormat="1" applyFont="1" applyFill="1" applyBorder="1" applyAlignment="1">
      <alignment/>
    </xf>
    <xf numFmtId="165" fontId="9" fillId="4" borderId="0" xfId="0" applyNumberFormat="1" applyFont="1" applyFill="1" applyBorder="1" applyAlignment="1" applyProtection="1">
      <alignment horizontal="right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4" fontId="2" fillId="4" borderId="0" xfId="0" applyNumberFormat="1" applyFont="1" applyFill="1" applyBorder="1" applyAlignment="1" applyProtection="1">
      <alignment horizontal="left" wrapText="1" indent="4"/>
      <protection/>
    </xf>
    <xf numFmtId="164" fontId="2" fillId="4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 applyProtection="1">
      <alignment horizontal="left" indent="4"/>
      <protection/>
    </xf>
    <xf numFmtId="164" fontId="2" fillId="4" borderId="0" xfId="0" applyNumberFormat="1" applyFont="1" applyFill="1" applyBorder="1" applyAlignment="1" applyProtection="1">
      <alignment/>
      <protection/>
    </xf>
    <xf numFmtId="164" fontId="2" fillId="4" borderId="0" xfId="0" applyNumberFormat="1" applyFont="1" applyFill="1" applyBorder="1" applyAlignment="1">
      <alignment/>
    </xf>
    <xf numFmtId="165" fontId="10" fillId="4" borderId="0" xfId="0" applyNumberFormat="1" applyFont="1" applyFill="1" applyBorder="1" applyAlignment="1" applyProtection="1">
      <alignment horizontal="right"/>
      <protection locked="0"/>
    </xf>
    <xf numFmtId="164" fontId="2" fillId="4" borderId="0" xfId="0" applyNumberFormat="1" applyFont="1" applyFill="1" applyAlignment="1" applyProtection="1">
      <alignment horizontal="left" vertical="center" wrapText="1" indent="4"/>
      <protection/>
    </xf>
    <xf numFmtId="164" fontId="2" fillId="4" borderId="0" xfId="0" applyNumberFormat="1" applyFont="1" applyFill="1" applyBorder="1" applyAlignment="1" applyProtection="1">
      <alignment horizontal="left" vertical="center" indent="4"/>
      <protection/>
    </xf>
    <xf numFmtId="164" fontId="4" fillId="4" borderId="0" xfId="0" applyNumberFormat="1" applyFont="1" applyFill="1" applyBorder="1" applyAlignment="1" applyProtection="1">
      <alignment horizontal="left" wrapText="1" indent="2"/>
      <protection/>
    </xf>
    <xf numFmtId="164" fontId="4" fillId="4" borderId="0" xfId="0" applyNumberFormat="1" applyFont="1" applyFill="1" applyBorder="1" applyAlignment="1" applyProtection="1">
      <alignment/>
      <protection/>
    </xf>
    <xf numFmtId="164" fontId="2" fillId="4" borderId="0" xfId="0" applyNumberFormat="1" applyFont="1" applyFill="1" applyBorder="1" applyAlignment="1" applyProtection="1">
      <alignment wrapText="1"/>
      <protection/>
    </xf>
    <xf numFmtId="164" fontId="4" fillId="4" borderId="0" xfId="0" applyNumberFormat="1" applyFont="1" applyFill="1" applyBorder="1" applyAlignment="1" applyProtection="1">
      <alignment vertical="center"/>
      <protection/>
    </xf>
    <xf numFmtId="164" fontId="2" fillId="4" borderId="0" xfId="0" applyNumberFormat="1" applyFont="1" applyFill="1" applyBorder="1" applyAlignment="1">
      <alignment horizontal="left" vertical="center" indent="4"/>
    </xf>
    <xf numFmtId="164" fontId="2" fillId="4" borderId="0" xfId="0" applyNumberFormat="1" applyFont="1" applyFill="1" applyBorder="1" applyAlignment="1">
      <alignment horizontal="left" indent="3"/>
    </xf>
    <xf numFmtId="164" fontId="4" fillId="4" borderId="0" xfId="0" applyNumberFormat="1" applyFont="1" applyFill="1" applyBorder="1" applyAlignment="1">
      <alignment horizontal="left" wrapText="1" indent="1"/>
    </xf>
    <xf numFmtId="164" fontId="4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Border="1" applyAlignment="1">
      <alignment vertical="center" wrapText="1"/>
    </xf>
    <xf numFmtId="164" fontId="4" fillId="8" borderId="10" xfId="0" applyNumberFormat="1" applyFont="1" applyFill="1" applyBorder="1" applyAlignment="1" applyProtection="1">
      <alignment horizontal="left" vertical="center"/>
      <protection/>
    </xf>
    <xf numFmtId="164" fontId="4" fillId="8" borderId="10" xfId="0" applyNumberFormat="1" applyFont="1" applyFill="1" applyBorder="1" applyAlignment="1" applyProtection="1">
      <alignment/>
      <protection/>
    </xf>
    <xf numFmtId="4" fontId="4" fillId="8" borderId="10" xfId="0" applyNumberFormat="1" applyFont="1" applyFill="1" applyBorder="1" applyAlignment="1" applyProtection="1">
      <alignment/>
      <protection/>
    </xf>
    <xf numFmtId="164" fontId="2" fillId="8" borderId="10" xfId="0" applyNumberFormat="1" applyFont="1" applyFill="1" applyBorder="1" applyAlignment="1" applyProtection="1">
      <alignment/>
      <protection/>
    </xf>
    <xf numFmtId="164" fontId="4" fillId="8" borderId="10" xfId="0" applyNumberFormat="1" applyFont="1" applyFill="1" applyBorder="1" applyAlignment="1" applyProtection="1">
      <alignment/>
      <protection/>
    </xf>
    <xf numFmtId="165" fontId="9" fillId="8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4" borderId="0" xfId="0" applyNumberFormat="1" applyFont="1" applyFill="1" applyAlignment="1" applyProtection="1" quotePrefix="1">
      <alignment horizontal="left"/>
      <protection locked="0"/>
    </xf>
    <xf numFmtId="164" fontId="2" fillId="4" borderId="0" xfId="0" applyNumberFormat="1" applyFont="1" applyFill="1" applyAlignment="1" applyProtection="1" quotePrefix="1">
      <alignment/>
      <protection locked="0"/>
    </xf>
    <xf numFmtId="164" fontId="4" fillId="4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 horizontal="left" wrapText="1"/>
      <protection locked="0"/>
    </xf>
    <xf numFmtId="0" fontId="5" fillId="8" borderId="0" xfId="0" applyFont="1" applyFill="1" applyBorder="1" applyAlignment="1" quotePrefix="1">
      <alignment horizontal="center" wrapText="1"/>
    </xf>
    <xf numFmtId="0" fontId="5" fillId="8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2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tea\SIT.%20INV.%20OPC%202009_2\BGC%202014\06-Iun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retea\SIT.%20INV.%20OPC%202009_2\BGC%202014\06-Iun%202014\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60"/>
  <sheetViews>
    <sheetView showZeros="0" tabSelected="1" view="pageBreakPreview" zoomScale="75" zoomScaleNormal="75" zoomScaleSheetLayoutView="75" zoomScalePageLayoutView="0" workbookViewId="0" topLeftCell="A1">
      <selection activeCell="B7" sqref="B7:D7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11.710937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6.421875" style="6" hidden="1" customWidth="1"/>
    <col min="17" max="16384" width="8.8515625" style="6" customWidth="1"/>
  </cols>
  <sheetData>
    <row r="1" spans="7:10" ht="27" customHeight="1">
      <c r="G1" s="3" t="s">
        <v>0</v>
      </c>
      <c r="H1" s="3"/>
      <c r="I1" s="3"/>
      <c r="J1" s="4"/>
    </row>
    <row r="2" spans="7:10" ht="18" customHeight="1">
      <c r="G2" s="3" t="s">
        <v>1</v>
      </c>
      <c r="H2" s="3"/>
      <c r="I2" s="3"/>
      <c r="J2" s="4"/>
    </row>
    <row r="3" spans="1:16" ht="6.75" customHeight="1">
      <c r="A3" s="117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4.2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19.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P5" s="10"/>
    </row>
    <row r="6" spans="1:14" ht="11.25" customHeight="1" hidden="1">
      <c r="A6" s="6" t="s">
        <v>3</v>
      </c>
      <c r="B6" s="6"/>
      <c r="C6" s="6"/>
      <c r="D6" s="6"/>
      <c r="E6" s="11"/>
      <c r="F6" s="10"/>
      <c r="G6" s="6"/>
      <c r="H6" s="6"/>
      <c r="I6" s="11"/>
      <c r="J6" s="12"/>
      <c r="K6" s="13"/>
      <c r="L6" s="13"/>
      <c r="M6" s="14"/>
      <c r="N6" s="13"/>
    </row>
    <row r="7" spans="1:16" ht="47.25" customHeight="1">
      <c r="A7" s="15"/>
      <c r="B7" s="119" t="s">
        <v>4</v>
      </c>
      <c r="C7" s="120"/>
      <c r="D7" s="120"/>
      <c r="E7" s="16"/>
      <c r="F7" s="121" t="s">
        <v>5</v>
      </c>
      <c r="G7" s="121"/>
      <c r="H7" s="121"/>
      <c r="I7" s="17"/>
      <c r="J7" s="122" t="s">
        <v>6</v>
      </c>
      <c r="K7" s="123"/>
      <c r="L7" s="123"/>
      <c r="M7" s="18"/>
      <c r="N7" s="124" t="s">
        <v>7</v>
      </c>
      <c r="O7" s="119"/>
      <c r="P7" s="19"/>
    </row>
    <row r="8" spans="1:16" s="27" customFormat="1" ht="33" customHeight="1">
      <c r="A8" s="20"/>
      <c r="B8" s="21" t="s">
        <v>8</v>
      </c>
      <c r="C8" s="22" t="s">
        <v>9</v>
      </c>
      <c r="D8" s="22" t="s">
        <v>10</v>
      </c>
      <c r="E8" s="23"/>
      <c r="F8" s="21" t="s">
        <v>8</v>
      </c>
      <c r="G8" s="22" t="s">
        <v>9</v>
      </c>
      <c r="H8" s="22" t="s">
        <v>10</v>
      </c>
      <c r="I8" s="23"/>
      <c r="J8" s="21" t="s">
        <v>8</v>
      </c>
      <c r="K8" s="22" t="s">
        <v>9</v>
      </c>
      <c r="L8" s="22" t="s">
        <v>10</v>
      </c>
      <c r="M8" s="23"/>
      <c r="N8" s="24" t="s">
        <v>8</v>
      </c>
      <c r="O8" s="25" t="s">
        <v>11</v>
      </c>
      <c r="P8" s="26"/>
    </row>
    <row r="9" spans="1:16" s="32" customFormat="1" ht="18.75" customHeight="1">
      <c r="A9" s="28"/>
      <c r="B9" s="28"/>
      <c r="C9" s="28"/>
      <c r="D9" s="28"/>
      <c r="E9" s="28"/>
      <c r="F9" s="29"/>
      <c r="G9" s="28"/>
      <c r="H9" s="28"/>
      <c r="I9" s="28"/>
      <c r="J9" s="30"/>
      <c r="K9" s="30"/>
      <c r="L9" s="30"/>
      <c r="M9" s="30"/>
      <c r="N9" s="30"/>
      <c r="O9" s="31"/>
      <c r="P9" s="31"/>
    </row>
    <row r="10" spans="1:16" s="32" customFormat="1" ht="18" customHeight="1">
      <c r="A10" s="33" t="s">
        <v>12</v>
      </c>
      <c r="B10" s="34">
        <v>666637.3</v>
      </c>
      <c r="C10" s="35"/>
      <c r="D10" s="35"/>
      <c r="E10" s="35"/>
      <c r="F10" s="34">
        <v>497325</v>
      </c>
      <c r="G10" s="35"/>
      <c r="H10" s="35"/>
      <c r="I10" s="35"/>
      <c r="J10" s="34">
        <v>704500</v>
      </c>
      <c r="K10" s="35"/>
      <c r="L10" s="35"/>
      <c r="M10" s="35"/>
      <c r="N10" s="35"/>
      <c r="O10" s="36"/>
      <c r="P10" s="36"/>
    </row>
    <row r="11" spans="2:16" s="32" customFormat="1" ht="8.25" customHeight="1">
      <c r="B11" s="37"/>
      <c r="F11" s="38"/>
      <c r="J11" s="39"/>
      <c r="K11" s="39"/>
      <c r="L11" s="39"/>
      <c r="M11" s="39"/>
      <c r="N11" s="39"/>
      <c r="O11" s="40"/>
      <c r="P11" s="40"/>
    </row>
    <row r="12" spans="1:16" s="39" customFormat="1" ht="35.25" customHeight="1">
      <c r="A12" s="41" t="s">
        <v>13</v>
      </c>
      <c r="B12" s="42">
        <f>B13+B29+B30+B32+B33++B36+B31+B34+B35</f>
        <v>177525.07591046108</v>
      </c>
      <c r="C12" s="43">
        <f aca="true" t="shared" si="0" ref="C12:C33">B12/$B$10*100</f>
        <v>26.62993443518103</v>
      </c>
      <c r="D12" s="43">
        <f aca="true" t="shared" si="1" ref="D12:D33">B12/B$12*100</f>
        <v>100</v>
      </c>
      <c r="E12" s="43"/>
      <c r="F12" s="42" t="e">
        <f>#REF!</f>
        <v>#REF!</v>
      </c>
      <c r="G12" s="43" t="e">
        <f aca="true" t="shared" si="2" ref="G12:G33">F12/$J$10*100</f>
        <v>#REF!</v>
      </c>
      <c r="H12" s="43" t="e">
        <f aca="true" t="shared" si="3" ref="H12:H33">F12/F$12*100</f>
        <v>#REF!</v>
      </c>
      <c r="I12" s="43"/>
      <c r="J12" s="42">
        <f>J13+J29+J30+J32+J33+J36+J31+J34+J35</f>
        <v>191615.83203972672</v>
      </c>
      <c r="K12" s="43">
        <f>J12/$J$10*100</f>
        <v>27.19884060180649</v>
      </c>
      <c r="L12" s="43">
        <f aca="true" t="shared" si="4" ref="L12:L35">J12/J$12*100</f>
        <v>100</v>
      </c>
      <c r="M12" s="43"/>
      <c r="N12" s="43">
        <f>J12-B12</f>
        <v>14090.756129265646</v>
      </c>
      <c r="O12" s="44">
        <f>J12/B12-1</f>
        <v>0.07937332828615529</v>
      </c>
      <c r="P12" s="44"/>
    </row>
    <row r="13" spans="1:16" s="50" customFormat="1" ht="24.75" customHeight="1">
      <c r="A13" s="45" t="s">
        <v>14</v>
      </c>
      <c r="B13" s="46">
        <f>B14+B27+B28</f>
        <v>168743.06698285</v>
      </c>
      <c r="C13" s="47">
        <f>B13/$B$10*100</f>
        <v>25.312575066359173</v>
      </c>
      <c r="D13" s="47">
        <f>B13/B$12*100</f>
        <v>95.05308820031684</v>
      </c>
      <c r="E13" s="47"/>
      <c r="F13" s="46" t="e">
        <f>#REF!</f>
        <v>#REF!</v>
      </c>
      <c r="G13" s="47" t="e">
        <f t="shared" si="2"/>
        <v>#REF!</v>
      </c>
      <c r="H13" s="47" t="e">
        <f t="shared" si="3"/>
        <v>#REF!</v>
      </c>
      <c r="I13" s="47"/>
      <c r="J13" s="46">
        <f>J14+J27+J28</f>
        <v>180669.67188506003</v>
      </c>
      <c r="K13" s="47">
        <f>J13/$J$10*100</f>
        <v>25.645091821867993</v>
      </c>
      <c r="L13" s="47">
        <f t="shared" si="4"/>
        <v>94.28744481176416</v>
      </c>
      <c r="M13" s="47"/>
      <c r="N13" s="47">
        <f>J13-B13</f>
        <v>11926.604902210034</v>
      </c>
      <c r="O13" s="48">
        <f aca="true" t="shared" si="5" ref="O13:O34">J13/B13-1</f>
        <v>0.0706790810162421</v>
      </c>
      <c r="P13" s="49"/>
    </row>
    <row r="14" spans="1:16" s="50" customFormat="1" ht="25.5" customHeight="1">
      <c r="A14" s="51" t="s">
        <v>15</v>
      </c>
      <c r="B14" s="46">
        <f>B15+B19+B20+B25+B26</f>
        <v>106101.78726</v>
      </c>
      <c r="C14" s="47">
        <f t="shared" si="0"/>
        <v>15.915969187442705</v>
      </c>
      <c r="D14" s="47">
        <f t="shared" si="1"/>
        <v>59.7672113169606</v>
      </c>
      <c r="E14" s="47"/>
      <c r="F14" s="46" t="e">
        <f>#REF!</f>
        <v>#REF!</v>
      </c>
      <c r="G14" s="47" t="e">
        <f t="shared" si="2"/>
        <v>#REF!</v>
      </c>
      <c r="H14" s="47" t="e">
        <f t="shared" si="3"/>
        <v>#REF!</v>
      </c>
      <c r="I14" s="47"/>
      <c r="J14" s="46">
        <f>J15+J19+J20+J25+J26</f>
        <v>117213.727092</v>
      </c>
      <c r="K14" s="47">
        <f aca="true" t="shared" si="6" ref="K14:K35">J14/$J$10*100</f>
        <v>16.637860481476224</v>
      </c>
      <c r="L14" s="47">
        <f t="shared" si="4"/>
        <v>61.17121213016401</v>
      </c>
      <c r="M14" s="47"/>
      <c r="N14" s="47">
        <f aca="true" t="shared" si="7" ref="N14:N35">J14-B14</f>
        <v>11111.939832000004</v>
      </c>
      <c r="O14" s="48">
        <f t="shared" si="5"/>
        <v>0.10472905423139056</v>
      </c>
      <c r="P14" s="49"/>
    </row>
    <row r="15" spans="1:16" s="50" customFormat="1" ht="40.5" customHeight="1">
      <c r="A15" s="52" t="s">
        <v>16</v>
      </c>
      <c r="B15" s="46">
        <f>B16+B17+B18</f>
        <v>32395.944478999998</v>
      </c>
      <c r="C15" s="47">
        <f t="shared" si="0"/>
        <v>4.8596057374827355</v>
      </c>
      <c r="D15" s="47">
        <f t="shared" si="1"/>
        <v>18.248658288330855</v>
      </c>
      <c r="E15" s="47"/>
      <c r="F15" s="53" t="e">
        <f>#REF!</f>
        <v>#REF!</v>
      </c>
      <c r="G15" s="47" t="e">
        <f t="shared" si="2"/>
        <v>#REF!</v>
      </c>
      <c r="H15" s="47" t="e">
        <f t="shared" si="3"/>
        <v>#REF!</v>
      </c>
      <c r="I15" s="47"/>
      <c r="J15" s="46">
        <f>J16+J17+J18</f>
        <v>36407.278872</v>
      </c>
      <c r="K15" s="47">
        <f t="shared" si="6"/>
        <v>5.16781815074521</v>
      </c>
      <c r="L15" s="47">
        <f t="shared" si="4"/>
        <v>19.000141316324985</v>
      </c>
      <c r="M15" s="47"/>
      <c r="N15" s="47">
        <f t="shared" si="7"/>
        <v>4011.3343930000046</v>
      </c>
      <c r="O15" s="48">
        <f t="shared" si="5"/>
        <v>0.12382211593183423</v>
      </c>
      <c r="P15" s="49"/>
    </row>
    <row r="16" spans="1:16" ht="25.5" customHeight="1">
      <c r="A16" s="54" t="s">
        <v>17</v>
      </c>
      <c r="B16" s="55">
        <v>11784.382353</v>
      </c>
      <c r="C16" s="55">
        <f t="shared" si="0"/>
        <v>1.7677352216865154</v>
      </c>
      <c r="D16" s="55">
        <f t="shared" si="1"/>
        <v>6.638150859850205</v>
      </c>
      <c r="E16" s="55"/>
      <c r="F16" s="38" t="e">
        <f>#REF!</f>
        <v>#REF!</v>
      </c>
      <c r="G16" s="55" t="e">
        <f t="shared" si="2"/>
        <v>#REF!</v>
      </c>
      <c r="H16" s="55" t="e">
        <f t="shared" si="3"/>
        <v>#REF!</v>
      </c>
      <c r="I16" s="55"/>
      <c r="J16" s="55">
        <v>13107.128105</v>
      </c>
      <c r="K16" s="55">
        <f t="shared" si="6"/>
        <v>1.860486601135557</v>
      </c>
      <c r="L16" s="55">
        <f t="shared" si="4"/>
        <v>6.840315836888972</v>
      </c>
      <c r="M16" s="55"/>
      <c r="N16" s="55">
        <f t="shared" si="7"/>
        <v>1322.745751999999</v>
      </c>
      <c r="O16" s="56">
        <f t="shared" si="5"/>
        <v>0.11224565805633935</v>
      </c>
      <c r="P16" s="57"/>
    </row>
    <row r="17" spans="1:16" ht="18" customHeight="1">
      <c r="A17" s="54" t="s">
        <v>18</v>
      </c>
      <c r="B17" s="55">
        <v>19319.572012999997</v>
      </c>
      <c r="C17" s="55">
        <f t="shared" si="0"/>
        <v>2.8980634616454846</v>
      </c>
      <c r="D17" s="55">
        <f t="shared" si="1"/>
        <v>10.882728489998943</v>
      </c>
      <c r="E17" s="55"/>
      <c r="F17" s="38" t="e">
        <f>#REF!</f>
        <v>#REF!</v>
      </c>
      <c r="G17" s="55" t="e">
        <f t="shared" si="2"/>
        <v>#REF!</v>
      </c>
      <c r="H17" s="55" t="e">
        <f t="shared" si="3"/>
        <v>#REF!</v>
      </c>
      <c r="I17" s="55"/>
      <c r="J17" s="55">
        <v>21882.822823000002</v>
      </c>
      <c r="K17" s="55">
        <f t="shared" si="6"/>
        <v>3.106149442583393</v>
      </c>
      <c r="L17" s="55">
        <f t="shared" si="4"/>
        <v>11.420153851620752</v>
      </c>
      <c r="M17" s="55"/>
      <c r="N17" s="55">
        <f t="shared" si="7"/>
        <v>2563.250810000005</v>
      </c>
      <c r="O17" s="56">
        <f t="shared" si="5"/>
        <v>0.1326763764888379</v>
      </c>
      <c r="P17" s="57"/>
    </row>
    <row r="18" spans="1:16" ht="36.75" customHeight="1">
      <c r="A18" s="58" t="s">
        <v>19</v>
      </c>
      <c r="B18" s="55">
        <v>1291.9901129999998</v>
      </c>
      <c r="C18" s="55">
        <f t="shared" si="0"/>
        <v>0.1938070541507353</v>
      </c>
      <c r="D18" s="55">
        <f t="shared" si="1"/>
        <v>0.7277789384817079</v>
      </c>
      <c r="E18" s="55"/>
      <c r="F18" s="59" t="e">
        <f>#REF!</f>
        <v>#REF!</v>
      </c>
      <c r="G18" s="55" t="e">
        <f t="shared" si="2"/>
        <v>#REF!</v>
      </c>
      <c r="H18" s="55" t="e">
        <f t="shared" si="3"/>
        <v>#REF!</v>
      </c>
      <c r="I18" s="55"/>
      <c r="J18" s="55">
        <v>1417.3279440000001</v>
      </c>
      <c r="K18" s="55">
        <f t="shared" si="6"/>
        <v>0.20118210702625977</v>
      </c>
      <c r="L18" s="55">
        <f t="shared" si="4"/>
        <v>0.7396716278152594</v>
      </c>
      <c r="M18" s="55"/>
      <c r="N18" s="55">
        <f t="shared" si="7"/>
        <v>125.33783100000028</v>
      </c>
      <c r="O18" s="56">
        <f t="shared" si="5"/>
        <v>0.09701144748620871</v>
      </c>
      <c r="P18" s="57"/>
    </row>
    <row r="19" spans="1:16" ht="24" customHeight="1">
      <c r="A19" s="52" t="s">
        <v>20</v>
      </c>
      <c r="B19" s="47">
        <v>5742.5448639999995</v>
      </c>
      <c r="C19" s="47">
        <f t="shared" si="0"/>
        <v>0.8614196751366897</v>
      </c>
      <c r="D19" s="47">
        <f t="shared" si="1"/>
        <v>3.234779556943486</v>
      </c>
      <c r="E19" s="47"/>
      <c r="F19" s="53" t="e">
        <f>#REF!</f>
        <v>#REF!</v>
      </c>
      <c r="G19" s="55" t="e">
        <f t="shared" si="2"/>
        <v>#REF!</v>
      </c>
      <c r="H19" s="47" t="e">
        <f t="shared" si="3"/>
        <v>#REF!</v>
      </c>
      <c r="I19" s="47"/>
      <c r="J19" s="47">
        <v>5338.586</v>
      </c>
      <c r="K19" s="47">
        <f t="shared" si="6"/>
        <v>0.7577836763662171</v>
      </c>
      <c r="L19" s="47">
        <f t="shared" si="4"/>
        <v>2.7860881552277887</v>
      </c>
      <c r="M19" s="47"/>
      <c r="N19" s="47">
        <f t="shared" si="7"/>
        <v>-403.95886399999927</v>
      </c>
      <c r="O19" s="48">
        <f t="shared" si="5"/>
        <v>-0.07034492086120503</v>
      </c>
      <c r="P19" s="49"/>
    </row>
    <row r="20" spans="1:16" ht="23.25" customHeight="1">
      <c r="A20" s="60" t="s">
        <v>21</v>
      </c>
      <c r="B20" s="46">
        <f>B21+B22+B23+B24</f>
        <v>67070.172044</v>
      </c>
      <c r="C20" s="47">
        <f t="shared" si="0"/>
        <v>10.06096899228411</v>
      </c>
      <c r="D20" s="47">
        <f t="shared" si="1"/>
        <v>37.78067503986221</v>
      </c>
      <c r="E20" s="47"/>
      <c r="F20" s="61" t="e">
        <f>#REF!</f>
        <v>#REF!</v>
      </c>
      <c r="G20" s="55" t="e">
        <f t="shared" si="2"/>
        <v>#REF!</v>
      </c>
      <c r="H20" s="47" t="e">
        <f t="shared" si="3"/>
        <v>#REF!</v>
      </c>
      <c r="I20" s="47"/>
      <c r="J20" s="46">
        <f>J21+J22+J23+J24</f>
        <v>74431.94280599999</v>
      </c>
      <c r="K20" s="47">
        <f t="shared" si="6"/>
        <v>10.565215444428672</v>
      </c>
      <c r="L20" s="47">
        <f t="shared" si="4"/>
        <v>38.84435957805846</v>
      </c>
      <c r="M20" s="47"/>
      <c r="N20" s="47">
        <f t="shared" si="7"/>
        <v>7361.770761999986</v>
      </c>
      <c r="O20" s="48">
        <f t="shared" si="5"/>
        <v>0.1097622167596417</v>
      </c>
      <c r="P20" s="49"/>
    </row>
    <row r="21" spans="1:16" ht="20.25" customHeight="1">
      <c r="A21" s="54" t="s">
        <v>22</v>
      </c>
      <c r="B21" s="38">
        <v>42857.975591</v>
      </c>
      <c r="C21" s="55">
        <f t="shared" si="0"/>
        <v>6.4289795351985255</v>
      </c>
      <c r="D21" s="55">
        <f t="shared" si="1"/>
        <v>24.141927764963427</v>
      </c>
      <c r="E21" s="55"/>
      <c r="F21" s="38" t="e">
        <f>#REF!</f>
        <v>#REF!</v>
      </c>
      <c r="G21" s="55" t="e">
        <f t="shared" si="2"/>
        <v>#REF!</v>
      </c>
      <c r="H21" s="55" t="e">
        <f t="shared" si="3"/>
        <v>#REF!</v>
      </c>
      <c r="I21" s="55"/>
      <c r="J21" s="55">
        <v>47915.839</v>
      </c>
      <c r="K21" s="55">
        <f t="shared" si="6"/>
        <v>6.801396593328601</v>
      </c>
      <c r="L21" s="55">
        <f t="shared" si="4"/>
        <v>25.006200421928526</v>
      </c>
      <c r="M21" s="55"/>
      <c r="N21" s="55">
        <f t="shared" si="7"/>
        <v>5057.863408999998</v>
      </c>
      <c r="O21" s="56">
        <f t="shared" si="5"/>
        <v>0.1180145198006537</v>
      </c>
      <c r="P21" s="57"/>
    </row>
    <row r="22" spans="1:16" ht="18" customHeight="1">
      <c r="A22" s="54" t="s">
        <v>23</v>
      </c>
      <c r="B22" s="38">
        <v>19938.892619</v>
      </c>
      <c r="C22" s="55">
        <f t="shared" si="0"/>
        <v>2.990965644886657</v>
      </c>
      <c r="D22" s="55">
        <f t="shared" si="1"/>
        <v>11.231592222530097</v>
      </c>
      <c r="E22" s="55"/>
      <c r="F22" s="38" t="e">
        <f>#REF!</f>
        <v>#REF!</v>
      </c>
      <c r="G22" s="55" t="e">
        <f t="shared" si="2"/>
        <v>#REF!</v>
      </c>
      <c r="H22" s="55" t="e">
        <f t="shared" si="3"/>
        <v>#REF!</v>
      </c>
      <c r="I22" s="55"/>
      <c r="J22" s="55">
        <v>21410.078822</v>
      </c>
      <c r="K22" s="55">
        <f t="shared" si="6"/>
        <v>3.0390459647977286</v>
      </c>
      <c r="L22" s="55">
        <f t="shared" si="4"/>
        <v>11.173439372985191</v>
      </c>
      <c r="M22" s="55"/>
      <c r="N22" s="55">
        <f t="shared" si="7"/>
        <v>1471.1862030000011</v>
      </c>
      <c r="O22" s="56">
        <f t="shared" si="5"/>
        <v>0.07378474979087302</v>
      </c>
      <c r="P22" s="57"/>
    </row>
    <row r="23" spans="1:16" s="64" customFormat="1" ht="30" customHeight="1">
      <c r="A23" s="62" t="s">
        <v>24</v>
      </c>
      <c r="B23" s="38">
        <v>1971.783722</v>
      </c>
      <c r="C23" s="55">
        <f t="shared" si="0"/>
        <v>0.2957805874348765</v>
      </c>
      <c r="D23" s="55">
        <f t="shared" si="1"/>
        <v>1.1107071560946777</v>
      </c>
      <c r="E23" s="55"/>
      <c r="F23" s="63" t="e">
        <f>#REF!</f>
        <v>#REF!</v>
      </c>
      <c r="G23" s="55" t="e">
        <f t="shared" si="2"/>
        <v>#REF!</v>
      </c>
      <c r="H23" s="55" t="e">
        <f t="shared" si="3"/>
        <v>#REF!</v>
      </c>
      <c r="I23" s="55"/>
      <c r="J23" s="55">
        <v>2330.14901</v>
      </c>
      <c r="K23" s="55">
        <f t="shared" si="6"/>
        <v>0.33075216607523067</v>
      </c>
      <c r="L23" s="55">
        <f t="shared" si="4"/>
        <v>1.2160524447253933</v>
      </c>
      <c r="M23" s="55"/>
      <c r="N23" s="55">
        <f t="shared" si="7"/>
        <v>358.3652880000002</v>
      </c>
      <c r="O23" s="56">
        <f t="shared" si="5"/>
        <v>0.18174675244631122</v>
      </c>
      <c r="P23" s="57"/>
    </row>
    <row r="24" spans="1:16" ht="52.5" customHeight="1">
      <c r="A24" s="62" t="s">
        <v>25</v>
      </c>
      <c r="B24" s="38">
        <v>2301.520112</v>
      </c>
      <c r="C24" s="55">
        <f t="shared" si="0"/>
        <v>0.34524322476405084</v>
      </c>
      <c r="D24" s="55">
        <f t="shared" si="1"/>
        <v>1.2964478962740034</v>
      </c>
      <c r="E24" s="55"/>
      <c r="F24" s="63" t="e">
        <f>#REF!</f>
        <v>#REF!</v>
      </c>
      <c r="G24" s="55" t="e">
        <f t="shared" si="2"/>
        <v>#REF!</v>
      </c>
      <c r="H24" s="55" t="e">
        <f t="shared" si="3"/>
        <v>#REF!</v>
      </c>
      <c r="I24" s="55"/>
      <c r="J24" s="55">
        <v>2775.8759739999996</v>
      </c>
      <c r="K24" s="55">
        <f t="shared" si="6"/>
        <v>0.3940207202271113</v>
      </c>
      <c r="L24" s="55">
        <f t="shared" si="4"/>
        <v>1.4486673384193491</v>
      </c>
      <c r="M24" s="55"/>
      <c r="N24" s="55">
        <f t="shared" si="7"/>
        <v>474.35586199999943</v>
      </c>
      <c r="O24" s="56">
        <f t="shared" si="5"/>
        <v>0.20610546026807852</v>
      </c>
      <c r="P24" s="57"/>
    </row>
    <row r="25" spans="1:16" s="50" customFormat="1" ht="35.25" customHeight="1">
      <c r="A25" s="60" t="s">
        <v>26</v>
      </c>
      <c r="B25" s="65">
        <v>542.83098</v>
      </c>
      <c r="C25" s="47">
        <f t="shared" si="0"/>
        <v>0.08142823391370388</v>
      </c>
      <c r="D25" s="47">
        <f t="shared" si="1"/>
        <v>0.30577707245921104</v>
      </c>
      <c r="E25" s="47"/>
      <c r="F25" s="61" t="e">
        <f>#REF!</f>
        <v>#REF!</v>
      </c>
      <c r="G25" s="47" t="e">
        <f t="shared" si="2"/>
        <v>#REF!</v>
      </c>
      <c r="H25" s="47" t="e">
        <f t="shared" si="3"/>
        <v>#REF!</v>
      </c>
      <c r="I25" s="47"/>
      <c r="J25" s="47">
        <v>656.3702</v>
      </c>
      <c r="K25" s="47">
        <f t="shared" si="6"/>
        <v>0.0931682327892122</v>
      </c>
      <c r="L25" s="47">
        <f t="shared" si="4"/>
        <v>0.34254486855967003</v>
      </c>
      <c r="M25" s="47"/>
      <c r="N25" s="47">
        <f t="shared" si="7"/>
        <v>113.53922</v>
      </c>
      <c r="O25" s="48">
        <f t="shared" si="5"/>
        <v>0.20916127520945849</v>
      </c>
      <c r="P25" s="49"/>
    </row>
    <row r="26" spans="1:16" s="50" customFormat="1" ht="17.25" customHeight="1">
      <c r="A26" s="66" t="s">
        <v>27</v>
      </c>
      <c r="B26" s="65">
        <v>350.294893</v>
      </c>
      <c r="C26" s="47">
        <f t="shared" si="0"/>
        <v>0.05254654862546695</v>
      </c>
      <c r="D26" s="47">
        <f t="shared" si="1"/>
        <v>0.19732135936484796</v>
      </c>
      <c r="E26" s="47"/>
      <c r="F26" s="47" t="e">
        <f>#REF!</f>
        <v>#REF!</v>
      </c>
      <c r="G26" s="47" t="e">
        <f t="shared" si="2"/>
        <v>#REF!</v>
      </c>
      <c r="H26" s="47" t="e">
        <f t="shared" si="3"/>
        <v>#REF!</v>
      </c>
      <c r="I26" s="47"/>
      <c r="J26" s="47">
        <v>379.549214</v>
      </c>
      <c r="K26" s="47">
        <f t="shared" si="6"/>
        <v>0.0538749771469127</v>
      </c>
      <c r="L26" s="47">
        <f t="shared" si="4"/>
        <v>0.198078211993104</v>
      </c>
      <c r="M26" s="47"/>
      <c r="N26" s="47">
        <f t="shared" si="7"/>
        <v>29.254321000000004</v>
      </c>
      <c r="O26" s="48">
        <f t="shared" si="5"/>
        <v>0.08351340994286205</v>
      </c>
      <c r="P26" s="49"/>
    </row>
    <row r="27" spans="1:16" s="50" customFormat="1" ht="18" customHeight="1">
      <c r="A27" s="67" t="s">
        <v>28</v>
      </c>
      <c r="B27" s="65">
        <v>47798.344848999994</v>
      </c>
      <c r="C27" s="47">
        <f t="shared" si="0"/>
        <v>7.170067568826405</v>
      </c>
      <c r="D27" s="47">
        <f t="shared" si="1"/>
        <v>26.924841239390997</v>
      </c>
      <c r="E27" s="47"/>
      <c r="F27" s="68" t="e">
        <f>#REF!</f>
        <v>#REF!</v>
      </c>
      <c r="G27" s="47" t="e">
        <f t="shared" si="2"/>
        <v>#REF!</v>
      </c>
      <c r="H27" s="47" t="e">
        <f t="shared" si="3"/>
        <v>#REF!</v>
      </c>
      <c r="I27" s="47"/>
      <c r="J27" s="47">
        <v>46946.175452</v>
      </c>
      <c r="K27" s="47">
        <f t="shared" si="6"/>
        <v>6.663758048545068</v>
      </c>
      <c r="L27" s="47">
        <f t="shared" si="4"/>
        <v>24.500154790062908</v>
      </c>
      <c r="M27" s="47"/>
      <c r="N27" s="47">
        <f>J27-B27</f>
        <v>-852.1693969999906</v>
      </c>
      <c r="O27" s="48">
        <f t="shared" si="5"/>
        <v>-0.017828428990419698</v>
      </c>
      <c r="P27" s="49"/>
    </row>
    <row r="28" spans="1:16" s="50" customFormat="1" ht="18.75" customHeight="1">
      <c r="A28" s="69" t="s">
        <v>29</v>
      </c>
      <c r="B28" s="65">
        <v>14842.934873850001</v>
      </c>
      <c r="C28" s="47">
        <f t="shared" si="0"/>
        <v>2.226538310090059</v>
      </c>
      <c r="D28" s="47">
        <f t="shared" si="1"/>
        <v>8.361035643965241</v>
      </c>
      <c r="E28" s="47"/>
      <c r="F28" s="47" t="e">
        <f>#REF!</f>
        <v>#REF!</v>
      </c>
      <c r="G28" s="47" t="e">
        <f t="shared" si="2"/>
        <v>#REF!</v>
      </c>
      <c r="H28" s="47" t="e">
        <f t="shared" si="3"/>
        <v>#REF!</v>
      </c>
      <c r="I28" s="47"/>
      <c r="J28" s="47">
        <v>16509.769341060004</v>
      </c>
      <c r="K28" s="47">
        <f t="shared" si="6"/>
        <v>2.3434732918467005</v>
      </c>
      <c r="L28" s="47">
        <f t="shared" si="4"/>
        <v>8.616077891537229</v>
      </c>
      <c r="M28" s="47"/>
      <c r="N28" s="47">
        <f t="shared" si="7"/>
        <v>1666.834467210003</v>
      </c>
      <c r="O28" s="48">
        <f t="shared" si="5"/>
        <v>0.11229817292714794</v>
      </c>
      <c r="P28" s="49"/>
    </row>
    <row r="29" spans="1:16" s="50" customFormat="1" ht="19.5" customHeight="1">
      <c r="A29" s="70" t="s">
        <v>30</v>
      </c>
      <c r="B29" s="65">
        <v>720.280679</v>
      </c>
      <c r="C29" s="47">
        <f t="shared" si="0"/>
        <v>0.10804686131424088</v>
      </c>
      <c r="D29" s="47">
        <f t="shared" si="1"/>
        <v>0.405734612592584</v>
      </c>
      <c r="E29" s="47"/>
      <c r="F29" s="46" t="e">
        <f>#REF!</f>
        <v>#REF!</v>
      </c>
      <c r="G29" s="47" t="e">
        <f t="shared" si="2"/>
        <v>#REF!</v>
      </c>
      <c r="H29" s="47" t="e">
        <f t="shared" si="3"/>
        <v>#REF!</v>
      </c>
      <c r="I29" s="47"/>
      <c r="J29" s="47">
        <v>784.975336</v>
      </c>
      <c r="K29" s="47">
        <f t="shared" si="6"/>
        <v>0.11142304272533711</v>
      </c>
      <c r="L29" s="47">
        <f t="shared" si="4"/>
        <v>0.40966100120435517</v>
      </c>
      <c r="M29" s="47"/>
      <c r="N29" s="47">
        <f t="shared" si="7"/>
        <v>64.694657</v>
      </c>
      <c r="O29" s="48">
        <f t="shared" si="5"/>
        <v>0.08981867608863081</v>
      </c>
      <c r="P29" s="49"/>
    </row>
    <row r="30" spans="1:16" s="50" customFormat="1" ht="18" customHeight="1">
      <c r="A30" s="70" t="s">
        <v>31</v>
      </c>
      <c r="B30" s="65">
        <v>66.33852061111111</v>
      </c>
      <c r="C30" s="47">
        <f t="shared" si="0"/>
        <v>0.009951216442750968</v>
      </c>
      <c r="D30" s="47">
        <f t="shared" si="1"/>
        <v>0.037368535273614244</v>
      </c>
      <c r="E30" s="47"/>
      <c r="F30" s="46" t="e">
        <f>#REF!</f>
        <v>#REF!</v>
      </c>
      <c r="G30" s="47" t="e">
        <f t="shared" si="2"/>
        <v>#REF!</v>
      </c>
      <c r="H30" s="47" t="e">
        <f t="shared" si="3"/>
        <v>#REF!</v>
      </c>
      <c r="I30" s="47"/>
      <c r="J30" s="47">
        <v>5.220476666666666</v>
      </c>
      <c r="K30" s="47">
        <f t="shared" si="6"/>
        <v>0.0007410186893778093</v>
      </c>
      <c r="L30" s="47">
        <f t="shared" si="4"/>
        <v>0.002724449546311148</v>
      </c>
      <c r="M30" s="47"/>
      <c r="N30" s="47">
        <f t="shared" si="7"/>
        <v>-61.11804394444444</v>
      </c>
      <c r="O30" s="48">
        <f t="shared" si="5"/>
        <v>-0.9213055006566986</v>
      </c>
      <c r="P30" s="49"/>
    </row>
    <row r="31" spans="1:16" s="50" customFormat="1" ht="29.25" customHeight="1">
      <c r="A31" s="71" t="s">
        <v>32</v>
      </c>
      <c r="B31" s="65">
        <v>6848.933639</v>
      </c>
      <c r="C31" s="47">
        <f t="shared" si="0"/>
        <v>1.0273853021725607</v>
      </c>
      <c r="D31" s="47">
        <f t="shared" si="1"/>
        <v>3.8580091313152964</v>
      </c>
      <c r="E31" s="47"/>
      <c r="F31" s="72" t="e">
        <f>#REF!</f>
        <v>#REF!</v>
      </c>
      <c r="G31" s="47" t="e">
        <f t="shared" si="2"/>
        <v>#REF!</v>
      </c>
      <c r="H31" s="47" t="e">
        <f t="shared" si="3"/>
        <v>#REF!</v>
      </c>
      <c r="I31" s="47"/>
      <c r="J31" s="47">
        <v>9786.283812</v>
      </c>
      <c r="K31" s="47">
        <f t="shared" si="6"/>
        <v>1.3891105481902057</v>
      </c>
      <c r="L31" s="47">
        <f t="shared" si="4"/>
        <v>5.107241770069949</v>
      </c>
      <c r="M31" s="47"/>
      <c r="N31" s="47">
        <f t="shared" si="7"/>
        <v>2937.350173</v>
      </c>
      <c r="O31" s="48">
        <f t="shared" si="5"/>
        <v>0.42887700886365665</v>
      </c>
      <c r="P31" s="49"/>
    </row>
    <row r="32" spans="1:16" s="50" customFormat="1" ht="16.5" customHeight="1" hidden="1">
      <c r="A32" s="73"/>
      <c r="B32" s="65"/>
      <c r="C32" s="47"/>
      <c r="D32" s="47"/>
      <c r="E32" s="47"/>
      <c r="F32" s="46"/>
      <c r="G32" s="47"/>
      <c r="H32" s="47"/>
      <c r="I32" s="47"/>
      <c r="J32" s="47"/>
      <c r="K32" s="47"/>
      <c r="L32" s="47"/>
      <c r="M32" s="47"/>
      <c r="N32" s="47"/>
      <c r="O32" s="48"/>
      <c r="P32" s="49"/>
    </row>
    <row r="33" spans="1:16" ht="18" customHeight="1">
      <c r="A33" s="73" t="s">
        <v>34</v>
      </c>
      <c r="B33" s="65">
        <v>86.368089</v>
      </c>
      <c r="C33" s="74">
        <f t="shared" si="0"/>
        <v>0.012955784052287502</v>
      </c>
      <c r="D33" s="74">
        <f t="shared" si="1"/>
        <v>0.04865120522103692</v>
      </c>
      <c r="E33" s="74"/>
      <c r="F33" s="75" t="e">
        <f>#REF!</f>
        <v>#REF!</v>
      </c>
      <c r="G33" s="74" t="e">
        <f t="shared" si="2"/>
        <v>#REF!</v>
      </c>
      <c r="H33" s="74" t="e">
        <f t="shared" si="3"/>
        <v>#REF!</v>
      </c>
      <c r="I33" s="74"/>
      <c r="J33" s="74">
        <v>-7.415055</v>
      </c>
      <c r="K33" s="74">
        <f t="shared" si="6"/>
        <v>-0.001052527324343506</v>
      </c>
      <c r="L33" s="74">
        <f t="shared" si="4"/>
        <v>-0.0038697506991294305</v>
      </c>
      <c r="M33" s="74"/>
      <c r="N33" s="74">
        <f t="shared" si="7"/>
        <v>-93.783144</v>
      </c>
      <c r="O33" s="48">
        <f t="shared" si="5"/>
        <v>-1.0858541052124009</v>
      </c>
      <c r="P33" s="76"/>
    </row>
    <row r="34" spans="1:16" ht="48" customHeight="1">
      <c r="A34" s="77" t="s">
        <v>35</v>
      </c>
      <c r="B34" s="65">
        <v>1060.088</v>
      </c>
      <c r="C34" s="46"/>
      <c r="D34" s="46"/>
      <c r="E34" s="46"/>
      <c r="F34" s="46"/>
      <c r="G34" s="47"/>
      <c r="H34" s="47"/>
      <c r="I34" s="47"/>
      <c r="J34" s="65">
        <v>-39.154415</v>
      </c>
      <c r="K34" s="65">
        <f t="shared" si="6"/>
        <v>-0.005557759403832505</v>
      </c>
      <c r="L34" s="65">
        <f t="shared" si="4"/>
        <v>-0.020433809974471376</v>
      </c>
      <c r="M34" s="65"/>
      <c r="N34" s="65">
        <f t="shared" si="7"/>
        <v>-1099.242415</v>
      </c>
      <c r="O34" s="48">
        <f t="shared" si="5"/>
        <v>-1.0369350610515353</v>
      </c>
      <c r="P34" s="78"/>
    </row>
    <row r="35" spans="1:16" ht="48" customHeight="1">
      <c r="A35" s="77" t="s">
        <v>36</v>
      </c>
      <c r="B35" s="65"/>
      <c r="C35" s="46"/>
      <c r="D35" s="65"/>
      <c r="E35" s="65"/>
      <c r="F35" s="65"/>
      <c r="G35" s="65"/>
      <c r="H35" s="65"/>
      <c r="I35" s="65"/>
      <c r="J35" s="65">
        <v>416.25</v>
      </c>
      <c r="K35" s="65">
        <f t="shared" si="6"/>
        <v>0.05908445706174592</v>
      </c>
      <c r="L35" s="65">
        <f t="shared" si="4"/>
        <v>0.21723152808881732</v>
      </c>
      <c r="M35" s="65"/>
      <c r="N35" s="65">
        <f t="shared" si="7"/>
        <v>416.25</v>
      </c>
      <c r="O35" s="48"/>
      <c r="P35" s="78"/>
    </row>
    <row r="36" spans="1:16" ht="10.5" customHeight="1">
      <c r="A36" s="79"/>
      <c r="B36" s="46"/>
      <c r="C36" s="46"/>
      <c r="D36" s="46"/>
      <c r="E36" s="46"/>
      <c r="F36" s="46"/>
      <c r="G36" s="47"/>
      <c r="H36" s="47"/>
      <c r="I36" s="47"/>
      <c r="J36" s="68"/>
      <c r="K36" s="47"/>
      <c r="L36" s="47"/>
      <c r="M36" s="47"/>
      <c r="N36" s="47"/>
      <c r="O36" s="78"/>
      <c r="P36" s="78"/>
    </row>
    <row r="37" spans="1:16" s="50" customFormat="1" ht="33" customHeight="1">
      <c r="A37" s="41" t="s">
        <v>37</v>
      </c>
      <c r="B37" s="80">
        <f>B38+B51+B52+B55+B56</f>
        <v>175584.52377665116</v>
      </c>
      <c r="C37" s="43">
        <f aca="true" t="shared" si="8" ref="C37:C57">B37/$B$10*100</f>
        <v>26.338838792346476</v>
      </c>
      <c r="D37" s="43">
        <f aca="true" t="shared" si="9" ref="D37:D55">B37/B$37*100</f>
        <v>100</v>
      </c>
      <c r="E37" s="43"/>
      <c r="F37" s="42" t="e">
        <f>#REF!</f>
        <v>#REF!</v>
      </c>
      <c r="G37" s="43" t="e">
        <f aca="true" t="shared" si="10" ref="G37:G45">F37/$J$10*100</f>
        <v>#REF!</v>
      </c>
      <c r="H37" s="43" t="e">
        <f aca="true" t="shared" si="11" ref="H37:H55">F37/F$37*100</f>
        <v>#REF!</v>
      </c>
      <c r="I37" s="43"/>
      <c r="J37" s="80">
        <f>J38+J51+J52+J55+J56</f>
        <v>182575.10896487665</v>
      </c>
      <c r="K37" s="43">
        <f aca="true" t="shared" si="12" ref="K37:K55">J37/$J$10*100</f>
        <v>25.915558405234446</v>
      </c>
      <c r="L37" s="43">
        <f aca="true" t="shared" si="13" ref="L37:L55">J37/J$37*100</f>
        <v>100</v>
      </c>
      <c r="M37" s="43"/>
      <c r="N37" s="43">
        <f>J37-B37</f>
        <v>6990.585188225494</v>
      </c>
      <c r="O37" s="44">
        <f>J37/B37-1</f>
        <v>0.03981321951311445</v>
      </c>
      <c r="P37" s="44"/>
    </row>
    <row r="38" spans="1:16" s="50" customFormat="1" ht="19.5" customHeight="1">
      <c r="A38" s="81" t="s">
        <v>38</v>
      </c>
      <c r="B38" s="68">
        <f>B39+B40+B41+B42+B43+B50</f>
        <v>165585.84249196114</v>
      </c>
      <c r="C38" s="47">
        <f t="shared" si="8"/>
        <v>24.838970530446037</v>
      </c>
      <c r="D38" s="47">
        <f t="shared" si="9"/>
        <v>94.30548828015809</v>
      </c>
      <c r="E38" s="47"/>
      <c r="F38" s="47" t="e">
        <f>#REF!</f>
        <v>#REF!</v>
      </c>
      <c r="G38" s="47" t="e">
        <f t="shared" si="10"/>
        <v>#REF!</v>
      </c>
      <c r="H38" s="47" t="e">
        <f t="shared" si="11"/>
        <v>#REF!</v>
      </c>
      <c r="I38" s="47"/>
      <c r="J38" s="68">
        <f>J39+J40+J41+J42+J43+J50</f>
        <v>174263.18804620998</v>
      </c>
      <c r="K38" s="47">
        <f t="shared" si="12"/>
        <v>24.735725769511706</v>
      </c>
      <c r="L38" s="47">
        <f t="shared" si="13"/>
        <v>95.44739643547703</v>
      </c>
      <c r="M38" s="47"/>
      <c r="N38" s="47">
        <f>J38-B38</f>
        <v>8677.345554248837</v>
      </c>
      <c r="O38" s="48">
        <f aca="true" t="shared" si="14" ref="O38:O44">J38/B38-1</f>
        <v>0.05240390980086418</v>
      </c>
      <c r="P38" s="49"/>
    </row>
    <row r="39" spans="1:16" ht="19.5" customHeight="1">
      <c r="A39" s="82" t="s">
        <v>39</v>
      </c>
      <c r="B39" s="74">
        <v>39848.854239</v>
      </c>
      <c r="C39" s="74">
        <f t="shared" si="8"/>
        <v>5.9775914487533175</v>
      </c>
      <c r="D39" s="74">
        <f t="shared" si="9"/>
        <v>22.694969569008798</v>
      </c>
      <c r="E39" s="74"/>
      <c r="F39" s="74" t="e">
        <f>#REF!</f>
        <v>#REF!</v>
      </c>
      <c r="G39" s="74" t="e">
        <f t="shared" si="10"/>
        <v>#REF!</v>
      </c>
      <c r="H39" s="74" t="e">
        <f t="shared" si="11"/>
        <v>#REF!</v>
      </c>
      <c r="I39" s="74"/>
      <c r="J39" s="83">
        <v>41999.95923966666</v>
      </c>
      <c r="K39" s="74">
        <f t="shared" si="12"/>
        <v>5.961669161059853</v>
      </c>
      <c r="L39" s="74">
        <f t="shared" si="13"/>
        <v>23.00420877620646</v>
      </c>
      <c r="M39" s="74"/>
      <c r="N39" s="74">
        <f aca="true" t="shared" si="15" ref="N39:N45">J39-B39</f>
        <v>2151.105000666663</v>
      </c>
      <c r="O39" s="84">
        <f t="shared" si="14"/>
        <v>0.05398160227556503</v>
      </c>
      <c r="P39" s="85"/>
    </row>
    <row r="40" spans="1:16" ht="17.25" customHeight="1">
      <c r="A40" s="82" t="s">
        <v>40</v>
      </c>
      <c r="B40" s="74">
        <v>30035.686985555556</v>
      </c>
      <c r="C40" s="74">
        <f t="shared" si="8"/>
        <v>4.505551517377674</v>
      </c>
      <c r="D40" s="74">
        <f t="shared" si="9"/>
        <v>17.106112964581012</v>
      </c>
      <c r="E40" s="74"/>
      <c r="F40" s="74" t="e">
        <f>#REF!</f>
        <v>#REF!</v>
      </c>
      <c r="G40" s="74" t="e">
        <f t="shared" si="10"/>
        <v>#REF!</v>
      </c>
      <c r="H40" s="74" t="e">
        <f t="shared" si="11"/>
        <v>#REF!</v>
      </c>
      <c r="I40" s="74"/>
      <c r="J40" s="83">
        <v>30419.182333133333</v>
      </c>
      <c r="K40" s="74">
        <f t="shared" si="12"/>
        <v>4.317839933730778</v>
      </c>
      <c r="L40" s="74">
        <f t="shared" si="13"/>
        <v>16.661188102582646</v>
      </c>
      <c r="M40" s="74"/>
      <c r="N40" s="74">
        <f t="shared" si="15"/>
        <v>383.49534757777656</v>
      </c>
      <c r="O40" s="84">
        <f t="shared" si="14"/>
        <v>0.012767989883574193</v>
      </c>
      <c r="P40" s="85"/>
    </row>
    <row r="41" spans="1:16" ht="19.5" customHeight="1">
      <c r="A41" s="82" t="s">
        <v>41</v>
      </c>
      <c r="B41" s="74">
        <v>9550.39520985</v>
      </c>
      <c r="C41" s="74">
        <f t="shared" si="8"/>
        <v>1.432622388493713</v>
      </c>
      <c r="D41" s="74">
        <f t="shared" si="9"/>
        <v>5.43920102092733</v>
      </c>
      <c r="E41" s="74"/>
      <c r="F41" s="74" t="e">
        <f>#REF!</f>
        <v>#REF!</v>
      </c>
      <c r="G41" s="74" t="e">
        <f t="shared" si="10"/>
        <v>#REF!</v>
      </c>
      <c r="H41" s="74" t="e">
        <f t="shared" si="11"/>
        <v>#REF!</v>
      </c>
      <c r="I41" s="74"/>
      <c r="J41" s="83">
        <v>8573.838130060001</v>
      </c>
      <c r="K41" s="74">
        <f t="shared" si="12"/>
        <v>1.2170103804201562</v>
      </c>
      <c r="L41" s="74">
        <f t="shared" si="13"/>
        <v>4.696060804054849</v>
      </c>
      <c r="M41" s="74"/>
      <c r="N41" s="74">
        <f t="shared" si="15"/>
        <v>-976.5570797899982</v>
      </c>
      <c r="O41" s="84">
        <f t="shared" si="14"/>
        <v>-0.10225305428018372</v>
      </c>
      <c r="P41" s="85"/>
    </row>
    <row r="42" spans="1:16" ht="19.5" customHeight="1">
      <c r="A42" s="82" t="s">
        <v>42</v>
      </c>
      <c r="B42" s="74">
        <v>4838.587906</v>
      </c>
      <c r="C42" s="74">
        <f t="shared" si="8"/>
        <v>0.7258201582779721</v>
      </c>
      <c r="D42" s="74">
        <f t="shared" si="9"/>
        <v>2.75570295258757</v>
      </c>
      <c r="E42" s="74"/>
      <c r="F42" s="74" t="e">
        <f>#REF!</f>
        <v>#REF!</v>
      </c>
      <c r="G42" s="74" t="e">
        <f t="shared" si="10"/>
        <v>#REF!</v>
      </c>
      <c r="H42" s="74" t="e">
        <f t="shared" si="11"/>
        <v>#REF!</v>
      </c>
      <c r="I42" s="74"/>
      <c r="J42" s="83">
        <v>4429.956166999999</v>
      </c>
      <c r="K42" s="74">
        <f t="shared" si="12"/>
        <v>0.6288085403832504</v>
      </c>
      <c r="L42" s="74">
        <f t="shared" si="13"/>
        <v>2.4263746532131187</v>
      </c>
      <c r="M42" s="74"/>
      <c r="N42" s="74">
        <f t="shared" si="15"/>
        <v>-408.6317390000004</v>
      </c>
      <c r="O42" s="84">
        <f t="shared" si="14"/>
        <v>-0.0844526847374798</v>
      </c>
      <c r="P42" s="85"/>
    </row>
    <row r="43" spans="1:16" s="50" customFormat="1" ht="19.5" customHeight="1">
      <c r="A43" s="82" t="s">
        <v>43</v>
      </c>
      <c r="B43" s="83">
        <f>B44+B45+B46+B47+B49+B48</f>
        <v>80898.19386155557</v>
      </c>
      <c r="C43" s="74">
        <f t="shared" si="8"/>
        <v>12.13526363759657</v>
      </c>
      <c r="D43" s="74">
        <f t="shared" si="9"/>
        <v>46.07364710825</v>
      </c>
      <c r="E43" s="74"/>
      <c r="F43" s="74" t="e">
        <f>#REF!</f>
        <v>#REF!</v>
      </c>
      <c r="G43" s="74" t="e">
        <f t="shared" si="10"/>
        <v>#REF!</v>
      </c>
      <c r="H43" s="74" t="e">
        <f t="shared" si="11"/>
        <v>#REF!</v>
      </c>
      <c r="I43" s="74"/>
      <c r="J43" s="83">
        <f>J44+J45+J46+J47+J49+J48</f>
        <v>88467.52258835001</v>
      </c>
      <c r="K43" s="74">
        <f t="shared" si="12"/>
        <v>12.557490786139109</v>
      </c>
      <c r="L43" s="74">
        <f t="shared" si="13"/>
        <v>48.45541272845094</v>
      </c>
      <c r="M43" s="74"/>
      <c r="N43" s="74">
        <f>J43-B43</f>
        <v>7569.32872679444</v>
      </c>
      <c r="O43" s="84">
        <f t="shared" si="14"/>
        <v>0.09356610284462152</v>
      </c>
      <c r="P43" s="86"/>
    </row>
    <row r="44" spans="1:16" ht="31.5" customHeight="1">
      <c r="A44" s="87" t="s">
        <v>44</v>
      </c>
      <c r="B44" s="55">
        <v>828.235314000005</v>
      </c>
      <c r="C44" s="55">
        <f t="shared" si="8"/>
        <v>0.1242407699059151</v>
      </c>
      <c r="D44" s="55">
        <f t="shared" si="9"/>
        <v>0.4717017742711456</v>
      </c>
      <c r="E44" s="55"/>
      <c r="F44" s="63" t="e">
        <f>#REF!</f>
        <v>#REF!</v>
      </c>
      <c r="G44" s="55" t="e">
        <f t="shared" si="10"/>
        <v>#REF!</v>
      </c>
      <c r="H44" s="55" t="e">
        <f t="shared" si="11"/>
        <v>#REF!</v>
      </c>
      <c r="I44" s="55"/>
      <c r="J44" s="88">
        <v>868.3245842000069</v>
      </c>
      <c r="K44" s="55">
        <f t="shared" si="12"/>
        <v>0.12325402188786473</v>
      </c>
      <c r="L44" s="55">
        <f t="shared" si="13"/>
        <v>0.47559855728584177</v>
      </c>
      <c r="M44" s="55"/>
      <c r="N44" s="55">
        <f t="shared" si="15"/>
        <v>40.08927020000192</v>
      </c>
      <c r="O44" s="56">
        <f t="shared" si="14"/>
        <v>0.04840323700566285</v>
      </c>
      <c r="P44" s="85"/>
    </row>
    <row r="45" spans="1:16" ht="15.75" customHeight="1">
      <c r="A45" s="89" t="s">
        <v>45</v>
      </c>
      <c r="B45" s="55">
        <v>9068.834759888889</v>
      </c>
      <c r="C45" s="90">
        <f t="shared" si="8"/>
        <v>1.3603851389487038</v>
      </c>
      <c r="D45" s="90">
        <f t="shared" si="9"/>
        <v>5.164939691054276</v>
      </c>
      <c r="E45" s="90"/>
      <c r="F45" s="90" t="e">
        <f>#REF!</f>
        <v>#REF!</v>
      </c>
      <c r="G45" s="90" t="e">
        <f t="shared" si="10"/>
        <v>#REF!</v>
      </c>
      <c r="H45" s="90" t="e">
        <f t="shared" si="11"/>
        <v>#REF!</v>
      </c>
      <c r="I45" s="90"/>
      <c r="J45" s="91">
        <v>8621.525720049998</v>
      </c>
      <c r="K45" s="90">
        <f t="shared" si="12"/>
        <v>1.223779378289567</v>
      </c>
      <c r="L45" s="90">
        <f t="shared" si="13"/>
        <v>4.7221802407405855</v>
      </c>
      <c r="M45" s="90"/>
      <c r="N45" s="90">
        <f t="shared" si="15"/>
        <v>-447.3090398388904</v>
      </c>
      <c r="O45" s="92">
        <f>J45/B45-1</f>
        <v>-0.0493237611757269</v>
      </c>
      <c r="P45" s="85"/>
    </row>
    <row r="46" spans="1:16" ht="33" customHeight="1">
      <c r="A46" s="87" t="s">
        <v>46</v>
      </c>
      <c r="B46" s="55">
        <v>9413.152221000002</v>
      </c>
      <c r="C46" s="55">
        <f t="shared" si="8"/>
        <v>1.4120350332932168</v>
      </c>
      <c r="D46" s="55">
        <f t="shared" si="9"/>
        <v>5.361037532541204</v>
      </c>
      <c r="E46" s="47"/>
      <c r="F46" s="63" t="e">
        <f>#REF!</f>
        <v>#REF!</v>
      </c>
      <c r="G46" s="55"/>
      <c r="H46" s="47" t="e">
        <f t="shared" si="11"/>
        <v>#REF!</v>
      </c>
      <c r="I46" s="47"/>
      <c r="J46" s="88">
        <v>12797.9681002</v>
      </c>
      <c r="K46" s="55">
        <f t="shared" si="12"/>
        <v>1.8166029950603262</v>
      </c>
      <c r="L46" s="55">
        <f t="shared" si="13"/>
        <v>7.0097003763322645</v>
      </c>
      <c r="M46" s="55"/>
      <c r="N46" s="55">
        <f aca="true" t="shared" si="16" ref="N46:N51">J46-B46</f>
        <v>3384.8158791999977</v>
      </c>
      <c r="O46" s="56">
        <f>J46/B46-1</f>
        <v>0.35958367608767006</v>
      </c>
      <c r="P46" s="85"/>
    </row>
    <row r="47" spans="1:16" ht="17.25" customHeight="1">
      <c r="A47" s="89" t="s">
        <v>47</v>
      </c>
      <c r="B47" s="55">
        <v>58795.51580400001</v>
      </c>
      <c r="C47" s="90">
        <f t="shared" si="8"/>
        <v>8.819715879084475</v>
      </c>
      <c r="D47" s="90">
        <f t="shared" si="9"/>
        <v>33.48559117817792</v>
      </c>
      <c r="E47" s="90"/>
      <c r="F47" s="90" t="e">
        <f>#REF!</f>
        <v>#REF!</v>
      </c>
      <c r="G47" s="90" t="e">
        <f aca="true" t="shared" si="17" ref="G47:G57">F47/$J$10*100</f>
        <v>#REF!</v>
      </c>
      <c r="H47" s="90" t="e">
        <f t="shared" si="11"/>
        <v>#REF!</v>
      </c>
      <c r="I47" s="90"/>
      <c r="J47" s="91">
        <v>62620.098618</v>
      </c>
      <c r="K47" s="90">
        <f t="shared" si="12"/>
        <v>8.888587454648688</v>
      </c>
      <c r="L47" s="90">
        <f t="shared" si="13"/>
        <v>34.29826714771218</v>
      </c>
      <c r="M47" s="90"/>
      <c r="N47" s="90">
        <f t="shared" si="16"/>
        <v>3824.582813999994</v>
      </c>
      <c r="O47" s="92">
        <f>J47/B47-1</f>
        <v>0.06504888615569904</v>
      </c>
      <c r="P47" s="85"/>
    </row>
    <row r="48" spans="1:16" ht="48" customHeight="1">
      <c r="A48" s="93" t="s">
        <v>48</v>
      </c>
      <c r="B48" s="55"/>
      <c r="C48" s="90"/>
      <c r="D48" s="90"/>
      <c r="E48" s="90"/>
      <c r="F48" s="90"/>
      <c r="G48" s="90"/>
      <c r="H48" s="90"/>
      <c r="I48" s="90"/>
      <c r="J48" s="91">
        <v>492.87797900000004</v>
      </c>
      <c r="K48" s="90">
        <f t="shared" si="12"/>
        <v>0.06996138807665012</v>
      </c>
      <c r="L48" s="90">
        <f t="shared" si="13"/>
        <v>0.2699590222316771</v>
      </c>
      <c r="M48" s="90"/>
      <c r="N48" s="90">
        <f t="shared" si="16"/>
        <v>492.87797900000004</v>
      </c>
      <c r="O48" s="92"/>
      <c r="P48" s="85"/>
    </row>
    <row r="49" spans="1:16" ht="19.5" customHeight="1">
      <c r="A49" s="94" t="s">
        <v>49</v>
      </c>
      <c r="B49" s="55">
        <v>2792.4557626666665</v>
      </c>
      <c r="C49" s="55">
        <f t="shared" si="8"/>
        <v>0.41888681636426084</v>
      </c>
      <c r="D49" s="55">
        <f t="shared" si="9"/>
        <v>1.5903769322054573</v>
      </c>
      <c r="E49" s="55"/>
      <c r="F49" s="55" t="e">
        <f>#REF!</f>
        <v>#REF!</v>
      </c>
      <c r="G49" s="55" t="e">
        <f t="shared" si="17"/>
        <v>#REF!</v>
      </c>
      <c r="H49" s="55" t="e">
        <f t="shared" si="11"/>
        <v>#REF!</v>
      </c>
      <c r="I49" s="55"/>
      <c r="J49" s="88">
        <v>3066.7275869</v>
      </c>
      <c r="K49" s="55">
        <f t="shared" si="12"/>
        <v>0.43530554817601136</v>
      </c>
      <c r="L49" s="55">
        <f t="shared" si="13"/>
        <v>1.679707384148389</v>
      </c>
      <c r="M49" s="55"/>
      <c r="N49" s="55">
        <f t="shared" si="16"/>
        <v>274.2718242333335</v>
      </c>
      <c r="O49" s="56">
        <f>J49/B49-1</f>
        <v>0.09821886093959686</v>
      </c>
      <c r="P49" s="85"/>
    </row>
    <row r="50" spans="1:16" ht="31.5" customHeight="1">
      <c r="A50" s="95" t="s">
        <v>50</v>
      </c>
      <c r="B50" s="96">
        <v>414.1242900000001</v>
      </c>
      <c r="C50" s="96">
        <f>B50/$B$10*100</f>
        <v>0.06212137994678666</v>
      </c>
      <c r="D50" s="74">
        <f t="shared" si="9"/>
        <v>0.23585466480336204</v>
      </c>
      <c r="E50" s="74"/>
      <c r="F50" s="97" t="e">
        <f>#REF!</f>
        <v>#REF!</v>
      </c>
      <c r="G50" s="90" t="e">
        <f t="shared" si="17"/>
        <v>#REF!</v>
      </c>
      <c r="H50" s="74" t="e">
        <f t="shared" si="11"/>
        <v>#REF!</v>
      </c>
      <c r="I50" s="74"/>
      <c r="J50" s="83">
        <v>372.7295879999999</v>
      </c>
      <c r="K50" s="74">
        <f t="shared" si="12"/>
        <v>0.05290696777856635</v>
      </c>
      <c r="L50" s="74">
        <f t="shared" si="13"/>
        <v>0.20415137096903208</v>
      </c>
      <c r="M50" s="74"/>
      <c r="N50" s="74">
        <f t="shared" si="16"/>
        <v>-41.394702000000166</v>
      </c>
      <c r="O50" s="92">
        <f>J50/B50-1</f>
        <v>-0.09995719401052316</v>
      </c>
      <c r="P50" s="86"/>
    </row>
    <row r="51" spans="1:16" s="50" customFormat="1" ht="19.5" customHeight="1">
      <c r="A51" s="81" t="s">
        <v>51</v>
      </c>
      <c r="B51" s="98">
        <v>10656.854587</v>
      </c>
      <c r="C51" s="74">
        <f t="shared" si="8"/>
        <v>1.5985986063186082</v>
      </c>
      <c r="D51" s="74">
        <f t="shared" si="9"/>
        <v>6.0693587098575055</v>
      </c>
      <c r="E51" s="74"/>
      <c r="F51" s="74" t="e">
        <f>#REF!</f>
        <v>#REF!</v>
      </c>
      <c r="G51" s="74" t="e">
        <f t="shared" si="17"/>
        <v>#REF!</v>
      </c>
      <c r="H51" s="74" t="e">
        <f t="shared" si="11"/>
        <v>#REF!</v>
      </c>
      <c r="I51" s="74"/>
      <c r="J51" s="83">
        <v>9177.963174666666</v>
      </c>
      <c r="K51" s="74">
        <f t="shared" si="12"/>
        <v>1.3027626933522591</v>
      </c>
      <c r="L51" s="74">
        <f t="shared" si="13"/>
        <v>5.026952045490658</v>
      </c>
      <c r="M51" s="74"/>
      <c r="N51" s="74">
        <f t="shared" si="16"/>
        <v>-1478.8914123333343</v>
      </c>
      <c r="O51" s="84">
        <f>J51/B51-1</f>
        <v>-0.13877372542339017</v>
      </c>
      <c r="P51" s="86"/>
    </row>
    <row r="52" spans="1:16" ht="19.5" customHeight="1">
      <c r="A52" s="81" t="s">
        <v>33</v>
      </c>
      <c r="B52" s="98">
        <v>0</v>
      </c>
      <c r="C52" s="74">
        <f t="shared" si="8"/>
        <v>0</v>
      </c>
      <c r="D52" s="74">
        <f t="shared" si="9"/>
        <v>0</v>
      </c>
      <c r="E52" s="74"/>
      <c r="F52" s="74" t="e">
        <f>'Sinteza - An 2'!F53+'Sinteza - An 2'!F54</f>
        <v>#REF!</v>
      </c>
      <c r="G52" s="74" t="e">
        <f t="shared" si="17"/>
        <v>#REF!</v>
      </c>
      <c r="H52" s="74" t="e">
        <f t="shared" si="11"/>
        <v>#REF!</v>
      </c>
      <c r="I52" s="74"/>
      <c r="J52" s="83">
        <v>0</v>
      </c>
      <c r="K52" s="74">
        <f t="shared" si="12"/>
        <v>0</v>
      </c>
      <c r="L52" s="74">
        <f t="shared" si="13"/>
        <v>0</v>
      </c>
      <c r="M52" s="74"/>
      <c r="N52" s="74">
        <f>J52-B52</f>
        <v>0</v>
      </c>
      <c r="O52" s="84"/>
      <c r="P52" s="86"/>
    </row>
    <row r="53" spans="1:16" ht="24.75" customHeight="1" hidden="1">
      <c r="A53" s="99" t="s">
        <v>52</v>
      </c>
      <c r="B53" s="98" t="e">
        <v>#REF!</v>
      </c>
      <c r="C53" s="90" t="e">
        <f t="shared" si="8"/>
        <v>#REF!</v>
      </c>
      <c r="D53" s="90" t="e">
        <f t="shared" si="9"/>
        <v>#REF!</v>
      </c>
      <c r="E53" s="90"/>
      <c r="F53" s="91" t="e">
        <f>#REF!</f>
        <v>#REF!</v>
      </c>
      <c r="G53" s="90" t="e">
        <f t="shared" si="17"/>
        <v>#REF!</v>
      </c>
      <c r="H53" s="90" t="e">
        <f t="shared" si="11"/>
        <v>#REF!</v>
      </c>
      <c r="I53" s="90"/>
      <c r="J53" s="91" t="e">
        <v>#REF!</v>
      </c>
      <c r="K53" s="90" t="e">
        <f t="shared" si="12"/>
        <v>#REF!</v>
      </c>
      <c r="L53" s="90" t="e">
        <f t="shared" si="13"/>
        <v>#REF!</v>
      </c>
      <c r="M53" s="90"/>
      <c r="N53" s="90" t="e">
        <f>J53-B53</f>
        <v>#REF!</v>
      </c>
      <c r="O53" s="84" t="e">
        <f>J53/B53-1</f>
        <v>#REF!</v>
      </c>
      <c r="P53" s="86"/>
    </row>
    <row r="54" spans="1:16" ht="19.5" customHeight="1" hidden="1">
      <c r="A54" s="100" t="s">
        <v>53</v>
      </c>
      <c r="B54" s="98" t="e">
        <v>#REF!</v>
      </c>
      <c r="C54" s="90" t="e">
        <f t="shared" si="8"/>
        <v>#REF!</v>
      </c>
      <c r="D54" s="74" t="e">
        <f t="shared" si="9"/>
        <v>#REF!</v>
      </c>
      <c r="E54" s="74"/>
      <c r="F54" s="91" t="e">
        <f>#REF!</f>
        <v>#REF!</v>
      </c>
      <c r="G54" s="90" t="e">
        <f t="shared" si="17"/>
        <v>#REF!</v>
      </c>
      <c r="H54" s="74" t="e">
        <f t="shared" si="11"/>
        <v>#REF!</v>
      </c>
      <c r="I54" s="74"/>
      <c r="J54" s="83" t="e">
        <v>#REF!</v>
      </c>
      <c r="K54" s="90" t="e">
        <f t="shared" si="12"/>
        <v>#REF!</v>
      </c>
      <c r="L54" s="74" t="e">
        <f t="shared" si="13"/>
        <v>#REF!</v>
      </c>
      <c r="M54" s="74"/>
      <c r="N54" s="74" t="e">
        <f>J54-B54</f>
        <v>#REF!</v>
      </c>
      <c r="O54" s="84" t="e">
        <f>J54/B54-1</f>
        <v>#REF!</v>
      </c>
      <c r="P54" s="86"/>
    </row>
    <row r="55" spans="1:16" s="50" customFormat="1" ht="32.25" customHeight="1">
      <c r="A55" s="101" t="s">
        <v>54</v>
      </c>
      <c r="B55" s="96">
        <v>-658.1733023099999</v>
      </c>
      <c r="C55" s="74">
        <f t="shared" si="8"/>
        <v>-0.0987303444181716</v>
      </c>
      <c r="D55" s="74">
        <f t="shared" si="9"/>
        <v>-0.3748469900155986</v>
      </c>
      <c r="E55" s="74"/>
      <c r="F55" s="102" t="e">
        <f>#REF!</f>
        <v>#REF!</v>
      </c>
      <c r="G55" s="74" t="e">
        <f t="shared" si="17"/>
        <v>#REF!</v>
      </c>
      <c r="H55" s="74" t="e">
        <f t="shared" si="11"/>
        <v>#REF!</v>
      </c>
      <c r="I55" s="74"/>
      <c r="J55" s="83">
        <v>-866.042256</v>
      </c>
      <c r="K55" s="74">
        <f t="shared" si="12"/>
        <v>-0.12293005762952448</v>
      </c>
      <c r="L55" s="74">
        <f t="shared" si="13"/>
        <v>-0.4743484809676915</v>
      </c>
      <c r="M55" s="74"/>
      <c r="N55" s="74">
        <f>J55-B55</f>
        <v>-207.86895369</v>
      </c>
      <c r="O55" s="84">
        <f>J55/B55-1</f>
        <v>0.3158270822600058</v>
      </c>
      <c r="P55" s="86"/>
    </row>
    <row r="56" spans="1:16" s="50" customFormat="1" ht="7.5" customHeight="1">
      <c r="A56" s="103"/>
      <c r="B56" s="104"/>
      <c r="C56" s="47"/>
      <c r="D56" s="47"/>
      <c r="E56" s="47"/>
      <c r="F56" s="105"/>
      <c r="G56" s="47"/>
      <c r="H56" s="47"/>
      <c r="I56" s="47"/>
      <c r="J56" s="68"/>
      <c r="K56" s="47"/>
      <c r="L56" s="47"/>
      <c r="M56" s="47"/>
      <c r="N56" s="47"/>
      <c r="O56" s="49"/>
      <c r="P56" s="86"/>
    </row>
    <row r="57" spans="1:16" s="32" customFormat="1" ht="21" customHeight="1" thickBot="1">
      <c r="A57" s="106" t="s">
        <v>55</v>
      </c>
      <c r="B57" s="107">
        <f>B12-B37</f>
        <v>1940.5521338099206</v>
      </c>
      <c r="C57" s="108">
        <f t="shared" si="8"/>
        <v>0.2910956428345549</v>
      </c>
      <c r="D57" s="107">
        <v>0</v>
      </c>
      <c r="E57" s="107"/>
      <c r="F57" s="107" t="e">
        <f>#REF!</f>
        <v>#REF!</v>
      </c>
      <c r="G57" s="109" t="e">
        <f t="shared" si="17"/>
        <v>#REF!</v>
      </c>
      <c r="H57" s="109"/>
      <c r="I57" s="109"/>
      <c r="J57" s="107">
        <f>J12-J37</f>
        <v>9040.723074850073</v>
      </c>
      <c r="K57" s="108">
        <f>J57/$J$10*100</f>
        <v>1.2832821965720473</v>
      </c>
      <c r="L57" s="110">
        <v>0</v>
      </c>
      <c r="M57" s="109"/>
      <c r="N57" s="107"/>
      <c r="O57" s="111"/>
      <c r="P57" s="111"/>
    </row>
    <row r="58" spans="1:14" ht="3.75" customHeight="1">
      <c r="A58" s="112"/>
      <c r="B58" s="113"/>
      <c r="C58" s="113"/>
      <c r="D58" s="113"/>
      <c r="E58" s="113"/>
      <c r="F58" s="114"/>
      <c r="G58" s="113"/>
      <c r="H58" s="113"/>
      <c r="I58" s="113"/>
      <c r="J58" s="115"/>
      <c r="K58" s="115"/>
      <c r="L58" s="115"/>
      <c r="M58" s="115"/>
      <c r="N58" s="115"/>
    </row>
    <row r="59" spans="1:15" ht="1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0:14" ht="19.5" customHeight="1">
      <c r="J60" s="115"/>
      <c r="K60" s="115"/>
      <c r="L60" s="115"/>
      <c r="M60" s="115"/>
      <c r="N60" s="115"/>
    </row>
  </sheetData>
  <sheetProtection/>
  <mergeCells count="6">
    <mergeCell ref="A59:O59"/>
    <mergeCell ref="A3:P4"/>
    <mergeCell ref="B7:D7"/>
    <mergeCell ref="F7:H7"/>
    <mergeCell ref="J7:L7"/>
    <mergeCell ref="N7:O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74608387</cp:lastModifiedBy>
  <cp:lastPrinted>2015-11-25T13:11:27Z</cp:lastPrinted>
  <dcterms:created xsi:type="dcterms:W3CDTF">2015-11-25T12:50:21Z</dcterms:created>
  <dcterms:modified xsi:type="dcterms:W3CDTF">2015-11-25T16:15:53Z</dcterms:modified>
  <cp:category/>
  <cp:version/>
  <cp:contentType/>
  <cp:contentStatus/>
</cp:coreProperties>
</file>