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__bas1">'[19]data input'!#REF!</definedName>
    <definedName name="___bas2">'[19]data input'!#REF!</definedName>
    <definedName name="___bas3">'[19]data input'!#REF!</definedName>
    <definedName name="___BOP2">'[28]BoP'!#REF!</definedName>
    <definedName name="___CPI98">'[34]REER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'[20]Annual Tables'!#REF!</definedName>
    <definedName name="___PAG2">'[20]Index'!#REF!</definedName>
    <definedName name="___PAG3">'[20]Index'!#REF!</definedName>
    <definedName name="___PAG4">'[20]Index'!#REF!</definedName>
    <definedName name="___PAG5">'[20]Index'!#REF!</definedName>
    <definedName name="___PAG6">'[20]Index'!#REF!</definedName>
    <definedName name="___PPI97">'[34]REER Forecast'!#REF!</definedName>
    <definedName name="___RES2">'[28]RES'!#REF!</definedName>
    <definedName name="___rge1">#REF!</definedName>
    <definedName name="___som1">'[19]data input'!#REF!</definedName>
    <definedName name="___som2">'[19]data input'!#REF!</definedName>
    <definedName name="___som3">'[19]data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'[19]data input'!#REF!</definedName>
    <definedName name="__bas2">'[19]data input'!#REF!</definedName>
    <definedName name="__bas3">'[19]data input'!#REF!</definedName>
    <definedName name="__BOP1">#REF!</definedName>
    <definedName name="__BOP2">'[28]BoP'!#REF!</definedName>
    <definedName name="__CPI98">'[34]REER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'[20]Annual Tables'!#REF!</definedName>
    <definedName name="__PAG2">'[20]Index'!#REF!</definedName>
    <definedName name="__PAG3">'[20]Index'!#REF!</definedName>
    <definedName name="__PAG4">'[20]Index'!#REF!</definedName>
    <definedName name="__PAG5">'[20]Index'!#REF!</definedName>
    <definedName name="__PAG6">'[20]Index'!#REF!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'[34]REER Forecast'!#REF!</definedName>
    <definedName name="__prt1">#REF!</definedName>
    <definedName name="__prt2">#REF!</definedName>
    <definedName name="__rep1">#REF!</definedName>
    <definedName name="__rep2">#REF!</definedName>
    <definedName name="__RES2">'[28]RES'!#REF!</definedName>
    <definedName name="__rge1">#REF!</definedName>
    <definedName name="__s92">NA()</definedName>
    <definedName name="__som1">'[19]data input'!#REF!</definedName>
    <definedName name="__som2">'[19]data input'!#REF!</definedName>
    <definedName name="__som3">'[19]data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'[18]INT_RATES_old'!$A$1:$I$34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'[13]Assumptions'!#REF!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'[13]Assumptions'!#REF!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'[18]INT_RATES_old'!$A$1:$I$34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'[18]BNKLOANS_old'!$A$1:$F$40</definedName>
    <definedName name="bas1">'[19]data input'!#REF!</definedName>
    <definedName name="bas2">'[19]data input'!#REF!</definedName>
    <definedName name="bas3">'[19]data input'!#REF!</definedName>
    <definedName name="BASDAT">'[20]Annual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'[19]data input'!#REF!</definedName>
    <definedName name="BasicData">#REF!</definedName>
    <definedName name="basII">'[19]data input'!#REF!</definedName>
    <definedName name="basIII">'[19]data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'[28]BoP'!#REF!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'[18]CBANK_old'!$A$1:$M$48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'[34]REER Forecast'!#REF!</definedName>
    <definedName name="CPIindex">'[34]REER Forecast'!#REF!</definedName>
    <definedName name="CPImonth">'[34]REER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'[43]EU2DBase'!$B$14:$B$31</definedName>
    <definedName name="DATESATKM">#REF!</definedName>
    <definedName name="DATESM">'[43]EU2DBase'!$B$88:$B$196</definedName>
    <definedName name="DATESMTKM">#REF!</definedName>
    <definedName name="DATESQ">'[43]EU2DBase'!$B$49:$B$72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'[44]Debt_Total'!#REF!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'[45]NPV_base'!#REF!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'[46]Contents'!$B$78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'[47]WEO LINK'!#REF!</definedName>
    <definedName name="EDN_11">'[48]WEO LINK'!#REF!</definedName>
    <definedName name="EDN_66">'[48]WEO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'[46]Contents'!$B$73</definedName>
    <definedName name="EDSSDESCRIPTOR_14">#REF!</definedName>
    <definedName name="EDSSDESCRIPTOR_25">#REF!</definedName>
    <definedName name="EDSSDESCRIPTOR_28">#REF!</definedName>
    <definedName name="EDSSFILE">'[46]Contents'!$B$77</definedName>
    <definedName name="EDSSFILE_14">#REF!</definedName>
    <definedName name="EDSSFILE_25">#REF!</definedName>
    <definedName name="EDSSFILE_28">#REF!</definedName>
    <definedName name="EDSSNAME">'[46]Contents'!$B$72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'[46]Contents'!$B$81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'[46]Contents'!$B$74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'[18]EMPLOY_old'!$A$1:$I$52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'[49]C'!$P$428:$T$428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'[50]Q5'!$A:$C,'[50]Q5'!$1:$7</definedName>
    <definedName name="Exch.Rate">#REF!</definedName>
    <definedName name="Exch_Rate">#REF!</definedName>
    <definedName name="exchrate">#REF!</definedName>
    <definedName name="ExitWRS">'[51]Main'!$AB$27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'[52]Q'!$D$52:$O$103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'[92]Index'!$C$21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'[19]data input'!#REF!</definedName>
    <definedName name="fsan2">'[19]data input'!#REF!</definedName>
    <definedName name="fsan3">'[19]data input'!#REF!</definedName>
    <definedName name="fsI">'[19]data input'!#REF!</definedName>
    <definedName name="fsII">'[19]data input'!#REF!</definedName>
    <definedName name="fsIII">'[19]data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'[45]NPV_base'!#REF!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'[28]Input'!#REF!</definedName>
    <definedName name="INPUT_4">'[28]Input'!#REF!</definedName>
    <definedName name="int">#REF!</definedName>
    <definedName name="INTER_CRED">#REF!</definedName>
    <definedName name="INTER_DEPO">#REF!</definedName>
    <definedName name="INTEREST">'[18]INT_RATES_old'!$A$1:$I$35</definedName>
    <definedName name="Interest_IDA">#REF!</definedName>
    <definedName name="Interest_NC">'[45]NPV_base'!#REF!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'[18]LABORMKT_OLD'!$A$1:$O$39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'[18]MAINCOM_old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'[52]EU'!$BS$29:$CB$88</definedName>
    <definedName name="Maturity_IDA">#REF!</definedName>
    <definedName name="Maturity_NC">'[45]NPV_base'!#REF!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'[60]Q2'!$E$63:$AH$63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'[20]Annual Raw Data'!#REF!</definedName>
    <definedName name="mflowsa">mflowsa</definedName>
    <definedName name="mflowsq">mflowsq</definedName>
    <definedName name="mgoods">'[25]CAgds'!$D$14:$BO$14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'[15]monimp'!$A$88:$F$92</definedName>
    <definedName name="MIMPALL">'[15]monimp'!$A$67:$F$88</definedName>
    <definedName name="minc">'[25]CAinc'!$D$14:$BO$14</definedName>
    <definedName name="minc_11">'[61]CAinc'!$D$14:$BO$14</definedName>
    <definedName name="MISC3">#REF!</definedName>
    <definedName name="MISC4">'[28]OUTPUT'!#REF!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'[18]MSURVEY_old'!$A$1:$I$54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'[20]Annual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'[43]EU2DBase'!#REF!</definedName>
    <definedName name="NAMESM">'[43]EU2DBase'!#REF!</definedName>
    <definedName name="NAMESQ">'[43]EU2DBase'!#REF!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'[60]Q2'!$E$47:$AH$47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'[15]junk'!$A$108:$F$137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'[20]Index'!#REF!</definedName>
    <definedName name="PAG3">'[20]Index'!#REF!</definedName>
    <definedName name="PAG4">'[20]Index'!#REF!</definedName>
    <definedName name="PAG5">'[20]Index'!#REF!</definedName>
    <definedName name="PAG6">'[20]Index'!#REF!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'[34]REER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2'!$A$2:$M$57</definedName>
    <definedName name="PRINT_AREA_MI">'[43]EU2DBase'!$C$12:$U$156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'[51]Links'!$A$1:$F$33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'[20]Quarterly Raw Data'!#REF!</definedName>
    <definedName name="QTAB7">'[20]Quarterly MacroFlow'!#REF!</definedName>
    <definedName name="QTAB7A">'[20]Quarterly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'[46]Contents'!$B$79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'[28]RES'!#REF!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'[51]Main'!$AB$28</definedName>
    <definedName name="rngDepartmentDrive">'[51]Main'!$AB$25</definedName>
    <definedName name="rngEMailAddress">'[51]Main'!$AB$22</definedName>
    <definedName name="rngErrorSort">'[51]ErrCheck'!$A$4</definedName>
    <definedName name="rngLastSave">'[51]Main'!$G$21</definedName>
    <definedName name="rngLastSent">'[51]Main'!$G$20</definedName>
    <definedName name="rngLastUpdate">'[51]Links'!$D$2</definedName>
    <definedName name="rngNeedsUpdate">'[51]Links'!$E$2</definedName>
    <definedName name="rngNews">'[51]Main'!$AB$29</definedName>
    <definedName name="RNGNM">#REF!</definedName>
    <definedName name="rngQuestChecked">'[51]ErrCheck'!$A$3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'[13]Output data'!#REF!</definedName>
    <definedName name="SEK">#REF!</definedName>
    <definedName name="SEL_AGRI">'[18]AGRI_old'!$A$1:$S$22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'[19]data input'!#REF!</definedName>
    <definedName name="som2">'[19]data input'!#REF!</definedName>
    <definedName name="som3">'[19]data input'!#REF!</definedName>
    <definedName name="somI">'[19]data input'!#REF!</definedName>
    <definedName name="somII">'[19]data input'!#REF!</definedName>
    <definedName name="somIII">'[19]data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'[13]Output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'[19]data input'!#REF!</definedName>
    <definedName name="stat2">'[19]data input'!#REF!</definedName>
    <definedName name="stat3">'[19]data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'[19]data input'!#REF!</definedName>
    <definedName name="statII">'[19]data input'!#REF!</definedName>
    <definedName name="statIII">'[19]data input'!#REF!</definedName>
    <definedName name="statt">'[19]data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'[18]INT_RATES_old'!$A$1:$I$34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'[20]Annual Tables'!#REF!</definedName>
    <definedName name="TAB6B">'[20]Annual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'[18]MSURVEY_old'!$A$1:$H$52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'[18]SEI_OLD'!$A$1:$G$59</definedName>
    <definedName name="Table_1___Armenia__Selected_Economic_Indicators">'[18]SEI_OLD'!$A$1:$G$59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'[18]LABORMKT_OLD'!$A$1:$O$37</definedName>
    <definedName name="Table_10____Mozambique____Medium_Term_External_Debt__1997_2015">#REF!</definedName>
    <definedName name="Table_10__Armenia___Labor_Market_Indicators__1994_99__1">'[18]LABORMKT_OLD'!$A$1:$O$37</definedName>
    <definedName name="table_11">#REF!</definedName>
    <definedName name="Table_11._Armenia___Average_Monthly_Wages_in_the_State_Sector__1994_99__1">'[18]WAGES_old'!$A$1:$F$63</definedName>
    <definedName name="Table_11__Armenia___Average_Monthly_Wages_in_the_State_Sector__1994_99__1">'[18]WAGES_old'!$A$1:$F$63</definedName>
    <definedName name="Table_12.__Armenia__Labor_Force__Employment__and_Unemployment__1994_99">'[18]EMPLOY_old'!$A$1:$H$53</definedName>
    <definedName name="Table_12___Armenia__Labor_Force__Employment__and_Unemployment__1994_99">'[18]EMPLOY_old'!$A$1:$H$53</definedName>
    <definedName name="Table_13._Armenia___Employment_in_the_Public_Sector__1994_99">'[18]EMPL_PUBL_old'!$A$1:$F$27</definedName>
    <definedName name="Table_13__Armenia___Employment_in_the_Public_Sector__1994_99">'[18]EMPL_PUBL_old'!$A$1:$F$27</definedName>
    <definedName name="Table_14">#REF!</definedName>
    <definedName name="Table_14._Armenia___Budgetary_Sector_Employment__1994_99">'[18]EMPL_BUDG_old'!$A$1:$K$17</definedName>
    <definedName name="Table_14__Armenia___Budgetary_Sector_Employment__1994_99">'[18]EMPL_BUDG_old'!$A$1:$K$17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'[18]EXPEN_old'!$A$1:$F$25</definedName>
    <definedName name="Table_19__Armenia___Distribution_of_Current_Expenditures_in_the_Consolidated_Government_Budget__1994_99">'[18]EXPEN_old'!$A$1:$F$25</definedName>
    <definedName name="Table_2.__Armenia___Real_Gross_Domestic_Product_Growth__1994_99">'[18]NGDP_R_old'!$A$1:$L$35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'[18]NGDP_R_old'!$A$1:$L$35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'[18]TAX_REV_old'!$A$1:$F$24</definedName>
    <definedName name="Table_20__Armenia___Composition_of_Tax_Revenues_in_Consolidated_Government_Budget__1994_99">'[18]TAX_REV_old'!$A$1:$F$24</definedName>
    <definedName name="Table_21._Armenia___Accounts_of_the_Central_Bank__1994_99">'[18]CBANK_old'!$A$1:$U$46</definedName>
    <definedName name="Table_21__Armenia___Accounts_of_the_Central_Bank__1994_99">'[18]CBANK_old'!$A$1:$U$46</definedName>
    <definedName name="Table_22._Armenia___Monetary_Survey__1994_99">'[18]MSURVEY_old'!$A$1:$Q$52</definedName>
    <definedName name="Table_22__Armenia___Monetary_Survey__1994_99">'[18]MSURVEY_old'!$A$1:$Q$52</definedName>
    <definedName name="Table_23._Armenia___Commercial_Banks___Interest_Rates_for_Loans_and_Deposits_in_Drams_and_U.S._Dollars__1996_99">'[18]INT_RATES_old'!$A$1:$R$32</definedName>
    <definedName name="Table_23__Armenia___Commercial_Banks___Interest_Rates_for_Loans_and_Deposits_in_Drams_and_U_S__Dollars__1996_99">'[18]INT_RATES_old'!$A$1:$R$32</definedName>
    <definedName name="Table_24._Armenia___Treasury_Bills__1995_99">'[18]Tbill_old'!$A$1:$U$31</definedName>
    <definedName name="Table_24__Armenia___Treasury_Bills__1995_99">'[18]Tbill_old'!$A$1:$U$31</definedName>
    <definedName name="Table_25">#REF!</definedName>
    <definedName name="Table_25._Armenia___Quarterly_Balance_of_Payments_and_External_Financing__1995_99">'[18]BOP_Q_OLD'!$A$1:$F$74</definedName>
    <definedName name="Table_25__Armenia___Quarterly_Balance_of_Payments_and_External_Financing__1995_99">'[18]BOP_Q_OLD'!$A$1:$F$74</definedName>
    <definedName name="Table_26._Armenia___Summary_External_Debt_Data__1995_99">'[18]EXTDEBT_OLD'!$A$1:$F$45</definedName>
    <definedName name="Table_26__Armenia___Summary_External_Debt_Data__1995_99">'[18]EXTDEBT_OLD'!$A$1:$F$45</definedName>
    <definedName name="Table_27.__Armenia___Commodity_Composition_of_Trade__1995_99">'[18]COMP_TRADE'!$A$1:$F$29</definedName>
    <definedName name="Table_27___Armenia___Commodity_Composition_of_Trade__1995_99">'[18]COMP_TRADE'!$A$1:$F$29</definedName>
    <definedName name="Table_28._Armenia___Direction_of_Trade__1995_99">'[18]DOT'!$A$1:$F$66</definedName>
    <definedName name="Table_28__Armenia___Direction_of_Trade__1995_99">'[18]DOT'!$A$1:$F$66</definedName>
    <definedName name="Table_29._Armenia___Incorporatized_and_Partially_Privatized_Enterprises__1994_99">'[18]PRIVATE_OLD'!$A$1:$G$29</definedName>
    <definedName name="Table_29__Armenia___Incorporatized_and_Partially_Privatized_Enterprises__1994_99">'[18]PRIVATE_OLD'!$A$1:$G$29</definedName>
    <definedName name="Table_3.__Armenia_Quarterly_Real_GDP_1997_99">'[18]GDP_q_old'!$A$1:$P$31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'[18]GDP_q_old'!$A$1:$P$31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'[18]BNKIND_old'!$A$1:$M$16</definedName>
    <definedName name="Table_30__Armenia___Banking_System_Indicators__1997_99">'[18]BNKIND_old'!$A$1:$M$16</definedName>
    <definedName name="Table_31._Armenia___Banking_Sector_Loans__1996_99">'[18]BNKLOANS_old'!$A$1:$O$40</definedName>
    <definedName name="Table_31__Armenia___Banking_Sector_Loans__1996_99">'[18]BNKLOANS_old'!$A$1:$O$40</definedName>
    <definedName name="Table_32._Armenia___Total_Electricity_Generation__Distribution_and_Collection__1994_99">'[18]ELECTR_old'!$A$1:$F$51</definedName>
    <definedName name="Table_32__Armenia___Total_Electricity_Generation__Distribution_and_Collection__1994_99">'[18]ELECTR_old'!$A$1:$F$51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'[18]taxrevSum'!$A$1:$F$52</definedName>
    <definedName name="Table_34__General_Government_Tax_Revenue_Performance_in_Armenia_and_Comparator_Countries_1995___1998_1">'[18]taxrevSum'!$A$1:$F$52</definedName>
    <definedName name="Table_4.__Moldova____Monetary_Survey_and_Projections__1994_98_1">#REF!</definedName>
    <definedName name="Table_4._Armenia___Gross_Domestic_Product__1994_99">'[18]NGDP_old'!$A$1:$O$33</definedName>
    <definedName name="Table_4___Moldova____Monetary_Survey_and_Projections__1994_98_1">#REF!</definedName>
    <definedName name="Table_4__Armenia___Gross_Domestic_Product__1994_99">'[18]NGDP_old'!$A$1:$O$33</definedName>
    <definedName name="Table_4SR">#REF!</definedName>
    <definedName name="Table_5._Armenia___Production_of_Selected_Agricultural_Products__1994_99">'[18]AGRI_old'!$A$1:$S$22</definedName>
    <definedName name="Table_5__Armenia___Production_of_Selected_Agricultural_Products__1994_99">'[18]AGRI_old'!$A$1:$S$22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'[18]INDCOM_old'!$A$1:$L$31</definedName>
    <definedName name="Table_6___Moldova__Balance_of_Payments__1994_98">#REF!</definedName>
    <definedName name="Table_6__Armenia___Production_of_Selected_Industrial_Commodities__1994_99">'[18]INDCOM_old'!$A$1:$L$31</definedName>
    <definedName name="Table_7._Armenia___Consumer_Prices__1994_99">'[18]CPI_old'!$A$1:$I$102</definedName>
    <definedName name="Table_7__Armenia___Consumer_Prices__1994_99">'[18]CPI_old'!$A$1:$I$102</definedName>
    <definedName name="Table_8.__Armenia___Selected_Energy_Prices__1994_99__1">'[18]ENERGY_old'!$A$1:$AF$25</definedName>
    <definedName name="Table_8___Armenia___Selected_Energy_Prices__1994_99__1">'[18]ENERGY_old'!$A$1:$AF$25</definedName>
    <definedName name="Table_9._Armenia___Regulated_Prices_for_Main_Commodities_and_Services__1994_99__1">'[18]MAINCOM_old '!$A$1:$H$20</definedName>
    <definedName name="Table_9__Armenia___Regulated_Prices_for_Main_Commodities_and_Services__1994_99__1">'[18]MAINCOM_old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'[51]ErrCheck'!$A$3:$E$5</definedName>
    <definedName name="tblLinks">'[51]Links'!$A$4:$F$33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'[28]Trade'!#REF!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'[18]INT_RATES_old'!$A$1:$A$33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'[43]EU2DBase'!$C$1:$F$196</definedName>
    <definedName name="UKR2">'[43]EU2DBase'!$G$1:$U$196</definedName>
    <definedName name="UKR3">'[43]EU2DBase'!#REF!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'[46]Contents'!$B$80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'[18]WAGES_old'!$A$1:$G$62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'[34]REER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'[61]CAgds'!$D$12:$BO$12</definedName>
    <definedName name="XGS">#REF!</definedName>
    <definedName name="xinc">'[25]CAinc'!$D$12:$BO$12</definedName>
    <definedName name="xinc_11">'[61]CAinc'!$D$12:$BO$12</definedName>
    <definedName name="xnfs">'[25]CAnfs'!$D$12:$BO$12</definedName>
    <definedName name="xnfs_11">'[61]CAnfs'!$D$12:$BO$12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<sst xmlns="http://schemas.openxmlformats.org/spreadsheetml/2006/main" count="55" uniqueCount="51">
  <si>
    <t xml:space="preserve"> EXECUŢIA BUGETULUI GENERAL CONSOLIDAT </t>
  </si>
  <si>
    <t xml:space="preserve">    </t>
  </si>
  <si>
    <t xml:space="preserve"> Realizari 1.01.-30.09. 2014</t>
  </si>
  <si>
    <t>Realizari 1.01.-30.09.2015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</si>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</sst>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[&gt;=0]#,##0.0;[&lt;=0]\-#,##0.0;?0.0"/>
    <numFmt numFmtId="220" formatCode="[Black]#,##0;[Black]\-#,##0;;"/>
    <numFmt numFmtId="221" formatCode="#,##0.00_);\(#,##0.00\)"/>
    <numFmt numFmtId="222" formatCode="_-* #,##0.000\ _l_e_i_-;\-* #,##0.000\ _l_e_i_-;_-* &quot;-&quot;??\ _l_e_i_-;_-@_-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0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4" fillId="30" borderId="0" xfId="303" applyNumberFormat="1" applyFont="1" applyFill="1" applyBorder="1" applyAlignment="1">
      <alignment horizontal="right"/>
      <protection/>
    </xf>
    <xf numFmtId="165" fontId="74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Border="1" applyAlignment="1" quotePrefix="1">
      <alignment horizontal="center" wrapText="1"/>
    </xf>
    <xf numFmtId="0" fontId="75" fillId="8" borderId="0" xfId="0" applyFont="1" applyFill="1" applyBorder="1" applyAlignment="1">
      <alignment horizontal="center" wrapText="1"/>
    </xf>
    <xf numFmtId="165" fontId="76" fillId="30" borderId="0" xfId="0" applyNumberFormat="1" applyFont="1" applyFill="1" applyBorder="1" applyAlignment="1" applyProtection="1">
      <alignment horizontal="center"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4" fillId="0" borderId="22" xfId="303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74" fillId="0" borderId="22" xfId="303" applyFont="1" applyFill="1" applyBorder="1" applyAlignment="1" quotePrefix="1">
      <alignment horizontal="center" vertical="center" wrapText="1"/>
      <protection/>
    </xf>
    <xf numFmtId="165" fontId="74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4" fillId="30" borderId="22" xfId="0" applyNumberFormat="1" applyFont="1" applyFill="1" applyBorder="1" applyAlignment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165" fontId="74" fillId="30" borderId="22" xfId="0" applyNumberFormat="1" applyFont="1" applyFill="1" applyBorder="1" applyAlignment="1" quotePrefix="1">
      <alignment horizontal="center" vertical="center" wrapText="1"/>
    </xf>
    <xf numFmtId="0" fontId="74" fillId="0" borderId="22" xfId="303" applyFont="1" applyFill="1" applyBorder="1" applyAlignment="1">
      <alignment horizontal="center" vertical="center" wrapText="1"/>
      <protection/>
    </xf>
    <xf numFmtId="0" fontId="74" fillId="0" borderId="21" xfId="303" applyFont="1" applyFill="1" applyBorder="1" applyAlignment="1" quotePrefix="1">
      <alignment vertical="center" wrapText="1"/>
      <protection/>
    </xf>
    <xf numFmtId="165" fontId="75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3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3" applyFont="1" applyFill="1" applyBorder="1" applyAlignment="1">
      <alignment horizontal="right"/>
      <protection/>
    </xf>
    <xf numFmtId="0" fontId="25" fillId="0" borderId="23" xfId="303" applyFont="1" applyFill="1" applyBorder="1" applyAlignment="1">
      <alignment horizontal="center" wrapText="1"/>
      <protection/>
    </xf>
    <xf numFmtId="0" fontId="74" fillId="0" borderId="23" xfId="303" applyFont="1" applyFill="1" applyBorder="1" applyAlignment="1" quotePrefix="1">
      <alignment vertical="center" wrapText="1"/>
      <protection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4" fillId="30" borderId="24" xfId="0" applyNumberFormat="1" applyFont="1" applyFill="1" applyBorder="1" applyAlignment="1" applyProtection="1">
      <alignment horizontal="center" vertical="center"/>
      <protection locked="0"/>
    </xf>
    <xf numFmtId="49" fontId="74" fillId="0" borderId="24" xfId="303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4" borderId="0" xfId="0" applyNumberFormat="1" applyFont="1" applyFill="1" applyBorder="1" applyAlignment="1" applyProtection="1">
      <alignment horizontal="left" vertical="center"/>
      <protection locked="0"/>
    </xf>
    <xf numFmtId="165" fontId="74" fillId="4" borderId="0" xfId="303" applyNumberFormat="1" applyFont="1" applyFill="1" applyBorder="1" applyAlignment="1">
      <alignment horizontal="right"/>
      <protection/>
    </xf>
    <xf numFmtId="165" fontId="74" fillId="4" borderId="0" xfId="0" applyNumberFormat="1" applyFont="1" applyFill="1" applyBorder="1" applyAlignment="1" applyProtection="1">
      <alignment horizontal="right" vertical="center"/>
      <protection locked="0"/>
    </xf>
    <xf numFmtId="49" fontId="74" fillId="4" borderId="0" xfId="303" applyNumberFormat="1" applyFont="1" applyFill="1" applyBorder="1" applyAlignment="1">
      <alignment horizontal="right"/>
      <protection/>
    </xf>
    <xf numFmtId="165" fontId="72" fillId="0" borderId="0" xfId="0" applyNumberFormat="1" applyFont="1" applyFill="1" applyBorder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49" fontId="74" fillId="0" borderId="0" xfId="303" applyNumberFormat="1" applyFont="1" applyFill="1" applyBorder="1" applyAlignment="1">
      <alignment horizontal="center"/>
      <protection/>
    </xf>
    <xf numFmtId="165" fontId="74" fillId="8" borderId="0" xfId="0" applyNumberFormat="1" applyFont="1" applyFill="1" applyBorder="1" applyAlignment="1" applyProtection="1">
      <alignment horizontal="left"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 locked="0"/>
    </xf>
    <xf numFmtId="165" fontId="74" fillId="8" borderId="0" xfId="0" applyNumberFormat="1" applyFont="1" applyFill="1" applyBorder="1" applyAlignment="1" applyProtection="1">
      <alignment vertical="center"/>
      <protection/>
    </xf>
    <xf numFmtId="172" fontId="78" fillId="8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indent="1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vertical="center"/>
      <protection/>
    </xf>
    <xf numFmtId="172" fontId="78" fillId="30" borderId="0" xfId="0" applyNumberFormat="1" applyFont="1" applyFill="1" applyBorder="1" applyAlignment="1" applyProtection="1">
      <alignment horizontal="right" vertical="center"/>
      <protection locked="0"/>
    </xf>
    <xf numFmtId="172" fontId="78" fillId="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left" indent="2"/>
      <protection locked="0"/>
    </xf>
    <xf numFmtId="165" fontId="74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9" fillId="30" borderId="0" xfId="0" applyNumberFormat="1" applyFont="1" applyFill="1" applyBorder="1" applyAlignment="1" applyProtection="1">
      <alignment horizontal="right" vertical="center"/>
      <protection locked="0"/>
    </xf>
    <xf numFmtId="172" fontId="79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4" fillId="30" borderId="0" xfId="0" applyNumberFormat="1" applyFont="1" applyFill="1" applyBorder="1" applyAlignment="1" applyProtection="1">
      <alignment vertical="center"/>
      <protection locked="0"/>
    </xf>
    <xf numFmtId="165" fontId="74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>
      <alignment horizontal="left" vertical="center" indent="2"/>
    </xf>
    <xf numFmtId="165" fontId="74" fillId="30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vertical="center" indent="2"/>
      <protection/>
    </xf>
    <xf numFmtId="165" fontId="74" fillId="3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4" fillId="0" borderId="0" xfId="0" applyNumberFormat="1" applyFont="1" applyFill="1" applyBorder="1" applyAlignment="1" applyProtection="1">
      <alignment horizontal="left" wrapText="1"/>
      <protection locked="0"/>
    </xf>
    <xf numFmtId="165" fontId="74" fillId="30" borderId="0" xfId="0" applyNumberFormat="1" applyFont="1" applyFill="1" applyBorder="1" applyAlignment="1" applyProtection="1">
      <alignment/>
      <protection/>
    </xf>
    <xf numFmtId="165" fontId="79" fillId="30" borderId="0" xfId="0" applyNumberFormat="1" applyFont="1" applyFill="1" applyBorder="1" applyAlignment="1" applyProtection="1">
      <alignment horizontal="right" vertical="center"/>
      <protection locked="0"/>
    </xf>
    <xf numFmtId="217" fontId="74" fillId="30" borderId="0" xfId="0" applyNumberFormat="1" applyFont="1" applyFill="1" applyBorder="1" applyAlignment="1" applyProtection="1">
      <alignment wrapText="1"/>
      <protection locked="0"/>
    </xf>
    <xf numFmtId="165" fontId="78" fillId="30" borderId="0" xfId="0" applyNumberFormat="1" applyFont="1" applyFill="1" applyBorder="1" applyAlignment="1" applyProtection="1">
      <alignment horizontal="right" vertical="center"/>
      <protection locked="0"/>
    </xf>
    <xf numFmtId="165" fontId="74" fillId="30" borderId="0" xfId="0" applyNumberFormat="1" applyFont="1" applyFill="1" applyBorder="1" applyAlignment="1" applyProtection="1">
      <alignment horizontal="left" wrapText="1" indent="1"/>
      <protection locked="0"/>
    </xf>
    <xf numFmtId="165" fontId="74" fillId="8" borderId="0" xfId="0" applyNumberFormat="1" applyFont="1" applyFill="1" applyBorder="1" applyAlignment="1">
      <alignment vertical="center"/>
    </xf>
    <xf numFmtId="165" fontId="74" fillId="30" borderId="0" xfId="0" applyNumberFormat="1" applyFont="1" applyFill="1" applyBorder="1" applyAlignment="1" applyProtection="1">
      <alignment horizontal="left" indent="1"/>
      <protection/>
    </xf>
    <xf numFmtId="165" fontId="74" fillId="30" borderId="0" xfId="0" applyNumberFormat="1" applyFont="1" applyFill="1" applyBorder="1" applyAlignment="1" applyProtection="1">
      <alignment horizontal="left" indent="2"/>
      <protection/>
    </xf>
    <xf numFmtId="165" fontId="74" fillId="30" borderId="0" xfId="0" applyNumberFormat="1" applyFont="1" applyFill="1" applyBorder="1" applyAlignment="1">
      <alignment/>
    </xf>
    <xf numFmtId="172" fontId="78" fillId="30" borderId="0" xfId="0" applyNumberFormat="1" applyFont="1" applyFill="1" applyBorder="1" applyAlignment="1" applyProtection="1">
      <alignment horizontal="right"/>
      <protection locked="0"/>
    </xf>
    <xf numFmtId="172" fontId="79" fillId="0" borderId="0" xfId="0" applyNumberFormat="1" applyFont="1" applyFill="1" applyBorder="1" applyAlignment="1" applyProtection="1">
      <alignment horizontal="right"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9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4" fillId="30" borderId="0" xfId="0" applyNumberFormat="1" applyFont="1" applyFill="1" applyBorder="1" applyAlignment="1" applyProtection="1">
      <alignment horizontal="left" wrapText="1" indent="2"/>
      <protection/>
    </xf>
    <xf numFmtId="165" fontId="74" fillId="30" borderId="0" xfId="0" applyNumberFormat="1" applyFont="1" applyFill="1" applyBorder="1" applyAlignment="1" applyProtection="1">
      <alignment/>
      <protection/>
    </xf>
    <xf numFmtId="165" fontId="74" fillId="30" borderId="0" xfId="0" applyNumberFormat="1" applyFont="1" applyFill="1" applyBorder="1" applyAlignment="1" applyProtection="1">
      <alignment vertical="center"/>
      <protection/>
    </xf>
    <xf numFmtId="165" fontId="74" fillId="30" borderId="0" xfId="0" applyNumberFormat="1" applyFont="1" applyFill="1" applyBorder="1" applyAlignment="1">
      <alignment horizontal="left" wrapText="1" indent="1"/>
    </xf>
    <xf numFmtId="165" fontId="74" fillId="30" borderId="0" xfId="0" applyNumberFormat="1" applyFont="1" applyFill="1" applyAlignment="1">
      <alignment horizontal="left" wrapText="1" indent="1"/>
    </xf>
    <xf numFmtId="165" fontId="74" fillId="0" borderId="0" xfId="0" applyNumberFormat="1" applyFont="1" applyFill="1" applyAlignment="1">
      <alignment horizontal="right" vertical="center"/>
    </xf>
    <xf numFmtId="165" fontId="74" fillId="8" borderId="20" xfId="0" applyNumberFormat="1" applyFont="1" applyFill="1" applyBorder="1" applyAlignment="1" applyProtection="1">
      <alignment horizontal="left" vertical="center"/>
      <protection/>
    </xf>
    <xf numFmtId="165" fontId="74" fillId="8" borderId="20" xfId="0" applyNumberFormat="1" applyFont="1" applyFill="1" applyBorder="1" applyAlignment="1" applyProtection="1">
      <alignment/>
      <protection/>
    </xf>
    <xf numFmtId="4" fontId="74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4" fillId="8" borderId="20" xfId="0" applyNumberFormat="1" applyFont="1" applyFill="1" applyBorder="1" applyAlignment="1" applyProtection="1">
      <alignment/>
      <protection/>
    </xf>
    <xf numFmtId="172" fontId="78" fillId="8" borderId="20" xfId="0" applyNumberFormat="1" applyFont="1" applyFill="1" applyBorder="1" applyAlignment="1" applyProtection="1">
      <alignment horizontal="right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 iunie 2015 final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9.%20septembrie%202015\bgc%20septembrie%202015-%20in%20lucru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30501123\Desktop\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2015 (luna)"/>
      <sheetName val="septembrie 2015"/>
      <sheetName val="UAT septembrie 2015"/>
      <sheetName val="august2015 (val)"/>
      <sheetName val="UAT august 2015 (val)"/>
      <sheetName val=" consolidari sept"/>
      <sheetName val="iulie 2015 (val)"/>
      <sheetName val="UAT iulie 2015 (val)"/>
      <sheetName val="iunie 2015 val"/>
      <sheetName val="UAT iunie 2015 val"/>
      <sheetName val="Sinteza - An 2"/>
      <sheetName val="Sinteza-anexa trim.I-III"/>
      <sheetName val="Sinteza - Anexa executie progam"/>
      <sheetName val="iulie 2015 in luna"/>
      <sheetName val="mai 2015 val"/>
      <sheetName val="UAT mai 2015 val"/>
      <sheetName val="progr trim. I-III .%.exec "/>
      <sheetName val="BGC 30 septembrie (Liliana)"/>
      <sheetName val="2014 - 2015"/>
      <sheetName val="progr.%.exec"/>
      <sheetName val="sep 2014"/>
      <sheetName val="sept 2014 leg"/>
      <sheetName val="august 2014"/>
      <sheetName val="iulie 2014 (2)"/>
      <sheetName val="mai 2015 in luna val"/>
      <sheetName val="aprilie 2015 (2)"/>
      <sheetName val="UAT aprilie 2015 (2)"/>
      <sheetName val="aprilie 2015 (in luna)"/>
      <sheetName val="UAT martie 2015 val"/>
      <sheetName val="martie 2015 val"/>
      <sheetName val="iulie 2014"/>
      <sheetName val="martie 2015 in luna)"/>
      <sheetName val="feb 2015 (2)"/>
      <sheetName val="UAT feb 2015 (2)"/>
      <sheetName val="progr trim I .%.exec  (3)"/>
      <sheetName val="feb 2015 in luna)"/>
      <sheetName val="2014 - 2015 (diferente)"/>
      <sheetName val="dob_trez"/>
      <sheetName val="ian 2015"/>
      <sheetName val="SPECIAL_AND"/>
      <sheetName val="CNADN_ex"/>
      <sheetName val="BGC"/>
      <sheetName val="UAT ian 2015 "/>
      <sheetName val="octombrie  2013 Engl"/>
      <sheetName val="pres (DS)"/>
      <sheetName val="bgc desfasurat"/>
      <sheetName val="progr trim I .%.exec 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57"/>
  <sheetViews>
    <sheetView showZeros="0" tabSelected="1" view="pageBreakPreview" zoomScale="75" zoomScaleNormal="75" zoomScaleSheetLayoutView="75" workbookViewId="0" topLeftCell="A1">
      <selection activeCell="Q15" sqref="Q15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3" width="6.421875" style="5" hidden="1" customWidth="1"/>
    <col min="14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3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M5" s="11"/>
    </row>
    <row r="6" spans="1:11" ht="11.25" customHeight="1" hidden="1" thickBot="1">
      <c r="A6" s="5" t="s">
        <v>1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3" ht="47.25" customHeight="1">
      <c r="A7" s="16"/>
      <c r="B7" s="17" t="s">
        <v>2</v>
      </c>
      <c r="C7" s="18"/>
      <c r="D7" s="18"/>
      <c r="E7" s="19"/>
      <c r="F7" s="20"/>
      <c r="G7" s="21" t="s">
        <v>3</v>
      </c>
      <c r="H7" s="22"/>
      <c r="I7" s="22"/>
      <c r="J7" s="23"/>
      <c r="K7" s="24" t="s">
        <v>4</v>
      </c>
      <c r="L7" s="17"/>
      <c r="M7" s="25"/>
    </row>
    <row r="8" spans="1:13" s="33" customFormat="1" ht="33" customHeight="1">
      <c r="A8" s="26"/>
      <c r="B8" s="27" t="s">
        <v>5</v>
      </c>
      <c r="C8" s="28" t="s">
        <v>6</v>
      </c>
      <c r="D8" s="28" t="s">
        <v>7</v>
      </c>
      <c r="E8" s="29"/>
      <c r="F8" s="29"/>
      <c r="G8" s="27" t="s">
        <v>5</v>
      </c>
      <c r="H8" s="28" t="s">
        <v>6</v>
      </c>
      <c r="I8" s="28" t="s">
        <v>7</v>
      </c>
      <c r="J8" s="29"/>
      <c r="K8" s="30" t="s">
        <v>5</v>
      </c>
      <c r="L8" s="31" t="s">
        <v>8</v>
      </c>
      <c r="M8" s="32"/>
    </row>
    <row r="9" spans="1:13" s="37" customFormat="1" ht="18.75" customHeight="1">
      <c r="A9" s="34"/>
      <c r="B9" s="34"/>
      <c r="C9" s="34"/>
      <c r="D9" s="34"/>
      <c r="E9" s="34"/>
      <c r="F9" s="34"/>
      <c r="G9" s="35"/>
      <c r="H9" s="35"/>
      <c r="I9" s="35"/>
      <c r="J9" s="35"/>
      <c r="K9" s="35"/>
      <c r="L9" s="36"/>
      <c r="M9" s="36"/>
    </row>
    <row r="10" spans="1:13" s="37" customFormat="1" ht="18" customHeight="1">
      <c r="A10" s="38" t="s">
        <v>9</v>
      </c>
      <c r="B10" s="39">
        <v>666637.3</v>
      </c>
      <c r="C10" s="40"/>
      <c r="D10" s="40"/>
      <c r="E10" s="40"/>
      <c r="F10" s="40"/>
      <c r="G10" s="39">
        <v>704500</v>
      </c>
      <c r="H10" s="40"/>
      <c r="I10" s="40"/>
      <c r="J10" s="40"/>
      <c r="K10" s="40"/>
      <c r="L10" s="41"/>
      <c r="M10" s="41"/>
    </row>
    <row r="11" spans="2:13" s="37" customFormat="1" ht="8.25" customHeight="1">
      <c r="B11" s="42"/>
      <c r="G11" s="44"/>
      <c r="H11" s="44"/>
      <c r="I11" s="44"/>
      <c r="J11" s="44"/>
      <c r="K11" s="44"/>
      <c r="L11" s="45"/>
      <c r="M11" s="45"/>
    </row>
    <row r="12" spans="1:13" s="44" customFormat="1" ht="35.25" customHeight="1">
      <c r="A12" s="46" t="s">
        <v>10</v>
      </c>
      <c r="B12" s="47">
        <f>B13+B29+B30+B32+B33++B36+B31+B34+B35</f>
        <v>155438.9558894433</v>
      </c>
      <c r="C12" s="48">
        <f aca="true" t="shared" si="0" ref="C12:C33">B12/$B$10*100</f>
        <v>23.316870491561648</v>
      </c>
      <c r="D12" s="48">
        <f aca="true" t="shared" si="1" ref="D12:D33">B12/B$12*100</f>
        <v>100</v>
      </c>
      <c r="E12" s="48"/>
      <c r="F12" s="48"/>
      <c r="G12" s="47">
        <f>G13+G29+G30+G32+G33+G36+G31+G34+G35</f>
        <v>169087.89176471002</v>
      </c>
      <c r="H12" s="48">
        <f aca="true" t="shared" si="2" ref="H12:H35">G12/$G$10*100</f>
        <v>24.001120193713273</v>
      </c>
      <c r="I12" s="48">
        <f aca="true" t="shared" si="3" ref="I12:I35">G12/G$12*100</f>
        <v>100</v>
      </c>
      <c r="J12" s="48"/>
      <c r="K12" s="48">
        <f>G12-B12</f>
        <v>13648.935875266703</v>
      </c>
      <c r="L12" s="49">
        <f>G12/B12-1</f>
        <v>0.08780897811083199</v>
      </c>
      <c r="M12" s="49"/>
    </row>
    <row r="13" spans="1:13" s="55" customFormat="1" ht="24.75" customHeight="1">
      <c r="A13" s="50" t="s">
        <v>11</v>
      </c>
      <c r="B13" s="51">
        <f>B14+B27+B28</f>
        <v>149126.65345011</v>
      </c>
      <c r="C13" s="52">
        <f t="shared" si="0"/>
        <v>22.36998341528594</v>
      </c>
      <c r="D13" s="52">
        <f t="shared" si="1"/>
        <v>95.93904732361753</v>
      </c>
      <c r="E13" s="52"/>
      <c r="F13" s="52"/>
      <c r="G13" s="51">
        <f>G14+G27+G28</f>
        <v>160379.61104271002</v>
      </c>
      <c r="H13" s="52">
        <f t="shared" si="2"/>
        <v>22.765026407765795</v>
      </c>
      <c r="I13" s="52">
        <f t="shared" si="3"/>
        <v>94.84984960713936</v>
      </c>
      <c r="J13" s="52"/>
      <c r="K13" s="52">
        <f>G13-B13</f>
        <v>11252.957592600025</v>
      </c>
      <c r="L13" s="53">
        <f>G13/B13-1</f>
        <v>0.07545906336833785</v>
      </c>
      <c r="M13" s="54"/>
    </row>
    <row r="14" spans="1:13" s="55" customFormat="1" ht="25.5" customHeight="1">
      <c r="A14" s="56" t="s">
        <v>12</v>
      </c>
      <c r="B14" s="51">
        <f>B15+B19+B20+B25+B26</f>
        <v>93267.333127</v>
      </c>
      <c r="C14" s="52">
        <f t="shared" si="0"/>
        <v>13.990716260101257</v>
      </c>
      <c r="D14" s="52">
        <f t="shared" si="1"/>
        <v>60.0025473622821</v>
      </c>
      <c r="E14" s="52"/>
      <c r="F14" s="52"/>
      <c r="G14" s="51">
        <f>G15+G19+G20+G25+G26</f>
        <v>103462.096626</v>
      </c>
      <c r="H14" s="52">
        <f t="shared" si="2"/>
        <v>14.685890223704757</v>
      </c>
      <c r="I14" s="52">
        <f t="shared" si="3"/>
        <v>61.1883533150736</v>
      </c>
      <c r="J14" s="52"/>
      <c r="K14" s="52">
        <f>G14-B14</f>
        <v>10194.763498999993</v>
      </c>
      <c r="L14" s="53">
        <f>G14/B14-1</f>
        <v>0.10930690475643834</v>
      </c>
      <c r="M14" s="54"/>
    </row>
    <row r="15" spans="1:13" s="55" customFormat="1" ht="40.5" customHeight="1">
      <c r="A15" s="57" t="s">
        <v>13</v>
      </c>
      <c r="B15" s="51">
        <f>B16+B17+B18</f>
        <v>27488.740231000003</v>
      </c>
      <c r="C15" s="52">
        <f t="shared" si="0"/>
        <v>4.1234926745023115</v>
      </c>
      <c r="D15" s="52">
        <f t="shared" si="1"/>
        <v>17.68458883019743</v>
      </c>
      <c r="E15" s="52"/>
      <c r="F15" s="52"/>
      <c r="G15" s="51">
        <f>G16+G17+G18</f>
        <v>30925.461438</v>
      </c>
      <c r="H15" s="52">
        <f t="shared" si="2"/>
        <v>4.389703539815472</v>
      </c>
      <c r="I15" s="52">
        <f t="shared" si="3"/>
        <v>18.289577754647</v>
      </c>
      <c r="J15" s="52"/>
      <c r="K15" s="52">
        <f>G15-B15</f>
        <v>3436.721206999995</v>
      </c>
      <c r="L15" s="53">
        <f>G15/B15-1</f>
        <v>0.12502287038691895</v>
      </c>
      <c r="M15" s="54"/>
    </row>
    <row r="16" spans="1:13" ht="25.5" customHeight="1">
      <c r="A16" s="58" t="s">
        <v>14</v>
      </c>
      <c r="B16" s="59">
        <v>9104.763105</v>
      </c>
      <c r="C16" s="59">
        <f t="shared" si="0"/>
        <v>1.3657746281223686</v>
      </c>
      <c r="D16" s="59">
        <f t="shared" si="1"/>
        <v>5.857452562583993</v>
      </c>
      <c r="E16" s="59"/>
      <c r="F16" s="59"/>
      <c r="G16" s="59">
        <v>10092.690694</v>
      </c>
      <c r="H16" s="59">
        <f t="shared" si="2"/>
        <v>1.432603363236338</v>
      </c>
      <c r="I16" s="59">
        <f t="shared" si="3"/>
        <v>5.96890208321021</v>
      </c>
      <c r="J16" s="59"/>
      <c r="K16" s="59">
        <f>G16-B16</f>
        <v>987.9275890000008</v>
      </c>
      <c r="L16" s="60">
        <f>G16/B16-1</f>
        <v>0.10850667695653371</v>
      </c>
      <c r="M16" s="61"/>
    </row>
    <row r="17" spans="1:13" ht="18" customHeight="1">
      <c r="A17" s="58" t="s">
        <v>15</v>
      </c>
      <c r="B17" s="59">
        <v>17312.207498</v>
      </c>
      <c r="C17" s="59">
        <f t="shared" si="0"/>
        <v>2.5969455201501623</v>
      </c>
      <c r="D17" s="59">
        <f t="shared" si="1"/>
        <v>11.137624670043067</v>
      </c>
      <c r="E17" s="59"/>
      <c r="F17" s="59"/>
      <c r="G17" s="59">
        <v>19667.972327999996</v>
      </c>
      <c r="H17" s="59">
        <f t="shared" si="2"/>
        <v>2.7917632828956704</v>
      </c>
      <c r="I17" s="59">
        <f t="shared" si="3"/>
        <v>11.63180410065581</v>
      </c>
      <c r="J17" s="59"/>
      <c r="K17" s="59">
        <f>G17-B17</f>
        <v>2355.7648299999964</v>
      </c>
      <c r="L17" s="60">
        <f>G17/B17-1</f>
        <v>0.13607535782320923</v>
      </c>
      <c r="M17" s="61"/>
    </row>
    <row r="18" spans="1:13" ht="36.75" customHeight="1">
      <c r="A18" s="62" t="s">
        <v>16</v>
      </c>
      <c r="B18" s="59">
        <v>1071.769628</v>
      </c>
      <c r="C18" s="59">
        <f t="shared" si="0"/>
        <v>0.16077252622978042</v>
      </c>
      <c r="D18" s="59">
        <f t="shared" si="1"/>
        <v>0.6895115975703678</v>
      </c>
      <c r="E18" s="59"/>
      <c r="F18" s="59"/>
      <c r="G18" s="59">
        <v>1164.798416</v>
      </c>
      <c r="H18" s="59">
        <f t="shared" si="2"/>
        <v>0.16533689368346347</v>
      </c>
      <c r="I18" s="59">
        <f t="shared" si="3"/>
        <v>0.6888715707809794</v>
      </c>
      <c r="J18" s="59"/>
      <c r="K18" s="59">
        <f>G18-B18</f>
        <v>93.02878800000008</v>
      </c>
      <c r="L18" s="60">
        <f>G18/B18-1</f>
        <v>0.08679923891256225</v>
      </c>
      <c r="M18" s="61"/>
    </row>
    <row r="19" spans="1:13" ht="24" customHeight="1">
      <c r="A19" s="57" t="s">
        <v>17</v>
      </c>
      <c r="B19" s="52">
        <v>5416.406048000001</v>
      </c>
      <c r="C19" s="52">
        <f t="shared" si="0"/>
        <v>0.8124966976795328</v>
      </c>
      <c r="D19" s="52">
        <f t="shared" si="1"/>
        <v>3.484587256139603</v>
      </c>
      <c r="E19" s="52"/>
      <c r="F19" s="52"/>
      <c r="G19" s="52">
        <v>5029.103</v>
      </c>
      <c r="H19" s="52">
        <f t="shared" si="2"/>
        <v>0.7138542228530873</v>
      </c>
      <c r="I19" s="52">
        <f t="shared" si="3"/>
        <v>2.9742537727054525</v>
      </c>
      <c r="J19" s="52"/>
      <c r="K19" s="52">
        <f>G19-B19</f>
        <v>-387.3030480000007</v>
      </c>
      <c r="L19" s="53">
        <f>G19/B19-1</f>
        <v>-0.07150554160226075</v>
      </c>
      <c r="M19" s="54"/>
    </row>
    <row r="20" spans="1:13" ht="23.25" customHeight="1">
      <c r="A20" s="63" t="s">
        <v>18</v>
      </c>
      <c r="B20" s="51">
        <f>B21+B22+B23+B24</f>
        <v>59575.639125</v>
      </c>
      <c r="C20" s="52">
        <f t="shared" si="0"/>
        <v>8.936739532126388</v>
      </c>
      <c r="D20" s="52">
        <f t="shared" si="1"/>
        <v>38.32735415912949</v>
      </c>
      <c r="E20" s="52"/>
      <c r="F20" s="52"/>
      <c r="G20" s="51">
        <f>G21+G22+G23+G24</f>
        <v>66590.267049</v>
      </c>
      <c r="H20" s="52">
        <f t="shared" si="2"/>
        <v>9.452131589638041</v>
      </c>
      <c r="I20" s="52">
        <f t="shared" si="3"/>
        <v>39.38204347692856</v>
      </c>
      <c r="J20" s="52"/>
      <c r="K20" s="52">
        <f>G20-B20</f>
        <v>7014.627924</v>
      </c>
      <c r="L20" s="53">
        <f>G20/B20-1</f>
        <v>0.1177432257047566</v>
      </c>
      <c r="M20" s="54"/>
    </row>
    <row r="21" spans="1:13" ht="20.25" customHeight="1">
      <c r="A21" s="58" t="s">
        <v>19</v>
      </c>
      <c r="B21" s="43">
        <v>37977.099</v>
      </c>
      <c r="C21" s="59">
        <f t="shared" si="0"/>
        <v>5.696815794735758</v>
      </c>
      <c r="D21" s="59">
        <f t="shared" si="1"/>
        <v>24.432162955991153</v>
      </c>
      <c r="E21" s="59"/>
      <c r="F21" s="59"/>
      <c r="G21" s="59">
        <v>42732.961</v>
      </c>
      <c r="H21" s="59">
        <f t="shared" si="2"/>
        <v>6.065714833215047</v>
      </c>
      <c r="I21" s="59">
        <f t="shared" si="3"/>
        <v>25.272632211574308</v>
      </c>
      <c r="J21" s="59"/>
      <c r="K21" s="59">
        <f>G21-B21</f>
        <v>4755.862000000001</v>
      </c>
      <c r="L21" s="60">
        <f>G21/B21-1</f>
        <v>0.12522973384565272</v>
      </c>
      <c r="M21" s="61"/>
    </row>
    <row r="22" spans="1:13" ht="18" customHeight="1">
      <c r="A22" s="58" t="s">
        <v>20</v>
      </c>
      <c r="B22" s="43">
        <v>17614.425463</v>
      </c>
      <c r="C22" s="59">
        <f t="shared" si="0"/>
        <v>2.642280211893334</v>
      </c>
      <c r="D22" s="59">
        <f t="shared" si="1"/>
        <v>11.332053385335618</v>
      </c>
      <c r="E22" s="59"/>
      <c r="F22" s="59"/>
      <c r="G22" s="59">
        <v>19063.182502</v>
      </c>
      <c r="H22" s="59">
        <f t="shared" si="2"/>
        <v>2.705916607806955</v>
      </c>
      <c r="I22" s="59">
        <f t="shared" si="3"/>
        <v>11.27412631563642</v>
      </c>
      <c r="J22" s="59"/>
      <c r="K22" s="59">
        <f>G22-B22</f>
        <v>1448.757039</v>
      </c>
      <c r="L22" s="60">
        <f>G22/B22-1</f>
        <v>0.0822483277722108</v>
      </c>
      <c r="M22" s="61"/>
    </row>
    <row r="23" spans="1:13" s="65" customFormat="1" ht="30" customHeight="1">
      <c r="A23" s="64" t="s">
        <v>21</v>
      </c>
      <c r="B23" s="43">
        <v>1889.05052</v>
      </c>
      <c r="C23" s="59">
        <f t="shared" si="0"/>
        <v>0.28337006045116286</v>
      </c>
      <c r="D23" s="59">
        <f t="shared" si="1"/>
        <v>1.2153005719773335</v>
      </c>
      <c r="E23" s="59"/>
      <c r="F23" s="59"/>
      <c r="G23" s="59">
        <v>2260.531236</v>
      </c>
      <c r="H23" s="59">
        <f t="shared" si="2"/>
        <v>0.3208702960965223</v>
      </c>
      <c r="I23" s="59">
        <f t="shared" si="3"/>
        <v>1.3368971677437347</v>
      </c>
      <c r="J23" s="59"/>
      <c r="K23" s="59">
        <f>G23-B23</f>
        <v>371.4807159999998</v>
      </c>
      <c r="L23" s="60">
        <f>G23/B23-1</f>
        <v>0.1966494342353533</v>
      </c>
      <c r="M23" s="61"/>
    </row>
    <row r="24" spans="1:13" ht="52.5" customHeight="1">
      <c r="A24" s="64" t="s">
        <v>22</v>
      </c>
      <c r="B24" s="43">
        <v>2095.064142</v>
      </c>
      <c r="C24" s="59">
        <f t="shared" si="0"/>
        <v>0.3142734650461353</v>
      </c>
      <c r="D24" s="59">
        <f t="shared" si="1"/>
        <v>1.34783724582538</v>
      </c>
      <c r="E24" s="59"/>
      <c r="F24" s="59"/>
      <c r="G24" s="59">
        <v>2533.592311</v>
      </c>
      <c r="H24" s="59">
        <f t="shared" si="2"/>
        <v>0.3596298525195174</v>
      </c>
      <c r="I24" s="59">
        <f t="shared" si="3"/>
        <v>1.4983877819740967</v>
      </c>
      <c r="J24" s="59"/>
      <c r="K24" s="59">
        <f>G24-B24</f>
        <v>438.5281689999997</v>
      </c>
      <c r="L24" s="60">
        <f>G24/B24-1</f>
        <v>0.20931491318512552</v>
      </c>
      <c r="M24" s="61"/>
    </row>
    <row r="25" spans="1:13" s="55" customFormat="1" ht="35.25" customHeight="1">
      <c r="A25" s="63" t="s">
        <v>23</v>
      </c>
      <c r="B25" s="66">
        <v>476.502316</v>
      </c>
      <c r="C25" s="52">
        <f t="shared" si="0"/>
        <v>0.07147849602775001</v>
      </c>
      <c r="D25" s="52">
        <f t="shared" si="1"/>
        <v>0.3065526999157885</v>
      </c>
      <c r="E25" s="52"/>
      <c r="F25" s="52"/>
      <c r="G25" s="52">
        <v>574.549</v>
      </c>
      <c r="H25" s="52">
        <f t="shared" si="2"/>
        <v>0.08155415188076649</v>
      </c>
      <c r="I25" s="52">
        <f t="shared" si="3"/>
        <v>0.3397931064156262</v>
      </c>
      <c r="J25" s="52"/>
      <c r="K25" s="52">
        <f>G25-B25</f>
        <v>98.04668399999997</v>
      </c>
      <c r="L25" s="53">
        <f>G25/B25-1</f>
        <v>0.2057632895114827</v>
      </c>
      <c r="M25" s="54"/>
    </row>
    <row r="26" spans="1:13" s="55" customFormat="1" ht="17.25" customHeight="1">
      <c r="A26" s="67" t="s">
        <v>24</v>
      </c>
      <c r="B26" s="66">
        <v>310.045407</v>
      </c>
      <c r="C26" s="52">
        <f t="shared" si="0"/>
        <v>0.04650885976527266</v>
      </c>
      <c r="D26" s="52">
        <f t="shared" si="1"/>
        <v>0.19946441689979005</v>
      </c>
      <c r="E26" s="52"/>
      <c r="F26" s="52"/>
      <c r="G26" s="52">
        <v>342.716139</v>
      </c>
      <c r="H26" s="52">
        <f t="shared" si="2"/>
        <v>0.04864671951738822</v>
      </c>
      <c r="I26" s="52">
        <f t="shared" si="3"/>
        <v>0.20268520437696272</v>
      </c>
      <c r="J26" s="52"/>
      <c r="K26" s="52">
        <f>G26-B26</f>
        <v>32.67073199999999</v>
      </c>
      <c r="L26" s="53">
        <f>G26/B26-1</f>
        <v>0.1053740234894045</v>
      </c>
      <c r="M26" s="54"/>
    </row>
    <row r="27" spans="1:13" s="55" customFormat="1" ht="18" customHeight="1">
      <c r="A27" s="68" t="s">
        <v>25</v>
      </c>
      <c r="B27" s="66">
        <v>42763.011545</v>
      </c>
      <c r="C27" s="52">
        <f t="shared" si="0"/>
        <v>6.41473430079595</v>
      </c>
      <c r="D27" s="52">
        <f t="shared" si="1"/>
        <v>27.511128918940624</v>
      </c>
      <c r="E27" s="52"/>
      <c r="F27" s="52"/>
      <c r="G27" s="52">
        <v>42149.913373999996</v>
      </c>
      <c r="H27" s="52">
        <f t="shared" si="2"/>
        <v>5.982954346912703</v>
      </c>
      <c r="I27" s="52">
        <f t="shared" si="3"/>
        <v>24.927812946330093</v>
      </c>
      <c r="J27" s="52"/>
      <c r="K27" s="52">
        <f>G27-B27</f>
        <v>-613.0981710000051</v>
      </c>
      <c r="L27" s="53">
        <f>G27/B27-1</f>
        <v>-0.01433711398821469</v>
      </c>
      <c r="M27" s="54"/>
    </row>
    <row r="28" spans="1:13" s="55" customFormat="1" ht="18.75" customHeight="1">
      <c r="A28" s="70" t="s">
        <v>26</v>
      </c>
      <c r="B28" s="66">
        <v>13096.30877811</v>
      </c>
      <c r="C28" s="52">
        <f t="shared" si="0"/>
        <v>1.964532854388736</v>
      </c>
      <c r="D28" s="52">
        <f t="shared" si="1"/>
        <v>8.425371042394811</v>
      </c>
      <c r="E28" s="52"/>
      <c r="F28" s="52"/>
      <c r="G28" s="52">
        <v>14767.60104271</v>
      </c>
      <c r="H28" s="52">
        <f t="shared" si="2"/>
        <v>2.096181837148332</v>
      </c>
      <c r="I28" s="52">
        <f t="shared" si="3"/>
        <v>8.733683345735649</v>
      </c>
      <c r="J28" s="52"/>
      <c r="K28" s="52">
        <f>G28-B28</f>
        <v>1671.2922645999988</v>
      </c>
      <c r="L28" s="53">
        <f>G28/B28-1</f>
        <v>0.12761552074837312</v>
      </c>
      <c r="M28" s="54"/>
    </row>
    <row r="29" spans="1:13" s="55" customFormat="1" ht="19.5" customHeight="1">
      <c r="A29" s="71" t="s">
        <v>27</v>
      </c>
      <c r="B29" s="66">
        <v>680.246455</v>
      </c>
      <c r="C29" s="52">
        <f t="shared" si="0"/>
        <v>0.1020414631764529</v>
      </c>
      <c r="D29" s="52">
        <f t="shared" si="1"/>
        <v>0.4376293259997374</v>
      </c>
      <c r="E29" s="52"/>
      <c r="F29" s="52"/>
      <c r="G29" s="52">
        <v>744.053582</v>
      </c>
      <c r="H29" s="52">
        <f t="shared" si="2"/>
        <v>0.10561441902058198</v>
      </c>
      <c r="I29" s="52">
        <f t="shared" si="3"/>
        <v>0.44003954052213806</v>
      </c>
      <c r="J29" s="52"/>
      <c r="K29" s="52">
        <f>G29-B29</f>
        <v>63.80712700000004</v>
      </c>
      <c r="L29" s="53">
        <f>G29/B29-1</f>
        <v>0.09380001399639792</v>
      </c>
      <c r="M29" s="54"/>
    </row>
    <row r="30" spans="1:13" s="55" customFormat="1" ht="18" customHeight="1">
      <c r="A30" s="71" t="s">
        <v>28</v>
      </c>
      <c r="B30" s="66">
        <v>63.49994233333334</v>
      </c>
      <c r="C30" s="52">
        <f t="shared" si="0"/>
        <v>0.009525410944352098</v>
      </c>
      <c r="D30" s="52">
        <f t="shared" si="1"/>
        <v>0.04085201291399433</v>
      </c>
      <c r="E30" s="52"/>
      <c r="F30" s="52"/>
      <c r="G30" s="52">
        <v>4.698428999999999</v>
      </c>
      <c r="H30" s="52">
        <f t="shared" si="2"/>
        <v>0.0006669168204400282</v>
      </c>
      <c r="I30" s="52">
        <f t="shared" si="3"/>
        <v>0.002778690390520676</v>
      </c>
      <c r="J30" s="52"/>
      <c r="K30" s="52">
        <f>G30-B30</f>
        <v>-58.80151333333334</v>
      </c>
      <c r="L30" s="53">
        <f>G30/B30-1</f>
        <v>-0.9260089249319896</v>
      </c>
      <c r="M30" s="54"/>
    </row>
    <row r="31" spans="1:13" s="55" customFormat="1" ht="30" customHeight="1">
      <c r="A31" s="72" t="s">
        <v>29</v>
      </c>
      <c r="B31" s="66">
        <v>5515.648454</v>
      </c>
      <c r="C31" s="52">
        <f t="shared" si="0"/>
        <v>0.8273837143526173</v>
      </c>
      <c r="D31" s="52">
        <f t="shared" si="1"/>
        <v>3.54843380312142</v>
      </c>
      <c r="E31" s="52"/>
      <c r="F31" s="52"/>
      <c r="G31" s="52">
        <v>7616.202746000001</v>
      </c>
      <c r="H31" s="52">
        <f t="shared" si="2"/>
        <v>1.0810791690560682</v>
      </c>
      <c r="I31" s="52">
        <f t="shared" si="3"/>
        <v>4.504286301350386</v>
      </c>
      <c r="J31" s="52"/>
      <c r="K31" s="52">
        <f>G31-B31</f>
        <v>2100.5542920000007</v>
      </c>
      <c r="L31" s="53">
        <f>G31/B31-1</f>
        <v>0.38083541935611565</v>
      </c>
      <c r="M31" s="54"/>
    </row>
    <row r="32" spans="1:13" s="55" customFormat="1" ht="3" customHeight="1">
      <c r="A32" s="71"/>
      <c r="B32" s="66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4"/>
    </row>
    <row r="33" spans="1:13" ht="15" customHeight="1">
      <c r="A33" s="73" t="s">
        <v>31</v>
      </c>
      <c r="B33" s="66">
        <v>52.907588</v>
      </c>
      <c r="C33" s="74">
        <f t="shared" si="0"/>
        <v>0.007936487802287688</v>
      </c>
      <c r="D33" s="74">
        <f t="shared" si="1"/>
        <v>0.03403753434732974</v>
      </c>
      <c r="E33" s="74"/>
      <c r="F33" s="74"/>
      <c r="G33" s="74">
        <v>-54.266</v>
      </c>
      <c r="H33" s="74">
        <f t="shared" si="2"/>
        <v>-0.007702767920511001</v>
      </c>
      <c r="I33" s="74">
        <f t="shared" si="3"/>
        <v>-0.03209336838589985</v>
      </c>
      <c r="J33" s="74"/>
      <c r="K33" s="74">
        <f>G33-B33</f>
        <v>-107.173588</v>
      </c>
      <c r="L33" s="53">
        <f>G33/B33-1</f>
        <v>-2.025675182924612</v>
      </c>
      <c r="M33" s="75"/>
    </row>
    <row r="34" spans="1:13" ht="48" customHeight="1">
      <c r="A34" s="76" t="s">
        <v>32</v>
      </c>
      <c r="B34" s="51"/>
      <c r="C34" s="51"/>
      <c r="D34" s="51"/>
      <c r="E34" s="51"/>
      <c r="F34" s="52"/>
      <c r="G34" s="74">
        <v>-18.658035</v>
      </c>
      <c r="H34" s="74">
        <f t="shared" si="2"/>
        <v>-0.0026484080908445707</v>
      </c>
      <c r="I34" s="74">
        <f t="shared" si="3"/>
        <v>-0.011034518678583512</v>
      </c>
      <c r="J34" s="74"/>
      <c r="K34" s="74">
        <f>G34-B34</f>
        <v>-18.658035</v>
      </c>
      <c r="L34" s="74"/>
      <c r="M34" s="77"/>
    </row>
    <row r="35" spans="1:13" ht="48" customHeight="1">
      <c r="A35" s="76" t="s">
        <v>33</v>
      </c>
      <c r="B35" s="51"/>
      <c r="C35" s="51"/>
      <c r="D35" s="51"/>
      <c r="E35" s="51"/>
      <c r="F35" s="52"/>
      <c r="G35" s="74">
        <v>416.25</v>
      </c>
      <c r="H35" s="74">
        <f t="shared" si="2"/>
        <v>0.05908445706174592</v>
      </c>
      <c r="I35" s="74">
        <f t="shared" si="3"/>
        <v>0.246173747662087</v>
      </c>
      <c r="J35" s="74"/>
      <c r="K35" s="74">
        <f>G35-B35</f>
        <v>416.25</v>
      </c>
      <c r="L35" s="53"/>
      <c r="M35" s="77"/>
    </row>
    <row r="36" spans="1:13" ht="10.5" customHeight="1">
      <c r="A36" s="78"/>
      <c r="B36" s="51"/>
      <c r="C36" s="51"/>
      <c r="D36" s="51"/>
      <c r="E36" s="51"/>
      <c r="F36" s="52"/>
      <c r="G36" s="69"/>
      <c r="H36" s="52"/>
      <c r="I36" s="52"/>
      <c r="J36" s="52"/>
      <c r="K36" s="52"/>
      <c r="L36" s="77"/>
      <c r="M36" s="77"/>
    </row>
    <row r="37" spans="1:13" s="55" customFormat="1" ht="33" customHeight="1">
      <c r="A37" s="46" t="s">
        <v>34</v>
      </c>
      <c r="B37" s="79">
        <f>B38+B51+B52+B53+B54</f>
        <v>155019.90009646668</v>
      </c>
      <c r="C37" s="48">
        <f aca="true" t="shared" si="4" ref="C37:C47">B37/$B$10*100</f>
        <v>23.254009353582024</v>
      </c>
      <c r="D37" s="48">
        <f aca="true" t="shared" si="5" ref="D37:D47">B37/B$37*100</f>
        <v>100</v>
      </c>
      <c r="E37" s="48"/>
      <c r="F37" s="48"/>
      <c r="G37" s="79">
        <f>G38+G51+G52+G53+G54</f>
        <v>162940.37253588997</v>
      </c>
      <c r="H37" s="48">
        <f aca="true" t="shared" si="6" ref="H37:H55">G37/$G$10*100</f>
        <v>23.128512780112132</v>
      </c>
      <c r="I37" s="48">
        <f aca="true" t="shared" si="7" ref="I37:I54">G37/G$37*100</f>
        <v>100</v>
      </c>
      <c r="J37" s="48"/>
      <c r="K37" s="48">
        <f>G37-B37</f>
        <v>7920.472439423291</v>
      </c>
      <c r="L37" s="49">
        <f>G37/B37-1</f>
        <v>0.0510932624423992</v>
      </c>
      <c r="M37" s="49"/>
    </row>
    <row r="38" spans="1:13" s="55" customFormat="1" ht="19.5" customHeight="1">
      <c r="A38" s="80" t="s">
        <v>35</v>
      </c>
      <c r="B38" s="69">
        <f>B39+B40+B41+B42+B43+B50</f>
        <v>147557.35396477667</v>
      </c>
      <c r="C38" s="52">
        <f t="shared" si="4"/>
        <v>22.13457812288281</v>
      </c>
      <c r="D38" s="52">
        <f t="shared" si="5"/>
        <v>95.18607215780285</v>
      </c>
      <c r="E38" s="52"/>
      <c r="F38" s="52"/>
      <c r="G38" s="69">
        <f>G39+G40+G41+G42+G43+G50</f>
        <v>156153.46790063998</v>
      </c>
      <c r="H38" s="52">
        <f t="shared" si="6"/>
        <v>22.165148034157557</v>
      </c>
      <c r="I38" s="52">
        <f t="shared" si="7"/>
        <v>95.83473111689672</v>
      </c>
      <c r="J38" s="52"/>
      <c r="K38" s="52">
        <f>G38-B38</f>
        <v>8596.113935863308</v>
      </c>
      <c r="L38" s="53">
        <f>G38/B38-1</f>
        <v>0.0582560862260737</v>
      </c>
      <c r="M38" s="54"/>
    </row>
    <row r="39" spans="1:13" ht="19.5" customHeight="1">
      <c r="A39" s="81" t="s">
        <v>36</v>
      </c>
      <c r="B39" s="74">
        <v>35717.76945</v>
      </c>
      <c r="C39" s="74">
        <f t="shared" si="4"/>
        <v>5.357901433058125</v>
      </c>
      <c r="D39" s="74">
        <f t="shared" si="5"/>
        <v>23.040764074659666</v>
      </c>
      <c r="E39" s="74"/>
      <c r="F39" s="74"/>
      <c r="G39" s="82">
        <v>37869.352265</v>
      </c>
      <c r="H39" s="74">
        <f t="shared" si="6"/>
        <v>5.375351634492548</v>
      </c>
      <c r="I39" s="74">
        <f t="shared" si="7"/>
        <v>23.241233388403312</v>
      </c>
      <c r="J39" s="74"/>
      <c r="K39" s="74">
        <f>G39-B39</f>
        <v>2151.5828150000016</v>
      </c>
      <c r="L39" s="83">
        <f>G39/B39-1</f>
        <v>0.060238442885184096</v>
      </c>
      <c r="M39" s="84"/>
    </row>
    <row r="40" spans="1:13" ht="17.25" customHeight="1">
      <c r="A40" s="81" t="s">
        <v>37</v>
      </c>
      <c r="B40" s="74">
        <v>26295.298851000007</v>
      </c>
      <c r="C40" s="74">
        <f t="shared" si="4"/>
        <v>3.9444685814910154</v>
      </c>
      <c r="D40" s="74">
        <f t="shared" si="5"/>
        <v>16.962531155443152</v>
      </c>
      <c r="E40" s="74"/>
      <c r="F40" s="74"/>
      <c r="G40" s="82">
        <v>27029.079255</v>
      </c>
      <c r="H40" s="74">
        <f t="shared" si="6"/>
        <v>3.836632967352732</v>
      </c>
      <c r="I40" s="74">
        <f t="shared" si="7"/>
        <v>16.5883254311613</v>
      </c>
      <c r="J40" s="74"/>
      <c r="K40" s="74">
        <f>G40-B40</f>
        <v>733.7804039999937</v>
      </c>
      <c r="L40" s="83">
        <f>G40/B40-1</f>
        <v>0.027905383702155007</v>
      </c>
      <c r="M40" s="84"/>
    </row>
    <row r="41" spans="1:13" ht="19.5" customHeight="1">
      <c r="A41" s="81" t="s">
        <v>38</v>
      </c>
      <c r="B41" s="74">
        <v>8678.597003109999</v>
      </c>
      <c r="C41" s="74">
        <f t="shared" si="4"/>
        <v>1.3018468968223047</v>
      </c>
      <c r="D41" s="74">
        <f t="shared" si="5"/>
        <v>5.598376077980589</v>
      </c>
      <c r="E41" s="74"/>
      <c r="F41" s="74"/>
      <c r="G41" s="82">
        <v>7977.47433109</v>
      </c>
      <c r="H41" s="74">
        <f t="shared" si="6"/>
        <v>1.13235973471824</v>
      </c>
      <c r="I41" s="74">
        <f t="shared" si="7"/>
        <v>4.895947030766022</v>
      </c>
      <c r="J41" s="74"/>
      <c r="K41" s="74">
        <f>G41-B41</f>
        <v>-701.1226720199984</v>
      </c>
      <c r="L41" s="83">
        <f>G41/B41-1</f>
        <v>-0.08078755952935124</v>
      </c>
      <c r="M41" s="84"/>
    </row>
    <row r="42" spans="1:13" ht="19.5" customHeight="1">
      <c r="A42" s="81" t="s">
        <v>39</v>
      </c>
      <c r="B42" s="74">
        <v>4266.033902</v>
      </c>
      <c r="C42" s="74">
        <f t="shared" si="4"/>
        <v>0.6399332743607355</v>
      </c>
      <c r="D42" s="74">
        <f t="shared" si="5"/>
        <v>2.751926623191802</v>
      </c>
      <c r="E42" s="74"/>
      <c r="F42" s="74"/>
      <c r="G42" s="82">
        <v>4079.350292</v>
      </c>
      <c r="H42" s="74">
        <f t="shared" si="6"/>
        <v>0.5790419151171043</v>
      </c>
      <c r="I42" s="74">
        <f t="shared" si="7"/>
        <v>2.5035847337966923</v>
      </c>
      <c r="J42" s="74"/>
      <c r="K42" s="74">
        <f>G42-B42</f>
        <v>-186.68361000000004</v>
      </c>
      <c r="L42" s="83">
        <f>G42/B42-1</f>
        <v>-0.04376046095472408</v>
      </c>
      <c r="M42" s="84"/>
    </row>
    <row r="43" spans="1:13" s="55" customFormat="1" ht="19.5" customHeight="1">
      <c r="A43" s="81" t="s">
        <v>40</v>
      </c>
      <c r="B43" s="82">
        <f>B44+B45+B46+B47+B49+B48</f>
        <v>72248.55535866666</v>
      </c>
      <c r="C43" s="74">
        <f t="shared" si="4"/>
        <v>10.83776070715915</v>
      </c>
      <c r="D43" s="74">
        <f t="shared" si="5"/>
        <v>46.605987562698346</v>
      </c>
      <c r="E43" s="74"/>
      <c r="F43" s="74"/>
      <c r="G43" s="82">
        <f>G44+G45+G46+G47+G49+G48</f>
        <v>78939.77132755</v>
      </c>
      <c r="H43" s="74">
        <f t="shared" si="6"/>
        <v>11.205077548268275</v>
      </c>
      <c r="I43" s="74">
        <f t="shared" si="7"/>
        <v>48.447030100021635</v>
      </c>
      <c r="J43" s="74"/>
      <c r="K43" s="74">
        <f>G43-B43</f>
        <v>6691.215968883334</v>
      </c>
      <c r="L43" s="83">
        <f>G43/B43-1</f>
        <v>0.09261383754548214</v>
      </c>
      <c r="M43" s="85"/>
    </row>
    <row r="44" spans="1:13" ht="31.5" customHeight="1">
      <c r="A44" s="86" t="s">
        <v>41</v>
      </c>
      <c r="B44" s="59">
        <v>775.2352210000026</v>
      </c>
      <c r="C44" s="59">
        <f t="shared" si="4"/>
        <v>0.11629040574237334</v>
      </c>
      <c r="D44" s="59">
        <f t="shared" si="5"/>
        <v>0.5000875503839086</v>
      </c>
      <c r="E44" s="59"/>
      <c r="F44" s="59"/>
      <c r="G44" s="87">
        <v>747.3909390000008</v>
      </c>
      <c r="H44" s="59">
        <f t="shared" si="6"/>
        <v>0.10608813896380424</v>
      </c>
      <c r="I44" s="59">
        <f t="shared" si="7"/>
        <v>0.45868984301933957</v>
      </c>
      <c r="J44" s="59"/>
      <c r="K44" s="59">
        <f>G44-B44</f>
        <v>-27.84428200000184</v>
      </c>
      <c r="L44" s="60">
        <f>G44/B44-1</f>
        <v>-0.03591720454094505</v>
      </c>
      <c r="M44" s="84"/>
    </row>
    <row r="45" spans="1:13" ht="15.75" customHeight="1">
      <c r="A45" s="88" t="s">
        <v>42</v>
      </c>
      <c r="B45" s="59">
        <v>8519.818348</v>
      </c>
      <c r="C45" s="89">
        <f t="shared" si="4"/>
        <v>1.2780290493796251</v>
      </c>
      <c r="D45" s="89">
        <f t="shared" si="5"/>
        <v>5.49595138604672</v>
      </c>
      <c r="E45" s="89"/>
      <c r="F45" s="89"/>
      <c r="G45" s="90">
        <v>7746.08473355</v>
      </c>
      <c r="H45" s="89">
        <f t="shared" si="6"/>
        <v>1.0995152212278212</v>
      </c>
      <c r="I45" s="89">
        <f t="shared" si="7"/>
        <v>4.753938273857704</v>
      </c>
      <c r="J45" s="89"/>
      <c r="K45" s="89">
        <f>G45-B45</f>
        <v>-773.7336144500005</v>
      </c>
      <c r="L45" s="91">
        <f>G45/B45-1</f>
        <v>-0.09081574076419507</v>
      </c>
      <c r="M45" s="84"/>
    </row>
    <row r="46" spans="1:13" ht="33" customHeight="1">
      <c r="A46" s="86" t="s">
        <v>43</v>
      </c>
      <c r="B46" s="59">
        <v>7648.623098000002</v>
      </c>
      <c r="C46" s="59">
        <f t="shared" si="4"/>
        <v>1.1473440052034294</v>
      </c>
      <c r="D46" s="59">
        <f t="shared" si="5"/>
        <v>4.9339620869581085</v>
      </c>
      <c r="E46" s="52"/>
      <c r="F46" s="52"/>
      <c r="G46" s="87">
        <v>10837.414377</v>
      </c>
      <c r="H46" s="59">
        <f t="shared" si="6"/>
        <v>1.5383128995031936</v>
      </c>
      <c r="I46" s="59">
        <f t="shared" si="7"/>
        <v>6.651153552881992</v>
      </c>
      <c r="J46" s="59"/>
      <c r="K46" s="59">
        <f>G46-B46</f>
        <v>3188.7912789999973</v>
      </c>
      <c r="L46" s="60">
        <f>G46/B46-1</f>
        <v>0.4169104998563491</v>
      </c>
      <c r="M46" s="84"/>
    </row>
    <row r="47" spans="1:13" ht="17.25" customHeight="1">
      <c r="A47" s="88" t="s">
        <v>44</v>
      </c>
      <c r="B47" s="59">
        <v>52908.890889999995</v>
      </c>
      <c r="C47" s="89">
        <f t="shared" si="4"/>
        <v>7.936683244396914</v>
      </c>
      <c r="D47" s="89">
        <f t="shared" si="5"/>
        <v>34.13038639366658</v>
      </c>
      <c r="E47" s="89"/>
      <c r="F47" s="89"/>
      <c r="G47" s="90">
        <v>56274.125912</v>
      </c>
      <c r="H47" s="89">
        <f t="shared" si="6"/>
        <v>7.987810633356991</v>
      </c>
      <c r="I47" s="89">
        <f t="shared" si="7"/>
        <v>34.536637566361776</v>
      </c>
      <c r="J47" s="89"/>
      <c r="K47" s="89">
        <f>G47-B47</f>
        <v>3365.235022000008</v>
      </c>
      <c r="L47" s="91">
        <f>G47/B47-1</f>
        <v>0.06360433880567418</v>
      </c>
      <c r="M47" s="84"/>
    </row>
    <row r="48" spans="1:13" ht="48" customHeight="1">
      <c r="A48" s="92" t="s">
        <v>45</v>
      </c>
      <c r="B48" s="59"/>
      <c r="C48" s="89"/>
      <c r="D48" s="89"/>
      <c r="E48" s="89"/>
      <c r="F48" s="89"/>
      <c r="G48" s="90">
        <v>492.868735</v>
      </c>
      <c r="H48" s="89">
        <f t="shared" si="6"/>
        <v>0.06996007594038325</v>
      </c>
      <c r="I48" s="89">
        <f t="shared" si="7"/>
        <v>0.3024841095729289</v>
      </c>
      <c r="J48" s="89"/>
      <c r="K48" s="89">
        <f>G48-B48</f>
        <v>492.868735</v>
      </c>
      <c r="L48" s="91"/>
      <c r="M48" s="84"/>
    </row>
    <row r="49" spans="1:13" ht="19.5" customHeight="1">
      <c r="A49" s="93" t="s">
        <v>46</v>
      </c>
      <c r="B49" s="59">
        <v>2395.9878016666667</v>
      </c>
      <c r="C49" s="59">
        <f aca="true" t="shared" si="8" ref="C49:C55">B49/$B$10*100</f>
        <v>0.3594140024368073</v>
      </c>
      <c r="D49" s="59">
        <f aca="true" t="shared" si="9" ref="D49:D54">B49/B$37*100</f>
        <v>1.5456001456430288</v>
      </c>
      <c r="E49" s="59"/>
      <c r="F49" s="59"/>
      <c r="G49" s="87">
        <v>2841.886631</v>
      </c>
      <c r="H49" s="59">
        <f t="shared" si="6"/>
        <v>0.4033905792760823</v>
      </c>
      <c r="I49" s="59">
        <f t="shared" si="7"/>
        <v>1.7441267543278955</v>
      </c>
      <c r="J49" s="59"/>
      <c r="K49" s="59">
        <f>G49-B49</f>
        <v>445.8988293333332</v>
      </c>
      <c r="L49" s="60">
        <f>G49/B49-1</f>
        <v>0.1861022952717717</v>
      </c>
      <c r="M49" s="84"/>
    </row>
    <row r="50" spans="1:13" ht="31.5" customHeight="1">
      <c r="A50" s="94" t="s">
        <v>47</v>
      </c>
      <c r="B50" s="95">
        <v>351.09940000000006</v>
      </c>
      <c r="C50" s="95">
        <f t="shared" si="8"/>
        <v>0.05266722999148112</v>
      </c>
      <c r="D50" s="74">
        <f t="shared" si="9"/>
        <v>0.22648666382929927</v>
      </c>
      <c r="E50" s="74"/>
      <c r="F50" s="74"/>
      <c r="G50" s="82">
        <v>258.44043</v>
      </c>
      <c r="H50" s="74">
        <f t="shared" si="6"/>
        <v>0.03668423420865862</v>
      </c>
      <c r="I50" s="74">
        <f t="shared" si="7"/>
        <v>0.15861043274776773</v>
      </c>
      <c r="J50" s="74"/>
      <c r="K50" s="74">
        <f>G50-B50</f>
        <v>-92.65897000000007</v>
      </c>
      <c r="L50" s="91">
        <f>G50/B50-1</f>
        <v>-0.263910932345655</v>
      </c>
      <c r="M50" s="85"/>
    </row>
    <row r="51" spans="1:13" s="55" customFormat="1" ht="19.5" customHeight="1">
      <c r="A51" s="80" t="s">
        <v>48</v>
      </c>
      <c r="B51" s="96">
        <v>8087.967460000001</v>
      </c>
      <c r="C51" s="74">
        <f t="shared" si="8"/>
        <v>1.2132485625991825</v>
      </c>
      <c r="D51" s="74">
        <f t="shared" si="9"/>
        <v>5.2173736758745</v>
      </c>
      <c r="E51" s="74"/>
      <c r="F51" s="74"/>
      <c r="G51" s="82">
        <v>7605.48462225</v>
      </c>
      <c r="H51" s="74">
        <f t="shared" si="6"/>
        <v>1.0795577888218595</v>
      </c>
      <c r="I51" s="74">
        <f t="shared" si="7"/>
        <v>4.667648971144203</v>
      </c>
      <c r="J51" s="74"/>
      <c r="K51" s="74">
        <f>G51-B51</f>
        <v>-482.4828377500007</v>
      </c>
      <c r="L51" s="83">
        <f>G51/B51-1</f>
        <v>-0.05965439897430058</v>
      </c>
      <c r="M51" s="85"/>
    </row>
    <row r="52" spans="1:13" ht="19.5" customHeight="1">
      <c r="A52" s="80" t="s">
        <v>30</v>
      </c>
      <c r="B52" s="96">
        <v>0</v>
      </c>
      <c r="C52" s="74">
        <f t="shared" si="8"/>
        <v>0</v>
      </c>
      <c r="D52" s="74">
        <f t="shared" si="9"/>
        <v>0</v>
      </c>
      <c r="E52" s="74"/>
      <c r="F52" s="74"/>
      <c r="G52" s="82">
        <v>0</v>
      </c>
      <c r="H52" s="74">
        <f t="shared" si="6"/>
        <v>0</v>
      </c>
      <c r="I52" s="74">
        <f t="shared" si="7"/>
        <v>0</v>
      </c>
      <c r="J52" s="74"/>
      <c r="K52" s="74">
        <f>G52-B52</f>
        <v>0</v>
      </c>
      <c r="L52" s="83"/>
      <c r="M52" s="85"/>
    </row>
    <row r="53" spans="1:13" s="55" customFormat="1" ht="32.25" customHeight="1">
      <c r="A53" s="97" t="s">
        <v>49</v>
      </c>
      <c r="B53" s="95">
        <v>-625.42132831</v>
      </c>
      <c r="C53" s="74">
        <f t="shared" si="8"/>
        <v>-0.09381733189997019</v>
      </c>
      <c r="D53" s="74">
        <f t="shared" si="9"/>
        <v>-0.40344583367735964</v>
      </c>
      <c r="E53" s="74"/>
      <c r="F53" s="74"/>
      <c r="G53" s="82">
        <v>-818.5799870000001</v>
      </c>
      <c r="H53" s="74">
        <f t="shared" si="6"/>
        <v>-0.11619304286728177</v>
      </c>
      <c r="I53" s="74">
        <f t="shared" si="7"/>
        <v>-0.5023800880409157</v>
      </c>
      <c r="J53" s="74"/>
      <c r="K53" s="74">
        <f>G53-B53</f>
        <v>-193.15865869000004</v>
      </c>
      <c r="L53" s="83">
        <f>G53/B53-1</f>
        <v>0.3088456532365935</v>
      </c>
      <c r="M53" s="85"/>
    </row>
    <row r="54" spans="1:13" s="55" customFormat="1" ht="7.5" customHeight="1">
      <c r="A54" s="98"/>
      <c r="B54" s="99"/>
      <c r="C54" s="52">
        <f t="shared" si="8"/>
        <v>0</v>
      </c>
      <c r="D54" s="52">
        <f t="shared" si="9"/>
        <v>0</v>
      </c>
      <c r="E54" s="52"/>
      <c r="F54" s="52"/>
      <c r="G54" s="69">
        <f>'[1]septembrie 2015'!R83</f>
        <v>0</v>
      </c>
      <c r="H54" s="52">
        <f t="shared" si="6"/>
        <v>0</v>
      </c>
      <c r="I54" s="52">
        <f t="shared" si="7"/>
        <v>0</v>
      </c>
      <c r="J54" s="52"/>
      <c r="K54" s="52">
        <f>G54-B54</f>
        <v>0</v>
      </c>
      <c r="L54" s="54"/>
      <c r="M54" s="85"/>
    </row>
    <row r="55" spans="1:13" s="37" customFormat="1" ht="21" customHeight="1" thickBot="1">
      <c r="A55" s="100" t="s">
        <v>50</v>
      </c>
      <c r="B55" s="101">
        <f>B12-B37</f>
        <v>419.05579297663644</v>
      </c>
      <c r="C55" s="102">
        <f t="shared" si="8"/>
        <v>0.06286113797962346</v>
      </c>
      <c r="D55" s="101">
        <v>0</v>
      </c>
      <c r="E55" s="101"/>
      <c r="F55" s="103"/>
      <c r="G55" s="101">
        <f>G12-G37</f>
        <v>6147.519228820049</v>
      </c>
      <c r="H55" s="102">
        <f t="shared" si="6"/>
        <v>0.8726074136011425</v>
      </c>
      <c r="I55" s="104">
        <v>0</v>
      </c>
      <c r="J55" s="103"/>
      <c r="K55" s="101"/>
      <c r="L55" s="105"/>
      <c r="M55" s="105"/>
    </row>
    <row r="56" spans="1:11" ht="3.75" customHeight="1">
      <c r="A56" s="106"/>
      <c r="B56" s="107"/>
      <c r="C56" s="107"/>
      <c r="D56" s="107"/>
      <c r="E56" s="107"/>
      <c r="F56" s="107"/>
      <c r="G56" s="108"/>
      <c r="H56" s="108"/>
      <c r="I56" s="108"/>
      <c r="J56" s="108"/>
      <c r="K56" s="108"/>
    </row>
    <row r="57" spans="1:12" ht="1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</sheetData>
  <sheetProtection/>
  <mergeCells count="5">
    <mergeCell ref="A57:L57"/>
    <mergeCell ref="A3:M4"/>
    <mergeCell ref="K7:L7"/>
    <mergeCell ref="B7:D7"/>
    <mergeCell ref="G7:I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2015-10-26T09:25:26Z</cp:lastPrinted>
  <dcterms:created xsi:type="dcterms:W3CDTF">2015-10-26T09:15:30Z</dcterms:created>
  <dcterms:modified xsi:type="dcterms:W3CDTF">2015-10-26T09:27:18Z</dcterms:modified>
  <cp:category/>
  <cp:version/>
  <cp:contentType/>
  <cp:contentStatus/>
</cp:coreProperties>
</file>