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iunie 2018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'[9]EU2DBase'!#REF!</definedName>
    <definedName name="___WEO1">#REF!</definedName>
    <definedName name="___WEO2">#REF!</definedName>
    <definedName name="__0absorc">'[10]Programa'!#REF!</definedName>
    <definedName name="__0c">'[10]Programa'!#REF!</definedName>
    <definedName name="__123Graph_ADEFINITION">'[11]NBM'!#REF!</definedName>
    <definedName name="__123Graph_ADEFINITION2">'[11]NBM'!#REF!</definedName>
    <definedName name="__123Graph_BDEFINITION">'[11]NBM'!#REF!</definedName>
    <definedName name="__123Graph_BDEFINITION2">'[11]NBM'!#REF!</definedName>
    <definedName name="__123Graph_BFITB2">'[12]FITB_all'!#REF!</definedName>
    <definedName name="__123Graph_BFITB3">'[12]FITB_all'!#REF!</definedName>
    <definedName name="__123Graph_BGDP">'[13]Quarterly Program'!#REF!</definedName>
    <definedName name="__123Graph_BMONEY">'[13]Quarterly Program'!#REF!</definedName>
    <definedName name="__123Graph_BTBILL2">'[12]FITB_all'!#REF!</definedName>
    <definedName name="__123Graph_CDEFINITION2">'[14]NBM'!#REF!</definedName>
    <definedName name="__123Graph_DDEFINITION2">'[14]NBM'!#REF!</definedName>
    <definedName name="__a47">___BOP2 '[15]LINK'!$A$1:$A$42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'[9]EU2DBase'!$C$1:$F$196</definedName>
    <definedName name="__UKR2">'[9]EU2DBase'!$G$1:$U$196</definedName>
    <definedName name="__UKR3">'[9]EU2DBase'!#REF!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'[15]LINK'!$A$1:$A$42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'[16]Assumptions'!#REF!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'[16]Assumptions'!#REF!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'[9]EU2DBase'!$C$1:$F$196</definedName>
    <definedName name="_UKR2">'[9]EU2DBase'!$G$1:$U$196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'[15]LINK'!$A$1:$A$42</definedName>
    <definedName name="a_11">___BOP2 '[15]LINK'!$A$1:$A$42</definedName>
    <definedName name="a_14">#REF!</definedName>
    <definedName name="a_15">___BOP2 '[15]LINK'!$A$1:$A$42</definedName>
    <definedName name="a_17">___BOP2 '[15]LINK'!$A$1:$A$42</definedName>
    <definedName name="a_2">#REF!</definedName>
    <definedName name="a_20">___BOP2 '[15]LINK'!$A$1:$A$42</definedName>
    <definedName name="a_22">___BOP2 '[15]LINK'!$A$1:$A$42</definedName>
    <definedName name="a_24">___BOP2 '[15]LINK'!$A$1:$A$42</definedName>
    <definedName name="a_25">#REF!</definedName>
    <definedName name="a_28">___BOP2 '[15]LINK'!$A$1:$A$42</definedName>
    <definedName name="a_37">___BOP2 '[15]LINK'!$A$1:$A$42</definedName>
    <definedName name="a_38">___BOP2 '[15]LINK'!$A$1:$A$42</definedName>
    <definedName name="a_46">___BOP2 '[15]LINK'!$A$1:$A$42</definedName>
    <definedName name="a_47">___BOP2 '[15]LINK'!$A$1:$A$42</definedName>
    <definedName name="a_49">___BOP2 '[15]LINK'!$A$1:$A$42</definedName>
    <definedName name="a_54">___BOP2 '[15]LINK'!$A$1:$A$42</definedName>
    <definedName name="a_55">___BOP2 '[15]LINK'!$A$1:$A$42</definedName>
    <definedName name="a_56">___BOP2 '[15]LINK'!$A$1:$A$42</definedName>
    <definedName name="a_57">___BOP2 '[15]LINK'!$A$1:$A$42</definedName>
    <definedName name="a_61">___BOP2 '[15]LINK'!$A$1:$A$42</definedName>
    <definedName name="a_64">___BOP2 '[15]LINK'!$A$1:$A$42</definedName>
    <definedName name="a_65">___BOP2 '[15]LINK'!$A$1:$A$42</definedName>
    <definedName name="a_66">___BOP2 '[15]LINK'!$A$1:$A$42</definedName>
    <definedName name="a47">[0]!___BOP2 '[15]LINK'!$A$1:$A$42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'[15]LINK'!$A$1:$A$42</definedName>
    <definedName name="CHART2_11">#REF!</definedName>
    <definedName name="chart2_15">___BOP2 '[15]LINK'!$A$1:$A$42</definedName>
    <definedName name="chart2_17">___BOP2 '[15]LINK'!$A$1:$A$42</definedName>
    <definedName name="chart2_20">___BOP2 '[15]LINK'!$A$1:$A$42</definedName>
    <definedName name="chart2_22">___BOP2 '[15]LINK'!$A$1:$A$42</definedName>
    <definedName name="chart2_24">___BOP2 '[15]LINK'!$A$1:$A$42</definedName>
    <definedName name="chart2_28">___BOP2 '[15]LINK'!$A$1:$A$42</definedName>
    <definedName name="chart2_37">___BOP2 '[15]LINK'!$A$1:$A$42</definedName>
    <definedName name="chart2_38">___BOP2 '[15]LINK'!$A$1:$A$42</definedName>
    <definedName name="chart2_46">___BOP2 '[15]LINK'!$A$1:$A$42</definedName>
    <definedName name="chart2_47">___BOP2 '[15]LINK'!$A$1:$A$42</definedName>
    <definedName name="chart2_49">___BOP2 '[15]LINK'!$A$1:$A$42</definedName>
    <definedName name="chart2_54">___BOP2 '[15]LINK'!$A$1:$A$42</definedName>
    <definedName name="chart2_55">___BOP2 '[15]LINK'!$A$1:$A$42</definedName>
    <definedName name="chart2_56">___BOP2 '[15]LINK'!$A$1:$A$42</definedName>
    <definedName name="chart2_57">___BOP2 '[15]LINK'!$A$1:$A$42</definedName>
    <definedName name="chart2_61">___BOP2 '[15]LINK'!$A$1:$A$42</definedName>
    <definedName name="chart2_64">___BOP2 '[15]LINK'!$A$1:$A$42</definedName>
    <definedName name="chart2_65">___BOP2 '[15]LINK'!$A$1:$A$42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10_3_1">'[34]fondo promedio'!$A$36:$L$74</definedName>
    <definedName name="CUADRO_N__4.1.3">#REF!</definedName>
    <definedName name="CUADRO_N__4_1_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'[41]Debt_Total'!#REF!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'[42]NPV_base'!#REF!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'[43]Contents'!$B$78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'[44]WEO LINK'!#REF!</definedName>
    <definedName name="EDN_11">'[45]WEO LINK'!#REF!</definedName>
    <definedName name="EDN_66">'[45]WEO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'[43]Contents'!$B$73</definedName>
    <definedName name="EDSSDESCRIPTOR_14">#REF!</definedName>
    <definedName name="EDSSDESCRIPTOR_25">#REF!</definedName>
    <definedName name="EDSSDESCRIPTOR_28">#REF!</definedName>
    <definedName name="EDSSFILE">'[43]Contents'!$B$77</definedName>
    <definedName name="EDSSFILE_14">#REF!</definedName>
    <definedName name="EDSSFILE_25">#REF!</definedName>
    <definedName name="EDSSFILE_28">#REF!</definedName>
    <definedName name="EDSSNAME">'[43]Contents'!$B$72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'[43]Contents'!$B$81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'[43]Contents'!$B$74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'[46]C'!$P$428:$T$428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'[47]Q5'!$A:$C,'[47]Q5'!$1:$7</definedName>
    <definedName name="Exch.Rate">#REF!</definedName>
    <definedName name="Exch_Rate">#REF!</definedName>
    <definedName name="exchrate">#REF!</definedName>
    <definedName name="ExitWRS">'[48]Main'!$AB$27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'[49]Q'!$D$52:$O$103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'[50]Index'!$C$21</definedName>
    <definedName name="FISUM">#REF!</definedName>
    <definedName name="FK_6_65">___BOP2 '[15]LINK'!$A$1:$A$42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'[42]NPV_base'!#REF!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10_3_1_">'[34]GRÁFICO DE FONDO POR AFILIADO'!$A$3:$H$35</definedName>
    <definedName name="GRÁFICO_10_3_2">'[34]GRÁFICO DE FONDO POR AFILIADO'!$A$36:$H$68</definedName>
    <definedName name="GRÁFICO_10_3_3">'[34]GRÁFICO DE FONDO POR AFILIADO'!$A$69:$H$101</definedName>
    <definedName name="GRÁFICO_10_3_4_">'[34]GRÁFICO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'[42]NPV_base'!#REF!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'[49]EU'!$BS$29:$CB$88</definedName>
    <definedName name="Maturity_IDA">#REF!</definedName>
    <definedName name="Maturity_NC">'[42]NPV_base'!#REF!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'[58]Q2'!$E$63:$AH$63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'[24]CAgds'!$D$14:$BO$14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'[59]CAinc'!$D$14:$BO$14</definedName>
    <definedName name="MISC3">#REF!</definedName>
    <definedName name="MISC4">'[4]OUTPUT'!#REF!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'[58]Q2'!$E$47:$AH$47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'[67]WPI'!#REF!</definedName>
    <definedName name="PPPWGT">NA()</definedName>
    <definedName name="PRICES">#REF!</definedName>
    <definedName name="print_aea">#REF!</definedName>
    <definedName name="_xlnm.Print_Area" localSheetId="0">'iunie 2018 '!$B$2:$R$69</definedName>
    <definedName name="PRINT_AREA_MI">'[8]EU2DBase'!$C$12:$U$156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'iunie 2018 '!$13:$18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'[48]Links'!$A$1:$F$33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'[70]Debtind:2001_02 Debt Service '!$B$2:$J$72</definedName>
    <definedName name="PROJ">'[70]XMS:MT_Low'!$B$2:$N$57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'[15]LINK'!$A$1:$A$42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'[43]Contents'!$B$79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'[48]Main'!$AB$28</definedName>
    <definedName name="rngDepartmentDrive">'[48]Main'!$AB$25</definedName>
    <definedName name="rngEMailAddress">'[48]Main'!$AB$22</definedName>
    <definedName name="rngErrorSort">'[48]ErrCheck'!$A$4</definedName>
    <definedName name="rngLastSave">'[48]Main'!$G$21</definedName>
    <definedName name="rngLastSent">'[48]Main'!$G$20</definedName>
    <definedName name="rngLastUpdate">'[48]Links'!$D$2</definedName>
    <definedName name="rngNeedsUpdate">'[48]Links'!$E$2</definedName>
    <definedName name="rngNews">'[48]Main'!$AB$29</definedName>
    <definedName name="RNGNM">#REF!</definedName>
    <definedName name="rngQuestChecked">'[48]ErrCheck'!$A$3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'[16]Output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'[16]Output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'[48]ErrCheck'!$A$3:$E$5</definedName>
    <definedName name="tblLinks">'[48]Links'!$A$4:$F$33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'[43]Contents'!$B$80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'[59]CAgds'!$D$12:$BO$12</definedName>
    <definedName name="XGS">#REF!</definedName>
    <definedName name="xinc">'[24]CAinc'!$D$12:$BO$12</definedName>
    <definedName name="xinc_11">'[59]CAinc'!$D$12:$BO$12</definedName>
    <definedName name="xnfs">'[24]CAnfs'!$D$12:$BO$12</definedName>
    <definedName name="xnfs_11">'[59]CAnfs'!$D$12:$BO$12</definedName>
    <definedName name="XOF">#REF!</definedName>
    <definedName name="xr">#REF!</definedName>
    <definedName name="xxWRS_1">___BOP2 '[15]LINK'!$A$1:$A$42</definedName>
    <definedName name="xxWRS_1_15">___BOP2 '[15]LINK'!$A$1:$A$42</definedName>
    <definedName name="xxWRS_1_17">___BOP2 '[15]LINK'!$A$1:$A$42</definedName>
    <definedName name="xxWRS_1_2">#REF!</definedName>
    <definedName name="xxWRS_1_20">___BOP2 '[15]LINK'!$A$1:$A$42</definedName>
    <definedName name="xxWRS_1_22">___BOP2 '[15]LINK'!$A$1:$A$42</definedName>
    <definedName name="xxWRS_1_24">___BOP2 '[15]LINK'!$A$1:$A$42</definedName>
    <definedName name="xxWRS_1_28">___BOP2 '[15]LINK'!$A$1:$A$42</definedName>
    <definedName name="xxWRS_1_37">___BOP2 '[15]LINK'!$A$1:$A$42</definedName>
    <definedName name="xxWRS_1_38">___BOP2 '[15]LINK'!$A$1:$A$42</definedName>
    <definedName name="xxWRS_1_46">___BOP2 '[15]LINK'!$A$1:$A$42</definedName>
    <definedName name="xxWRS_1_47">___BOP2 '[15]LINK'!$A$1:$A$42</definedName>
    <definedName name="xxWRS_1_49">___BOP2 '[15]LINK'!$A$1:$A$42</definedName>
    <definedName name="xxWRS_1_54">___BOP2 '[15]LINK'!$A$1:$A$42</definedName>
    <definedName name="xxWRS_1_55">___BOP2 '[15]LINK'!$A$1:$A$42</definedName>
    <definedName name="xxWRS_1_56">___BOP2 '[15]LINK'!$A$1:$A$42</definedName>
    <definedName name="xxWRS_1_57">___BOP2 '[15]LINK'!$A$1:$A$42</definedName>
    <definedName name="xxWRS_1_61">___BOP2 '[15]LINK'!$A$1:$A$42</definedName>
    <definedName name="xxWRS_1_63">___BOP2 '[15]LINK'!$A$1:$A$42</definedName>
    <definedName name="xxWRS_1_64">___BOP2 '[15]LINK'!$A$1:$A$42</definedName>
    <definedName name="xxWRS_1_65">___BOP2 '[15]LINK'!$A$1:$A$42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'[86]Table'!$A$3:$AB$70</definedName>
    <definedName name="xxxxx_11">'[87]Table'!$A$3:$AB$70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'[88]ass'!$7:$7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'[89]oth'!$17:$17</definedName>
    <definedName name="zRoWCPIchange">#REF!</definedName>
    <definedName name="zRoWCPIchange_14">#REF!</definedName>
    <definedName name="zRoWCPIchange_25">#REF!</definedName>
    <definedName name="zSDReRate">'[89]ass'!$24:$24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'[90]до викупа'!$E$664</definedName>
  </definedNames>
  <calcPr fullCalcOnLoad="1"/>
</workbook>
</file>

<file path=xl/sharedStrings.xml><?xml version="1.0" encoding="utf-8"?>
<sst xmlns="http://schemas.openxmlformats.org/spreadsheetml/2006/main" count="113" uniqueCount="105">
  <si>
    <t xml:space="preserve">BUGETUL GENERAL CONSOLIDAT </t>
  </si>
  <si>
    <t>Realizări 01.01 - 30.06.2018</t>
  </si>
  <si>
    <t/>
  </si>
  <si>
    <t>PIB 2018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</si>
  <si>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</si>
  <si>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</si>
  <si>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</si>
  <si>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</si>
  <si>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</si>
  <si>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</si>
  <si>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</si>
  <si>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</si>
  <si>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</si>
  <si>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</si>
  <si>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</si>
  <si>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</si>
  <si>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</si>
  <si>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</si>
  <si>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</si>
  <si>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</si>
  <si>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</si>
  <si>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</si>
  <si>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</si>
  <si>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</si>
  <si>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</si>
  <si>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</si>
  <si>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</si>
  <si>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</si>
  <si>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</si>
  <si>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</si>
  <si>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</si>
  <si>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</si>
  <si>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</si>
  <si>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</si>
  <si>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</si>
  <si>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</si>
  <si>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</si>
  <si>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</si>
  <si>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</si>
  <si>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</si>
  <si>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</si>
  <si>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</si>
  <si>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</si>
  <si>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</si>
  <si>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</si>
  <si>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</si>
  <si>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</si>
  <si>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</si>
  <si>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</si>
  <si>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</si>
  <si>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</si>
  <si>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</si>
  <si>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</si>
  <si>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</si>
  <si>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</si>
  <si>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</si>
  <si>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</si>
  <si>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</si>
  <si>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</si>
  <si>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</si>
  <si>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</si>
  <si>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</si>
  <si>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</si>
  <si>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</si>
  <si>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</si>
  <si>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</si>
  <si>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</si>
  <si>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</si>
  <si>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</si>
  <si>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</si>
  <si>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</si>
  <si>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</si>
  <si>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</si>
  <si>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  Contributii de asigurari* </t>
  </si>
  <si>
    <t xml:space="preserve">  Venituri nefiscale</t>
  </si>
  <si>
    <t xml:space="preserve">Subventii </t>
  </si>
  <si>
    <t>Venituri din capital</t>
  </si>
  <si>
    <t>Donatii</t>
  </si>
  <si>
    <t>Sume de la UE in contul platilor efectuate *)</t>
  </si>
  <si>
    <t>Operatiuni financiare</t>
  </si>
  <si>
    <t>Sume în curs de distribuire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</si>
  <si>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</si>
  <si>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</si>
  <si>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</si>
  <si>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</si>
  <si>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</si>
  <si>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</si>
  <si>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</si>
  <si>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</si>
  <si>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</si>
  <si>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</si>
  <si>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</si>
  <si>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</si>
  <si>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</si>
  <si>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</si>
  <si>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</si>
  <si>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</si>
  <si>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</si>
  <si>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</si>
  <si>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</si>
  <si>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</si>
  <si>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</si>
  <si>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</si>
  <si>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</si>
  <si>
    <t>* La capitolul "Contribuții de asigurări" sunt incluse şi sumele din contribuția asiguratorie pentru muncă în curs de distribuire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</si>
</sst>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164" fontId="22" fillId="33" borderId="0" xfId="0" applyNumberFormat="1" applyFont="1" applyFill="1" applyBorder="1" applyAlignment="1" applyProtection="1">
      <alignment vertical="center"/>
      <protection locked="0"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 applyProtection="1">
      <alignment horizontal="left"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1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center" vertical="center"/>
      <protection/>
    </xf>
    <xf numFmtId="164" fontId="22" fillId="33" borderId="0" xfId="0" applyNumberFormat="1" applyFont="1" applyFill="1" applyAlignment="1" applyProtection="1">
      <alignment horizontal="left" indent="1"/>
      <protection/>
    </xf>
    <xf numFmtId="164" fontId="22" fillId="33" borderId="0" xfId="0" applyNumberFormat="1" applyFont="1" applyFill="1" applyAlignment="1">
      <alignment horizontal="center" vertical="center"/>
    </xf>
    <xf numFmtId="164" fontId="18" fillId="33" borderId="0" xfId="0" applyNumberFormat="1" applyFont="1" applyFill="1" applyAlignment="1" applyProtection="1">
      <alignment horizontal="center" vertical="center"/>
      <protection/>
    </xf>
    <xf numFmtId="4" fontId="18" fillId="33" borderId="0" xfId="0" applyNumberFormat="1" applyFont="1" applyFill="1" applyAlignment="1">
      <alignment horizontal="center" vertical="center"/>
    </xf>
    <xf numFmtId="164" fontId="18" fillId="33" borderId="0" xfId="0" applyNumberFormat="1" applyFont="1" applyFill="1" applyAlignment="1" applyProtection="1">
      <alignment horizontal="left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right"/>
      <protection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/>
      <protection locked="0"/>
    </xf>
    <xf numFmtId="165" fontId="22" fillId="33" borderId="0" xfId="0" applyNumberFormat="1" applyFont="1" applyFill="1" applyAlignment="1" applyProtection="1">
      <alignment horizontal="center"/>
      <protection locked="0"/>
    </xf>
    <xf numFmtId="164" fontId="19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 horizontal="right"/>
      <protection locked="0"/>
    </xf>
    <xf numFmtId="164" fontId="24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/>
    </xf>
    <xf numFmtId="0" fontId="22" fillId="33" borderId="0" xfId="55" applyFont="1" applyFill="1" applyBorder="1" applyAlignment="1">
      <alignment horizontal="center"/>
      <protection/>
    </xf>
    <xf numFmtId="49" fontId="21" fillId="33" borderId="0" xfId="55" applyNumberFormat="1" applyFont="1" applyFill="1" applyBorder="1" applyAlignment="1" applyProtection="1">
      <alignment horizontal="center"/>
      <protection locked="0"/>
    </xf>
    <xf numFmtId="49" fontId="21" fillId="33" borderId="0" xfId="0" applyNumberFormat="1" applyFont="1" applyFill="1" applyBorder="1" applyAlignment="1" applyProtection="1">
      <alignment horizontal="center"/>
      <protection locked="0"/>
    </xf>
    <xf numFmtId="4" fontId="20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/>
      <protection locked="0"/>
    </xf>
    <xf numFmtId="4" fontId="21" fillId="33" borderId="0" xfId="0" applyNumberFormat="1" applyFont="1" applyFill="1" applyBorder="1" applyAlignment="1" applyProtection="1" quotePrefix="1">
      <alignment horizontal="center"/>
      <protection locked="0"/>
    </xf>
    <xf numFmtId="4" fontId="21" fillId="33" borderId="0" xfId="0" applyNumberFormat="1" applyFont="1" applyFill="1" applyBorder="1" applyAlignment="1" applyProtection="1">
      <alignment horizontal="center"/>
      <protection locked="0"/>
    </xf>
    <xf numFmtId="4" fontId="26" fillId="33" borderId="0" xfId="0" applyNumberFormat="1" applyFont="1" applyFill="1" applyAlignment="1" applyProtection="1">
      <alignment horizontal="right"/>
      <protection locked="0"/>
    </xf>
    <xf numFmtId="165" fontId="20" fillId="33" borderId="0" xfId="0" applyNumberFormat="1" applyFont="1" applyFill="1" applyBorder="1" applyAlignment="1" applyProtection="1">
      <alignment horizontal="center"/>
      <protection locked="0"/>
    </xf>
    <xf numFmtId="166" fontId="21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/>
      <protection locked="0"/>
    </xf>
    <xf numFmtId="4" fontId="20" fillId="33" borderId="0" xfId="0" applyNumberFormat="1" applyFont="1" applyFill="1" applyBorder="1" applyAlignment="1" applyProtection="1">
      <alignment/>
      <protection locked="0"/>
    </xf>
    <xf numFmtId="165" fontId="18" fillId="33" borderId="0" xfId="0" applyNumberFormat="1" applyFont="1" applyFill="1" applyBorder="1" applyAlignment="1" applyProtection="1">
      <alignment horizontal="center"/>
      <protection locked="0"/>
    </xf>
    <xf numFmtId="4" fontId="27" fillId="33" borderId="0" xfId="0" applyNumberFormat="1" applyFont="1" applyFill="1" applyAlignment="1">
      <alignment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20" fillId="33" borderId="0" xfId="0" applyNumberFormat="1" applyFont="1" applyFill="1" applyAlignment="1" applyProtection="1">
      <alignment horizontal="center"/>
      <protection locked="0"/>
    </xf>
    <xf numFmtId="166" fontId="21" fillId="33" borderId="0" xfId="0" applyNumberFormat="1" applyFont="1" applyFill="1" applyAlignment="1" applyProtection="1">
      <alignment horizontal="center"/>
      <protection locked="0"/>
    </xf>
    <xf numFmtId="4" fontId="23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5" fontId="20" fillId="33" borderId="0" xfId="0" applyNumberFormat="1" applyFont="1" applyFill="1" applyAlignment="1" applyProtection="1">
      <alignment horizontal="center"/>
      <protection locked="0"/>
    </xf>
    <xf numFmtId="165" fontId="23" fillId="33" borderId="0" xfId="0" applyNumberFormat="1" applyFont="1" applyFill="1" applyBorder="1" applyAlignment="1" applyProtection="1">
      <alignment/>
      <protection locked="0"/>
    </xf>
    <xf numFmtId="164" fontId="25" fillId="33" borderId="0" xfId="0" applyNumberFormat="1" applyFont="1" applyFill="1" applyBorder="1" applyAlignment="1" applyProtection="1">
      <alignment/>
      <protection locked="0"/>
    </xf>
    <xf numFmtId="164" fontId="22" fillId="33" borderId="0" xfId="56" applyNumberFormat="1" applyFont="1" applyFill="1" applyAlignment="1">
      <alignment/>
      <protection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8" fillId="33" borderId="0" xfId="0" applyNumberFormat="1" applyFont="1" applyFill="1" applyAlignment="1" applyProtection="1">
      <alignment horizontal="center"/>
      <protection locked="0"/>
    </xf>
    <xf numFmtId="166" fontId="20" fillId="33" borderId="0" xfId="0" applyNumberFormat="1" applyFont="1" applyFill="1" applyBorder="1" applyAlignment="1" applyProtection="1">
      <alignment/>
      <protection locked="0"/>
    </xf>
    <xf numFmtId="167" fontId="20" fillId="33" borderId="0" xfId="0" applyNumberFormat="1" applyFont="1" applyFill="1" applyBorder="1" applyAlignment="1" applyProtection="1">
      <alignment/>
      <protection locked="0"/>
    </xf>
    <xf numFmtId="164" fontId="20" fillId="33" borderId="0" xfId="0" applyNumberFormat="1" applyFont="1" applyFill="1" applyBorder="1" applyAlignment="1" applyProtection="1">
      <alignment/>
      <protection locked="0"/>
    </xf>
    <xf numFmtId="165" fontId="23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5" fontId="22" fillId="33" borderId="0" xfId="0" applyNumberFormat="1" applyFont="1" applyFill="1" applyBorder="1" applyAlignment="1" applyProtection="1" quotePrefix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center" vertical="top" readingOrder="1"/>
      <protection/>
    </xf>
    <xf numFmtId="164" fontId="20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 applyProtection="1">
      <alignment horizontal="center" readingOrder="1"/>
      <protection locked="0"/>
    </xf>
    <xf numFmtId="164" fontId="22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>
      <alignment horizontal="center" vertical="top" wrapText="1"/>
    </xf>
    <xf numFmtId="165" fontId="18" fillId="33" borderId="0" xfId="0" applyNumberFormat="1" applyFont="1" applyFill="1" applyBorder="1" applyAlignment="1" applyProtection="1">
      <alignment horizontal="right"/>
      <protection locked="0"/>
    </xf>
    <xf numFmtId="0" fontId="18" fillId="33" borderId="0" xfId="0" applyFont="1" applyFill="1" applyBorder="1" applyAlignment="1">
      <alignment horizontal="center" vertical="top" readingOrder="1"/>
    </xf>
    <xf numFmtId="0" fontId="20" fillId="33" borderId="0" xfId="0" applyFont="1" applyFill="1" applyBorder="1" applyAlignment="1">
      <alignment horizontal="center" vertical="top" readingOrder="1"/>
    </xf>
    <xf numFmtId="164" fontId="22" fillId="33" borderId="0" xfId="0" applyNumberFormat="1" applyFont="1" applyFill="1" applyBorder="1" applyAlignment="1" applyProtection="1">
      <alignment horizontal="center" readingOrder="1"/>
      <protection locked="0"/>
    </xf>
    <xf numFmtId="164" fontId="22" fillId="33" borderId="0" xfId="0" applyNumberFormat="1" applyFont="1" applyFill="1" applyBorder="1" applyAlignment="1" applyProtection="1">
      <alignment horizontal="center" vertical="top" readingOrder="1"/>
      <protection/>
    </xf>
    <xf numFmtId="164" fontId="18" fillId="33" borderId="0" xfId="0" applyNumberFormat="1" applyFont="1" applyFill="1" applyBorder="1" applyAlignment="1" applyProtection="1">
      <alignment horizontal="center" vertical="top" readingOrder="1"/>
      <protection/>
    </xf>
    <xf numFmtId="164" fontId="22" fillId="33" borderId="0" xfId="0" applyNumberFormat="1" applyFont="1" applyFill="1" applyBorder="1" applyAlignment="1">
      <alignment horizontal="center" vertical="top" wrapText="1"/>
    </xf>
    <xf numFmtId="4" fontId="18" fillId="33" borderId="0" xfId="0" applyNumberFormat="1" applyFont="1" applyFill="1" applyBorder="1" applyAlignment="1" applyProtection="1">
      <alignment/>
      <protection locked="0"/>
    </xf>
    <xf numFmtId="168" fontId="18" fillId="33" borderId="0" xfId="0" applyNumberFormat="1" applyFont="1" applyFill="1" applyBorder="1" applyAlignment="1">
      <alignment horizontal="center" vertical="top" readingOrder="1"/>
    </xf>
    <xf numFmtId="165" fontId="22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22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29" fillId="33" borderId="0" xfId="0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>
      <alignment horizontal="center" vertical="top" wrapText="1"/>
    </xf>
    <xf numFmtId="164" fontId="22" fillId="33" borderId="0" xfId="0" applyNumberFormat="1" applyFont="1" applyFill="1" applyBorder="1" applyAlignment="1" applyProtection="1">
      <alignment vertical="center"/>
      <protection locked="0"/>
    </xf>
    <xf numFmtId="164" fontId="22" fillId="33" borderId="0" xfId="0" applyNumberFormat="1" applyFont="1" applyFill="1" applyBorder="1" applyAlignment="1">
      <alignment vertical="center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>
      <alignment vertical="center"/>
    </xf>
    <xf numFmtId="164" fontId="20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>
      <alignment vertical="center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 horizontal="left" vertical="center" indent="2"/>
      <protection locked="0"/>
    </xf>
    <xf numFmtId="164" fontId="20" fillId="33" borderId="0" xfId="0" applyNumberFormat="1" applyFont="1" applyFill="1" applyAlignment="1" applyProtection="1">
      <alignment horizontal="center" vertical="center"/>
      <protection/>
    </xf>
    <xf numFmtId="164" fontId="21" fillId="33" borderId="0" xfId="0" applyNumberFormat="1" applyFont="1" applyFill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vertical="center"/>
      <protection/>
    </xf>
    <xf numFmtId="164" fontId="22" fillId="33" borderId="0" xfId="0" applyNumberFormat="1" applyFont="1" applyFill="1" applyAlignment="1" applyProtection="1">
      <alignment horizontal="left" wrapText="1" indent="3"/>
      <protection locked="0"/>
    </xf>
    <xf numFmtId="164" fontId="18" fillId="33" borderId="0" xfId="0" applyNumberFormat="1" applyFont="1" applyFill="1" applyAlignment="1" applyProtection="1">
      <alignment horizontal="left" indent="4"/>
      <protection locked="0"/>
    </xf>
    <xf numFmtId="164" fontId="18" fillId="33" borderId="0" xfId="0" applyNumberFormat="1" applyFont="1" applyFill="1" applyAlignment="1" applyProtection="1">
      <alignment horizontal="left" wrapText="1" indent="4"/>
      <protection locked="0"/>
    </xf>
    <xf numFmtId="164" fontId="22" fillId="33" borderId="0" xfId="0" applyNumberFormat="1" applyFont="1" applyFill="1" applyAlignment="1" applyProtection="1">
      <alignment horizontal="left" vertical="center" wrapText="1" indent="3"/>
      <protection/>
    </xf>
    <xf numFmtId="164" fontId="21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8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3"/>
      <protection/>
    </xf>
    <xf numFmtId="164" fontId="22" fillId="33" borderId="0" xfId="0" applyNumberFormat="1" applyFont="1" applyFill="1" applyAlignment="1">
      <alignment horizontal="left" vertical="center" indent="1"/>
    </xf>
    <xf numFmtId="164" fontId="22" fillId="33" borderId="0" xfId="0" applyNumberFormat="1" applyFont="1" applyFill="1" applyAlignment="1" applyProtection="1" quotePrefix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1"/>
      <protection/>
    </xf>
    <xf numFmtId="169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/>
      <protection/>
    </xf>
    <xf numFmtId="164" fontId="22" fillId="33" borderId="0" xfId="0" applyNumberFormat="1" applyFont="1" applyFill="1" applyAlignment="1" applyProtection="1">
      <alignment vertical="center"/>
      <protection/>
    </xf>
    <xf numFmtId="164" fontId="22" fillId="33" borderId="0" xfId="0" applyNumberFormat="1" applyFont="1" applyFill="1" applyBorder="1" applyAlignment="1" applyProtection="1">
      <alignment wrapText="1"/>
      <protection locked="0"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49" fontId="18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quotePrefix="1">
      <alignment horizontal="center" vertical="center"/>
    </xf>
    <xf numFmtId="164" fontId="18" fillId="33" borderId="0" xfId="0" applyNumberFormat="1" applyFont="1" applyFill="1" applyAlignment="1">
      <alignment horizontal="center" vertical="center"/>
    </xf>
    <xf numFmtId="164" fontId="20" fillId="33" borderId="0" xfId="0" applyNumberFormat="1" applyFont="1" applyFill="1" applyBorder="1" applyAlignment="1">
      <alignment horizontal="center" vertical="center" wrapText="1"/>
    </xf>
    <xf numFmtId="164" fontId="22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applyProtection="1">
      <alignment horizontal="left" wrapText="1" indent="4"/>
      <protection/>
    </xf>
    <xf numFmtId="164" fontId="20" fillId="33" borderId="0" xfId="0" applyNumberFormat="1" applyFont="1" applyFill="1" applyAlignment="1">
      <alignment horizontal="center" vertical="center"/>
    </xf>
    <xf numFmtId="164" fontId="18" fillId="33" borderId="0" xfId="0" applyNumberFormat="1" applyFont="1" applyFill="1" applyAlignment="1" applyProtection="1">
      <alignment horizontal="left" indent="4"/>
      <protection/>
    </xf>
    <xf numFmtId="49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wrapText="1" indent="2"/>
      <protection/>
    </xf>
    <xf numFmtId="164" fontId="18" fillId="33" borderId="0" xfId="0" applyNumberFormat="1" applyFont="1" applyFill="1" applyAlignment="1">
      <alignment horizontal="left" indent="4"/>
    </xf>
    <xf numFmtId="164" fontId="22" fillId="33" borderId="0" xfId="0" applyNumberFormat="1" applyFont="1" applyFill="1" applyAlignment="1">
      <alignment horizontal="left" wrapText="1" indent="1"/>
    </xf>
    <xf numFmtId="164" fontId="22" fillId="33" borderId="11" xfId="0" applyNumberFormat="1" applyFont="1" applyFill="1" applyBorder="1" applyAlignment="1" applyProtection="1">
      <alignment horizontal="left" vertical="center"/>
      <protection/>
    </xf>
    <xf numFmtId="164" fontId="22" fillId="33" borderId="11" xfId="0" applyNumberFormat="1" applyFont="1" applyFill="1" applyBorder="1" applyAlignment="1" applyProtection="1">
      <alignment horizontal="center" vertical="center"/>
      <protection locked="0"/>
    </xf>
    <xf numFmtId="164" fontId="21" fillId="33" borderId="11" xfId="0" applyNumberFormat="1" applyFont="1" applyFill="1" applyBorder="1" applyAlignment="1" applyProtection="1">
      <alignment horizontal="center" vertical="center"/>
      <protection locked="0"/>
    </xf>
    <xf numFmtId="4" fontId="22" fillId="33" borderId="11" xfId="0" applyNumberFormat="1" applyFont="1" applyFill="1" applyBorder="1" applyAlignment="1" applyProtection="1">
      <alignment horizontal="center" vertical="center"/>
      <protection locked="0"/>
    </xf>
    <xf numFmtId="164" fontId="22" fillId="33" borderId="11" xfId="0" applyNumberFormat="1" applyFont="1" applyFill="1" applyBorder="1" applyAlignment="1" applyProtection="1">
      <alignment vertical="center"/>
      <protection locked="0"/>
    </xf>
    <xf numFmtId="4" fontId="22" fillId="33" borderId="11" xfId="42" applyNumberFormat="1" applyFont="1" applyFill="1" applyBorder="1" applyAlignment="1" applyProtection="1">
      <alignment horizontal="center" vertical="center"/>
      <protection/>
    </xf>
    <xf numFmtId="165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11" xfId="0" applyNumberFormat="1" applyFont="1" applyFill="1" applyBorder="1" applyAlignment="1" applyProtection="1">
      <alignment horizontal="right"/>
      <protection locked="0"/>
    </xf>
    <xf numFmtId="164" fontId="29" fillId="33" borderId="11" xfId="0" applyNumberFormat="1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>
      <alignment horizontal="center" vertical="top" readingOrder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readingOrder="1"/>
    </xf>
    <xf numFmtId="164" fontId="22" fillId="33" borderId="11" xfId="0" applyNumberFormat="1" applyFont="1" applyFill="1" applyBorder="1" applyAlignment="1" applyProtection="1">
      <alignment horizontal="center" readingOrder="1"/>
      <protection locked="0"/>
    </xf>
    <xf numFmtId="164" fontId="18" fillId="33" borderId="11" xfId="0" applyNumberFormat="1" applyFont="1" applyFill="1" applyBorder="1" applyAlignment="1" applyProtection="1">
      <alignment horizontal="center" vertical="top" readingOrder="1"/>
      <protection/>
    </xf>
    <xf numFmtId="165" fontId="22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8\06%20iunie%202018\BGC%20-%20%20iunie%202018%20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unie in luna"/>
      <sheetName val="iunie 2018 "/>
      <sheetName val="UAT iunie 2018"/>
      <sheetName val=" consolidari iunie"/>
      <sheetName val="mai 2018  (valori)"/>
      <sheetName val="UAT mai 2018 (valori)"/>
      <sheetName val="aprilie 2018  (valori)"/>
      <sheetName val="UAT aprilie 2018 (valori)"/>
      <sheetName val="Sinteza - An 2"/>
      <sheetName val="2017 - 2018"/>
      <sheetName val="Sinteza-anexa program 6 luni"/>
      <sheetName val="progr 6 luni % execuție  "/>
      <sheetName val="Program.29.06.2018 (Liliana)"/>
      <sheetName val="dob_trez"/>
      <sheetName val="SPECIAL_CNAIR"/>
      <sheetName val="CNAIR_ex"/>
      <sheetName val="Sinteza - Anexa executie progam"/>
      <sheetName val="progr.%.exec"/>
      <sheetName val=" iunie 2017"/>
      <sheetName val="iunie 2017 leg"/>
      <sheetName val="Sinteza-anexa program 9 luni "/>
      <sheetName val="program 9 luni .%.exec "/>
      <sheetName val="progr 6 luni % execuție   (VA)"/>
      <sheetName val="Sinteza -  prog. 3 luni "/>
      <sheetName val="progr trim I _%.exec"/>
      <sheetName val=" decembrie 2017  (valori)"/>
      <sheetName val="decembrie 2016 sit.financiare"/>
      <sheetName val=" decembrie 2015 DS"/>
      <sheetName val="decembrie 2014 DS "/>
      <sheetName val="bgc desfasurat"/>
      <sheetName val="octombrie  2013 Engl"/>
      <sheetName val="pres (DS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69"/>
  <sheetViews>
    <sheetView showZeros="0" tabSelected="1" zoomScale="83" zoomScaleNormal="83" zoomScaleSheetLayoutView="75" zoomScalePageLayoutView="0" workbookViewId="0" topLeftCell="A1">
      <pane xSplit="2" ySplit="16" topLeftCell="F17" activePane="bottomRight" state="frozen"/>
      <selection pane="topLeft" activeCell="P95" sqref="P95"/>
      <selection pane="topRight" activeCell="P95" sqref="P95"/>
      <selection pane="bottomLeft" activeCell="P95" sqref="P95"/>
      <selection pane="bottomRight" activeCell="E10" sqref="E10"/>
    </sheetView>
  </sheetViews>
  <sheetFormatPr defaultColWidth="9.140625" defaultRowHeight="19.5" customHeight="1" outlineLevelRow="1"/>
  <cols>
    <col min="1" max="1" width="3.8515625" style="13" customWidth="1"/>
    <col min="2" max="2" width="52.140625" style="18" customWidth="1"/>
    <col min="3" max="3" width="21.140625" style="18" customWidth="1"/>
    <col min="4" max="4" width="15.7109375" style="18" customWidth="1"/>
    <col min="5" max="5" width="17.00390625" style="45" customWidth="1"/>
    <col min="6" max="6" width="13.8515625" style="45" customWidth="1"/>
    <col min="7" max="7" width="16.8515625" style="45" customWidth="1"/>
    <col min="8" max="8" width="16.28125" style="45" customWidth="1"/>
    <col min="9" max="9" width="15.8515625" style="18" customWidth="1"/>
    <col min="10" max="10" width="13.28125" style="18" customWidth="1"/>
    <col min="11" max="11" width="14.140625" style="18" customWidth="1"/>
    <col min="12" max="12" width="13.7109375" style="18" customWidth="1"/>
    <col min="13" max="13" width="14.00390625" style="19" customWidth="1"/>
    <col min="14" max="14" width="12.421875" style="18" customWidth="1"/>
    <col min="15" max="15" width="12.7109375" style="19" customWidth="1"/>
    <col min="16" max="16" width="11.57421875" style="18" customWidth="1"/>
    <col min="17" max="17" width="15.7109375" style="20" customWidth="1"/>
    <col min="18" max="18" width="9.57421875" style="21" customWidth="1"/>
    <col min="19" max="16384" width="8.8515625" style="13" customWidth="1"/>
  </cols>
  <sheetData>
    <row r="1" spans="2:9" ht="23.25" customHeight="1">
      <c r="B1" s="14"/>
      <c r="C1" s="13"/>
      <c r="D1" s="13"/>
      <c r="E1" s="15"/>
      <c r="F1" s="15"/>
      <c r="G1" s="15"/>
      <c r="H1" s="16"/>
      <c r="I1" s="17"/>
    </row>
    <row r="2" spans="2:18" ht="15" customHeight="1">
      <c r="B2" s="22"/>
      <c r="C2" s="23"/>
      <c r="D2" s="24"/>
      <c r="E2" s="25"/>
      <c r="F2" s="25"/>
      <c r="G2" s="25"/>
      <c r="H2" s="25"/>
      <c r="I2" s="23"/>
      <c r="J2" s="26"/>
      <c r="K2" s="24"/>
      <c r="L2" s="13"/>
      <c r="M2" s="27"/>
      <c r="N2" s="28"/>
      <c r="O2" s="28"/>
      <c r="P2" s="28"/>
      <c r="Q2" s="28"/>
      <c r="R2" s="28"/>
    </row>
    <row r="3" spans="2:18" ht="22.5" customHeight="1" outlineLevel="1">
      <c r="B3" s="29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2:18" ht="15" outlineLevel="1">
      <c r="B4" s="30" t="s">
        <v>1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2:18" ht="15" outlineLevel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2:18" ht="15" outlineLevel="1">
      <c r="B6" s="31"/>
      <c r="C6" s="32"/>
      <c r="D6" s="32"/>
      <c r="E6" s="32"/>
      <c r="F6" s="31"/>
      <c r="G6" s="31"/>
      <c r="H6" s="31"/>
      <c r="I6" s="33"/>
      <c r="J6" s="34"/>
      <c r="K6" s="34"/>
      <c r="L6" s="31"/>
      <c r="M6" s="31"/>
      <c r="N6" s="31"/>
      <c r="O6" s="31"/>
      <c r="P6" s="31"/>
      <c r="Q6" s="31"/>
      <c r="R6" s="31"/>
    </row>
    <row r="7" spans="2:18" ht="15" outlineLevel="1">
      <c r="B7" s="35" t="s">
        <v>2</v>
      </c>
      <c r="C7" s="32"/>
      <c r="D7" s="32"/>
      <c r="E7" s="32"/>
      <c r="F7" s="32"/>
      <c r="G7" s="32"/>
      <c r="H7" s="36"/>
      <c r="I7" s="36"/>
      <c r="J7" s="33"/>
      <c r="K7" s="33"/>
      <c r="L7" s="36"/>
      <c r="M7" s="36"/>
      <c r="O7" s="36"/>
      <c r="P7" s="36"/>
      <c r="Q7" s="31"/>
      <c r="R7" s="36"/>
    </row>
    <row r="8" spans="2:18" ht="15" outlineLevel="1">
      <c r="B8" s="36"/>
      <c r="C8" s="32"/>
      <c r="D8" s="32"/>
      <c r="E8" s="32"/>
      <c r="F8" s="36"/>
      <c r="G8" s="32"/>
      <c r="H8" s="36"/>
      <c r="I8" s="33"/>
      <c r="J8" s="33"/>
      <c r="K8" s="36"/>
      <c r="L8" s="36"/>
      <c r="M8" s="36"/>
      <c r="N8" s="36"/>
      <c r="O8" s="36"/>
      <c r="P8" s="36"/>
      <c r="Q8" s="31"/>
      <c r="R8" s="36"/>
    </row>
    <row r="9" spans="2:18" ht="17.25" outlineLevel="1">
      <c r="B9" s="37"/>
      <c r="C9" s="32"/>
      <c r="D9" s="32"/>
      <c r="E9" s="38"/>
      <c r="F9" s="39"/>
      <c r="G9" s="32"/>
      <c r="H9" s="36"/>
      <c r="I9" s="38"/>
      <c r="J9" s="40"/>
      <c r="K9" s="41"/>
      <c r="L9" s="39"/>
      <c r="M9" s="36"/>
      <c r="N9" s="36"/>
      <c r="O9" s="36"/>
      <c r="P9" s="36"/>
      <c r="Q9" s="36"/>
      <c r="R9" s="36"/>
    </row>
    <row r="10" spans="2:13" ht="24" customHeight="1" outlineLevel="1">
      <c r="B10" s="43"/>
      <c r="C10" s="32"/>
      <c r="D10" s="44"/>
      <c r="F10" s="46"/>
      <c r="G10" s="47"/>
      <c r="I10" s="33"/>
      <c r="J10" s="48"/>
      <c r="K10" s="34"/>
      <c r="L10" s="34"/>
      <c r="M10" s="49"/>
    </row>
    <row r="11" spans="2:18" ht="15.75" customHeight="1" outlineLevel="1">
      <c r="B11" s="50"/>
      <c r="C11" s="49"/>
      <c r="D11" s="49"/>
      <c r="E11" s="44"/>
      <c r="F11" s="49"/>
      <c r="G11" s="44"/>
      <c r="H11" s="44"/>
      <c r="I11" s="49"/>
      <c r="J11" s="51"/>
      <c r="K11" s="34"/>
      <c r="L11" s="51"/>
      <c r="M11" s="51"/>
      <c r="N11" s="52"/>
      <c r="O11" s="52"/>
      <c r="P11" s="19" t="s">
        <v>3</v>
      </c>
      <c r="Q11" s="53">
        <v>929952</v>
      </c>
      <c r="R11" s="54"/>
    </row>
    <row r="12" spans="2:18" ht="17.25" outlineLevel="1">
      <c r="B12" s="55"/>
      <c r="C12" s="49"/>
      <c r="D12" s="49"/>
      <c r="E12" s="56"/>
      <c r="F12" s="56"/>
      <c r="G12" s="57"/>
      <c r="H12" s="58"/>
      <c r="I12" s="59"/>
      <c r="J12" s="13"/>
      <c r="K12" s="42"/>
      <c r="L12" s="42"/>
      <c r="M12" s="26"/>
      <c r="N12" s="60"/>
      <c r="O12" s="61"/>
      <c r="P12" s="60"/>
      <c r="Q12" s="62"/>
      <c r="R12" s="63" t="s">
        <v>4</v>
      </c>
    </row>
    <row r="13" spans="2:18" ht="15">
      <c r="B13" s="64"/>
      <c r="C13" s="65" t="s">
        <v>5</v>
      </c>
      <c r="D13" s="65" t="s">
        <v>5</v>
      </c>
      <c r="E13" s="66" t="s">
        <v>5</v>
      </c>
      <c r="F13" s="66" t="s">
        <v>5</v>
      </c>
      <c r="G13" s="66" t="s">
        <v>6</v>
      </c>
      <c r="H13" s="66" t="s">
        <v>7</v>
      </c>
      <c r="I13" s="65" t="s">
        <v>5</v>
      </c>
      <c r="J13" s="65" t="s">
        <v>8</v>
      </c>
      <c r="K13" s="65" t="s">
        <v>9</v>
      </c>
      <c r="L13" s="65" t="s">
        <v>9</v>
      </c>
      <c r="M13" s="67" t="s">
        <v>10</v>
      </c>
      <c r="N13" s="65" t="s">
        <v>11</v>
      </c>
      <c r="O13" s="68" t="s">
        <v>10</v>
      </c>
      <c r="P13" s="65" t="s">
        <v>12</v>
      </c>
      <c r="Q13" s="69" t="s">
        <v>13</v>
      </c>
      <c r="R13" s="69"/>
    </row>
    <row r="14" spans="2:18" ht="19.5" customHeight="1">
      <c r="B14" s="70"/>
      <c r="C14" s="71" t="s">
        <v>14</v>
      </c>
      <c r="D14" s="71" t="s">
        <v>15</v>
      </c>
      <c r="E14" s="72" t="s">
        <v>16</v>
      </c>
      <c r="F14" s="72" t="s">
        <v>17</v>
      </c>
      <c r="G14" s="72" t="s">
        <v>18</v>
      </c>
      <c r="H14" s="72" t="s">
        <v>19</v>
      </c>
      <c r="I14" s="71" t="s">
        <v>20</v>
      </c>
      <c r="J14" s="71" t="s">
        <v>19</v>
      </c>
      <c r="K14" s="71" t="s">
        <v>21</v>
      </c>
      <c r="L14" s="71" t="s">
        <v>22</v>
      </c>
      <c r="M14" s="73"/>
      <c r="N14" s="71" t="s">
        <v>23</v>
      </c>
      <c r="O14" s="74" t="s">
        <v>24</v>
      </c>
      <c r="P14" s="75" t="s">
        <v>25</v>
      </c>
      <c r="Q14" s="76"/>
      <c r="R14" s="76"/>
    </row>
    <row r="15" spans="2:18" ht="15.75" customHeight="1">
      <c r="B15" s="42"/>
      <c r="C15" s="71" t="s">
        <v>26</v>
      </c>
      <c r="D15" s="71" t="s">
        <v>27</v>
      </c>
      <c r="E15" s="72" t="s">
        <v>28</v>
      </c>
      <c r="F15" s="72" t="s">
        <v>29</v>
      </c>
      <c r="G15" s="72" t="s">
        <v>30</v>
      </c>
      <c r="H15" s="72" t="s">
        <v>31</v>
      </c>
      <c r="I15" s="71" t="s">
        <v>32</v>
      </c>
      <c r="J15" s="71" t="s">
        <v>33</v>
      </c>
      <c r="K15" s="71" t="s">
        <v>34</v>
      </c>
      <c r="L15" s="71" t="s">
        <v>35</v>
      </c>
      <c r="M15" s="73"/>
      <c r="N15" s="71" t="s">
        <v>36</v>
      </c>
      <c r="O15" s="74" t="s">
        <v>37</v>
      </c>
      <c r="P15" s="75" t="s">
        <v>38</v>
      </c>
      <c r="Q15" s="76"/>
      <c r="R15" s="76"/>
    </row>
    <row r="16" spans="2:18" ht="15">
      <c r="B16" s="77"/>
      <c r="C16" s="78"/>
      <c r="D16" s="71" t="s">
        <v>39</v>
      </c>
      <c r="E16" s="72" t="s">
        <v>40</v>
      </c>
      <c r="F16" s="72" t="s">
        <v>41</v>
      </c>
      <c r="G16" s="72" t="s">
        <v>42</v>
      </c>
      <c r="H16" s="72"/>
      <c r="I16" s="71" t="s">
        <v>43</v>
      </c>
      <c r="J16" s="71" t="s">
        <v>44</v>
      </c>
      <c r="K16" s="71"/>
      <c r="L16" s="71" t="s">
        <v>45</v>
      </c>
      <c r="M16" s="73"/>
      <c r="N16" s="71" t="s">
        <v>46</v>
      </c>
      <c r="O16" s="73" t="s">
        <v>47</v>
      </c>
      <c r="P16" s="75" t="s">
        <v>48</v>
      </c>
      <c r="Q16" s="76"/>
      <c r="R16" s="76"/>
    </row>
    <row r="17" spans="2:18" ht="15.75" customHeight="1">
      <c r="B17" s="60"/>
      <c r="C17" s="13"/>
      <c r="D17" s="71" t="s">
        <v>49</v>
      </c>
      <c r="E17" s="72"/>
      <c r="F17" s="72"/>
      <c r="G17" s="72" t="s">
        <v>50</v>
      </c>
      <c r="H17" s="72"/>
      <c r="I17" s="71" t="s">
        <v>51</v>
      </c>
      <c r="J17" s="71"/>
      <c r="K17" s="71"/>
      <c r="L17" s="71" t="s">
        <v>52</v>
      </c>
      <c r="M17" s="73"/>
      <c r="N17" s="71"/>
      <c r="O17" s="73"/>
      <c r="P17" s="75"/>
      <c r="Q17" s="1" t="s">
        <v>53</v>
      </c>
      <c r="R17" s="79" t="s">
        <v>54</v>
      </c>
    </row>
    <row r="18" spans="2:18" ht="51" customHeight="1">
      <c r="B18" s="80"/>
      <c r="C18" s="13"/>
      <c r="D18" s="81"/>
      <c r="E18" s="81"/>
      <c r="F18" s="81"/>
      <c r="G18" s="72" t="s">
        <v>55</v>
      </c>
      <c r="H18" s="72"/>
      <c r="I18" s="82" t="s">
        <v>56</v>
      </c>
      <c r="J18" s="71"/>
      <c r="K18" s="71"/>
      <c r="L18" s="82" t="s">
        <v>57</v>
      </c>
      <c r="M18" s="73"/>
      <c r="N18" s="71"/>
      <c r="O18" s="73"/>
      <c r="P18" s="75"/>
      <c r="Q18" s="1"/>
      <c r="R18" s="79"/>
    </row>
    <row r="19" spans="1:18" ht="18" customHeight="1" thickBot="1">
      <c r="A19" s="89"/>
      <c r="B19" s="137"/>
      <c r="C19" s="89"/>
      <c r="D19" s="138"/>
      <c r="E19" s="138"/>
      <c r="F19" s="138"/>
      <c r="G19" s="139"/>
      <c r="H19" s="139"/>
      <c r="I19" s="140"/>
      <c r="J19" s="141"/>
      <c r="K19" s="141"/>
      <c r="L19" s="140"/>
      <c r="M19" s="142"/>
      <c r="N19" s="141"/>
      <c r="O19" s="142"/>
      <c r="P19" s="143"/>
      <c r="Q19" s="134"/>
      <c r="R19" s="144"/>
    </row>
    <row r="20" spans="2:18" s="93" customFormat="1" ht="30.75" customHeight="1" thickTop="1">
      <c r="B20" s="4" t="s">
        <v>58</v>
      </c>
      <c r="C20" s="5">
        <f aca="true" t="shared" si="0" ref="C20:L20">C21+C37+C38+C39+C40+C41+C42++C43+C44</f>
        <v>58356.68011600002</v>
      </c>
      <c r="D20" s="5">
        <f t="shared" si="0"/>
        <v>35125.037318</v>
      </c>
      <c r="E20" s="5">
        <f>E21+E37+E38+E39+E40+E41+E42++E43+E44</f>
        <v>30674.016169000002</v>
      </c>
      <c r="F20" s="5">
        <f t="shared" si="0"/>
        <v>1120.787147</v>
      </c>
      <c r="G20" s="5">
        <f t="shared" si="0"/>
        <v>15922.715891999998</v>
      </c>
      <c r="H20" s="5">
        <f t="shared" si="0"/>
        <v>0</v>
      </c>
      <c r="I20" s="5">
        <f t="shared" si="0"/>
        <v>12598.312999999998</v>
      </c>
      <c r="J20" s="5">
        <f>J21+J37+J38+J39+J40+J41+J42++J43+J44</f>
        <v>48.41921399999999</v>
      </c>
      <c r="K20" s="5">
        <f t="shared" si="0"/>
        <v>59.93553765</v>
      </c>
      <c r="L20" s="6">
        <f t="shared" si="0"/>
        <v>1332.351373</v>
      </c>
      <c r="M20" s="90">
        <f>SUM(C20:L20)</f>
        <v>155238.25576665002</v>
      </c>
      <c r="N20" s="91">
        <f>N21+N37+N38+N41+N39</f>
        <v>-23082.53863208</v>
      </c>
      <c r="O20" s="90">
        <f aca="true" t="shared" si="1" ref="O20:O42">M20+N20</f>
        <v>132155.71713457003</v>
      </c>
      <c r="P20" s="91">
        <f>P21+P37+P38+P41+P43</f>
        <v>-111.807909</v>
      </c>
      <c r="Q20" s="92">
        <f>O20+P20</f>
        <v>132043.90922557004</v>
      </c>
      <c r="R20" s="90">
        <f>Q20/$Q$11*100</f>
        <v>14.19900266095132</v>
      </c>
    </row>
    <row r="21" spans="2:18" s="95" customFormat="1" ht="18.75" customHeight="1">
      <c r="B21" s="83" t="s">
        <v>59</v>
      </c>
      <c r="C21" s="5">
        <f>C22+C35+C36</f>
        <v>52264.37320700001</v>
      </c>
      <c r="D21" s="5">
        <f>D22+D35+D36</f>
        <v>28612.217</v>
      </c>
      <c r="E21" s="6">
        <f>E22+E35+E36</f>
        <v>28300.245169</v>
      </c>
      <c r="F21" s="6">
        <f>F22+F35+F36</f>
        <v>1118.365147</v>
      </c>
      <c r="G21" s="6">
        <f>G22+G35+G36</f>
        <v>15784.514892</v>
      </c>
      <c r="H21" s="6"/>
      <c r="I21" s="5">
        <f>I22+I35+I36</f>
        <v>5093.791</v>
      </c>
      <c r="J21" s="5"/>
      <c r="K21" s="94">
        <f>K22+K35+K36</f>
        <v>59.93553765</v>
      </c>
      <c r="L21" s="94">
        <f>L22+L35+L36</f>
        <v>703.75891</v>
      </c>
      <c r="M21" s="5">
        <f>SUM(C21:L21)</f>
        <v>131937.20086265</v>
      </c>
      <c r="N21" s="5">
        <f>N22+N35+N36</f>
        <v>-6757.347955080001</v>
      </c>
      <c r="O21" s="94">
        <f t="shared" si="1"/>
        <v>125179.85290757</v>
      </c>
      <c r="P21" s="5">
        <f>P22+P35+P36</f>
        <v>0</v>
      </c>
      <c r="Q21" s="84">
        <f aca="true" t="shared" si="2" ref="Q21:Q42">O21+P21</f>
        <v>125179.85290757</v>
      </c>
      <c r="R21" s="94">
        <f aca="true" t="shared" si="3" ref="R21:R44">Q21/$Q$11*100</f>
        <v>13.460893993192121</v>
      </c>
    </row>
    <row r="22" spans="2:18" ht="28.5" customHeight="1">
      <c r="B22" s="96" t="s">
        <v>60</v>
      </c>
      <c r="C22" s="7">
        <f>C23+C27+C28+C33+C34</f>
        <v>44823.650207000006</v>
      </c>
      <c r="D22" s="7">
        <f>D23+D27+D28+D33+D34</f>
        <v>21600.23</v>
      </c>
      <c r="E22" s="97">
        <f aca="true" t="shared" si="4" ref="E22:L22">E23+E27+E28+E33+E34</f>
        <v>0</v>
      </c>
      <c r="F22" s="97">
        <f t="shared" si="4"/>
        <v>0</v>
      </c>
      <c r="G22" s="98">
        <f t="shared" si="4"/>
        <v>1217.305</v>
      </c>
      <c r="H22" s="97">
        <f t="shared" si="4"/>
        <v>0</v>
      </c>
      <c r="I22" s="7">
        <f>I23+I27+I28+I33+I34</f>
        <v>310.426</v>
      </c>
      <c r="J22" s="10">
        <f t="shared" si="4"/>
        <v>0</v>
      </c>
      <c r="K22" s="10">
        <f t="shared" si="4"/>
        <v>0</v>
      </c>
      <c r="L22" s="10">
        <f t="shared" si="4"/>
        <v>0</v>
      </c>
      <c r="M22" s="7">
        <f>SUM(C22:L22)</f>
        <v>67951.61120700001</v>
      </c>
      <c r="N22" s="10">
        <f>N23+N27+N28+N33+N34</f>
        <v>0</v>
      </c>
      <c r="O22" s="7">
        <f t="shared" si="1"/>
        <v>67951.61120700001</v>
      </c>
      <c r="P22" s="10">
        <f>P23+P27+P28+P33+P34</f>
        <v>0</v>
      </c>
      <c r="Q22" s="99">
        <f t="shared" si="2"/>
        <v>67951.61120700001</v>
      </c>
      <c r="R22" s="7">
        <f t="shared" si="3"/>
        <v>7.3070019965546615</v>
      </c>
    </row>
    <row r="23" spans="2:18" ht="33.75" customHeight="1">
      <c r="B23" s="100" t="s">
        <v>61</v>
      </c>
      <c r="C23" s="7">
        <f aca="true" t="shared" si="5" ref="C23:H23">C24+C25+C26</f>
        <v>10565.669000000002</v>
      </c>
      <c r="D23" s="7">
        <f>D24+D25+D26</f>
        <v>9755.857</v>
      </c>
      <c r="E23" s="97">
        <f t="shared" si="5"/>
        <v>0</v>
      </c>
      <c r="F23" s="97">
        <f t="shared" si="5"/>
        <v>0</v>
      </c>
      <c r="G23" s="97">
        <f t="shared" si="5"/>
        <v>0</v>
      </c>
      <c r="H23" s="97">
        <f t="shared" si="5"/>
        <v>0</v>
      </c>
      <c r="I23" s="97">
        <f>I24+I25+I26</f>
        <v>0</v>
      </c>
      <c r="J23" s="10">
        <f>J24+J25+J26</f>
        <v>0</v>
      </c>
      <c r="K23" s="2">
        <f>K24+K25+K26</f>
        <v>0</v>
      </c>
      <c r="L23" s="10">
        <f>L24+L25+L26</f>
        <v>0</v>
      </c>
      <c r="M23" s="7">
        <f aca="true" t="shared" si="6" ref="M23:M42">SUM(C23:L23)</f>
        <v>20321.526</v>
      </c>
      <c r="N23" s="10">
        <f>N24+N25+N26</f>
        <v>0</v>
      </c>
      <c r="O23" s="7">
        <f t="shared" si="1"/>
        <v>20321.526</v>
      </c>
      <c r="P23" s="10">
        <f>P24+P25+P26</f>
        <v>0</v>
      </c>
      <c r="Q23" s="99">
        <f t="shared" si="2"/>
        <v>20321.526</v>
      </c>
      <c r="R23" s="7">
        <f>Q23/$Q$11*100</f>
        <v>2.18522310828946</v>
      </c>
    </row>
    <row r="24" spans="2:18" ht="22.5" customHeight="1">
      <c r="B24" s="101" t="s">
        <v>62</v>
      </c>
      <c r="C24" s="2">
        <v>7290.05</v>
      </c>
      <c r="D24" s="2">
        <v>15.864</v>
      </c>
      <c r="E24" s="97"/>
      <c r="F24" s="97"/>
      <c r="G24" s="97"/>
      <c r="H24" s="97"/>
      <c r="I24" s="7"/>
      <c r="J24" s="2"/>
      <c r="K24" s="2"/>
      <c r="L24" s="2"/>
      <c r="M24" s="7">
        <f t="shared" si="6"/>
        <v>7305.914</v>
      </c>
      <c r="N24" s="2"/>
      <c r="O24" s="7">
        <f t="shared" si="1"/>
        <v>7305.914</v>
      </c>
      <c r="P24" s="2"/>
      <c r="Q24" s="99">
        <f t="shared" si="2"/>
        <v>7305.914</v>
      </c>
      <c r="R24" s="7">
        <f>Q24/$Q$11*100</f>
        <v>0.7856226988059598</v>
      </c>
    </row>
    <row r="25" spans="2:18" ht="30" customHeight="1">
      <c r="B25" s="101" t="s">
        <v>63</v>
      </c>
      <c r="C25" s="2">
        <v>1937.5080000000003</v>
      </c>
      <c r="D25" s="2">
        <v>9731.776</v>
      </c>
      <c r="E25" s="88"/>
      <c r="F25" s="88"/>
      <c r="G25" s="88"/>
      <c r="H25" s="88"/>
      <c r="I25" s="7"/>
      <c r="J25" s="2"/>
      <c r="K25" s="2"/>
      <c r="L25" s="2"/>
      <c r="M25" s="7">
        <f t="shared" si="6"/>
        <v>11669.284</v>
      </c>
      <c r="N25" s="2"/>
      <c r="O25" s="7">
        <f t="shared" si="1"/>
        <v>11669.284</v>
      </c>
      <c r="P25" s="2"/>
      <c r="Q25" s="99">
        <f t="shared" si="2"/>
        <v>11669.284</v>
      </c>
      <c r="R25" s="7">
        <f>Q25/$Q$11*100</f>
        <v>1.2548264856680775</v>
      </c>
    </row>
    <row r="26" spans="2:18" ht="36" customHeight="1">
      <c r="B26" s="102" t="s">
        <v>64</v>
      </c>
      <c r="C26" s="2">
        <v>1338.1109999999999</v>
      </c>
      <c r="D26" s="2">
        <v>8.217</v>
      </c>
      <c r="E26" s="88"/>
      <c r="F26" s="88"/>
      <c r="G26" s="88"/>
      <c r="H26" s="88"/>
      <c r="I26" s="7"/>
      <c r="J26" s="2"/>
      <c r="K26" s="2"/>
      <c r="L26" s="2"/>
      <c r="M26" s="7">
        <f t="shared" si="6"/>
        <v>1346.328</v>
      </c>
      <c r="N26" s="2"/>
      <c r="O26" s="7">
        <f t="shared" si="1"/>
        <v>1346.328</v>
      </c>
      <c r="P26" s="2"/>
      <c r="Q26" s="99">
        <f t="shared" si="2"/>
        <v>1346.328</v>
      </c>
      <c r="R26" s="7">
        <f t="shared" si="3"/>
        <v>0.14477392381542273</v>
      </c>
    </row>
    <row r="27" spans="2:18" ht="23.25" customHeight="1">
      <c r="B27" s="100" t="s">
        <v>65</v>
      </c>
      <c r="C27" s="2">
        <v>1.927</v>
      </c>
      <c r="D27" s="2">
        <v>3789.51</v>
      </c>
      <c r="E27" s="97"/>
      <c r="F27" s="97"/>
      <c r="G27" s="97"/>
      <c r="H27" s="97"/>
      <c r="I27" s="7"/>
      <c r="J27" s="2"/>
      <c r="K27" s="2"/>
      <c r="L27" s="2"/>
      <c r="M27" s="7">
        <f t="shared" si="6"/>
        <v>3791.4370000000004</v>
      </c>
      <c r="N27" s="2"/>
      <c r="O27" s="7">
        <f t="shared" si="1"/>
        <v>3791.4370000000004</v>
      </c>
      <c r="P27" s="2"/>
      <c r="Q27" s="99">
        <f t="shared" si="2"/>
        <v>3791.4370000000004</v>
      </c>
      <c r="R27" s="7">
        <f t="shared" si="3"/>
        <v>0.40770244055607174</v>
      </c>
    </row>
    <row r="28" spans="2:18" ht="36.75" customHeight="1">
      <c r="B28" s="103" t="s">
        <v>66</v>
      </c>
      <c r="C28" s="86">
        <f>SUM(C29:C32)</f>
        <v>33672.847207</v>
      </c>
      <c r="D28" s="86">
        <f>D29+D30+D31+D32</f>
        <v>7951.309</v>
      </c>
      <c r="E28" s="88">
        <f aca="true" t="shared" si="7" ref="E28:L28">E29+E30+E31+E32</f>
        <v>0</v>
      </c>
      <c r="F28" s="88">
        <f t="shared" si="7"/>
        <v>0</v>
      </c>
      <c r="G28" s="104">
        <f t="shared" si="7"/>
        <v>1217.305</v>
      </c>
      <c r="H28" s="88">
        <f t="shared" si="7"/>
        <v>0</v>
      </c>
      <c r="I28" s="86">
        <f>I29+I30+I31+I32</f>
        <v>99.48599999999999</v>
      </c>
      <c r="J28" s="2">
        <f t="shared" si="7"/>
        <v>0</v>
      </c>
      <c r="K28" s="2">
        <f t="shared" si="7"/>
        <v>0</v>
      </c>
      <c r="L28" s="2">
        <f t="shared" si="7"/>
        <v>0</v>
      </c>
      <c r="M28" s="7">
        <f t="shared" si="6"/>
        <v>42940.947207</v>
      </c>
      <c r="N28" s="2">
        <f>N29+N30+N31</f>
        <v>0</v>
      </c>
      <c r="O28" s="7">
        <f t="shared" si="1"/>
        <v>42940.947207</v>
      </c>
      <c r="P28" s="2">
        <f>P29+P30+P31</f>
        <v>0</v>
      </c>
      <c r="Q28" s="99">
        <f t="shared" si="2"/>
        <v>42940.947207</v>
      </c>
      <c r="R28" s="7">
        <f t="shared" si="3"/>
        <v>4.617544476166511</v>
      </c>
    </row>
    <row r="29" spans="2:18" ht="25.5" customHeight="1">
      <c r="B29" s="101" t="s">
        <v>67</v>
      </c>
      <c r="C29" s="2">
        <v>19926.573</v>
      </c>
      <c r="D29" s="2">
        <v>6848.145</v>
      </c>
      <c r="E29" s="97"/>
      <c r="F29" s="97"/>
      <c r="G29" s="97"/>
      <c r="H29" s="97"/>
      <c r="I29" s="7"/>
      <c r="J29" s="2"/>
      <c r="K29" s="2"/>
      <c r="L29" s="2"/>
      <c r="M29" s="7">
        <f t="shared" si="6"/>
        <v>26774.718</v>
      </c>
      <c r="N29" s="2"/>
      <c r="O29" s="7">
        <f t="shared" si="1"/>
        <v>26774.718</v>
      </c>
      <c r="P29" s="2"/>
      <c r="Q29" s="99">
        <f t="shared" si="2"/>
        <v>26774.718</v>
      </c>
      <c r="R29" s="7">
        <f t="shared" si="3"/>
        <v>2.8791505368018995</v>
      </c>
    </row>
    <row r="30" spans="2:18" ht="20.25" customHeight="1">
      <c r="B30" s="101" t="s">
        <v>68</v>
      </c>
      <c r="C30" s="2">
        <v>12514.715</v>
      </c>
      <c r="D30" s="2"/>
      <c r="E30" s="88"/>
      <c r="F30" s="88"/>
      <c r="G30" s="88"/>
      <c r="H30" s="88"/>
      <c r="I30" s="88">
        <v>617.555</v>
      </c>
      <c r="J30" s="2"/>
      <c r="K30" s="2"/>
      <c r="L30" s="2"/>
      <c r="M30" s="7">
        <f t="shared" si="6"/>
        <v>13132.27</v>
      </c>
      <c r="N30" s="2"/>
      <c r="O30" s="7">
        <f t="shared" si="1"/>
        <v>13132.27</v>
      </c>
      <c r="P30" s="2"/>
      <c r="Q30" s="99">
        <f t="shared" si="2"/>
        <v>13132.27</v>
      </c>
      <c r="R30" s="7">
        <f t="shared" si="3"/>
        <v>1.4121449279102578</v>
      </c>
    </row>
    <row r="31" spans="2:18" s="106" customFormat="1" ht="36.75" customHeight="1">
      <c r="B31" s="105" t="s">
        <v>69</v>
      </c>
      <c r="C31" s="2">
        <v>591.7512069999999</v>
      </c>
      <c r="D31" s="2">
        <v>26.057</v>
      </c>
      <c r="E31" s="88"/>
      <c r="F31" s="88">
        <v>0</v>
      </c>
      <c r="G31" s="88">
        <v>1217.305</v>
      </c>
      <c r="H31" s="88"/>
      <c r="I31" s="2"/>
      <c r="J31" s="2"/>
      <c r="K31" s="2"/>
      <c r="L31" s="2"/>
      <c r="M31" s="7">
        <f t="shared" si="6"/>
        <v>1835.1132069999999</v>
      </c>
      <c r="N31" s="2"/>
      <c r="O31" s="7">
        <f t="shared" si="1"/>
        <v>1835.1132069999999</v>
      </c>
      <c r="P31" s="2"/>
      <c r="Q31" s="99">
        <f t="shared" si="2"/>
        <v>1835.1132069999999</v>
      </c>
      <c r="R31" s="7">
        <f t="shared" si="3"/>
        <v>0.19733418574292005</v>
      </c>
    </row>
    <row r="32" spans="2:18" ht="58.5" customHeight="1">
      <c r="B32" s="105" t="s">
        <v>70</v>
      </c>
      <c r="C32" s="2">
        <v>639.808</v>
      </c>
      <c r="D32" s="2">
        <v>1077.107</v>
      </c>
      <c r="E32" s="88"/>
      <c r="F32" s="88">
        <v>0</v>
      </c>
      <c r="G32" s="88"/>
      <c r="H32" s="88"/>
      <c r="I32" s="2">
        <v>-518.069</v>
      </c>
      <c r="J32" s="107"/>
      <c r="K32" s="2"/>
      <c r="L32" s="2"/>
      <c r="M32" s="7">
        <f t="shared" si="6"/>
        <v>1198.846</v>
      </c>
      <c r="N32" s="2"/>
      <c r="O32" s="7">
        <f t="shared" si="1"/>
        <v>1198.846</v>
      </c>
      <c r="P32" s="2"/>
      <c r="Q32" s="99">
        <f t="shared" si="2"/>
        <v>1198.846</v>
      </c>
      <c r="R32" s="7">
        <f t="shared" si="3"/>
        <v>0.12891482571143456</v>
      </c>
    </row>
    <row r="33" spans="2:18" ht="36" customHeight="1">
      <c r="B33" s="103" t="s">
        <v>71</v>
      </c>
      <c r="C33" s="2">
        <v>510.196</v>
      </c>
      <c r="D33" s="2">
        <v>0</v>
      </c>
      <c r="E33" s="88"/>
      <c r="F33" s="88"/>
      <c r="G33" s="88"/>
      <c r="H33" s="88"/>
      <c r="I33" s="2"/>
      <c r="J33" s="2"/>
      <c r="K33" s="2"/>
      <c r="L33" s="2"/>
      <c r="M33" s="7">
        <f t="shared" si="6"/>
        <v>510.196</v>
      </c>
      <c r="N33" s="2"/>
      <c r="O33" s="7">
        <f t="shared" si="1"/>
        <v>510.196</v>
      </c>
      <c r="P33" s="2"/>
      <c r="Q33" s="99">
        <f t="shared" si="2"/>
        <v>510.196</v>
      </c>
      <c r="R33" s="7">
        <f t="shared" si="3"/>
        <v>0.05486261656515606</v>
      </c>
    </row>
    <row r="34" spans="2:18" ht="33" customHeight="1">
      <c r="B34" s="108" t="s">
        <v>72</v>
      </c>
      <c r="C34" s="2">
        <v>73.011</v>
      </c>
      <c r="D34" s="2">
        <v>103.554</v>
      </c>
      <c r="E34" s="88"/>
      <c r="F34" s="88"/>
      <c r="G34" s="88"/>
      <c r="H34" s="88"/>
      <c r="I34" s="2">
        <v>210.94</v>
      </c>
      <c r="J34" s="2"/>
      <c r="K34" s="2"/>
      <c r="L34" s="2"/>
      <c r="M34" s="7">
        <f t="shared" si="6"/>
        <v>387.505</v>
      </c>
      <c r="N34" s="2"/>
      <c r="O34" s="7">
        <f t="shared" si="1"/>
        <v>387.505</v>
      </c>
      <c r="P34" s="2"/>
      <c r="Q34" s="99">
        <f t="shared" si="2"/>
        <v>387.505</v>
      </c>
      <c r="R34" s="7">
        <f t="shared" si="3"/>
        <v>0.0416693549774612</v>
      </c>
    </row>
    <row r="35" spans="2:18" ht="27.75" customHeight="1">
      <c r="B35" s="109" t="s">
        <v>73</v>
      </c>
      <c r="C35" s="2">
        <v>2890.338</v>
      </c>
      <c r="D35" s="2"/>
      <c r="E35" s="88">
        <v>28265.014169000002</v>
      </c>
      <c r="F35" s="88">
        <v>1112.998665</v>
      </c>
      <c r="G35" s="88">
        <v>14554.983891999998</v>
      </c>
      <c r="H35" s="88"/>
      <c r="I35" s="2">
        <v>3.083</v>
      </c>
      <c r="J35" s="2"/>
      <c r="K35" s="2"/>
      <c r="L35" s="2"/>
      <c r="M35" s="7">
        <f t="shared" si="6"/>
        <v>46826.417726</v>
      </c>
      <c r="N35" s="110">
        <v>-14.589013</v>
      </c>
      <c r="O35" s="7">
        <f t="shared" si="1"/>
        <v>46811.828713</v>
      </c>
      <c r="P35" s="2"/>
      <c r="Q35" s="99">
        <f t="shared" si="2"/>
        <v>46811.828713</v>
      </c>
      <c r="R35" s="7">
        <f t="shared" si="3"/>
        <v>5.033789777644438</v>
      </c>
    </row>
    <row r="36" spans="2:18" ht="27" customHeight="1">
      <c r="B36" s="111" t="s">
        <v>74</v>
      </c>
      <c r="C36" s="2">
        <v>4550.385</v>
      </c>
      <c r="D36" s="2">
        <v>7011.987</v>
      </c>
      <c r="E36" s="2">
        <v>35.231</v>
      </c>
      <c r="F36" s="2">
        <v>5.366482</v>
      </c>
      <c r="G36" s="2">
        <v>12.226</v>
      </c>
      <c r="H36" s="88"/>
      <c r="I36" s="2">
        <v>4780.282</v>
      </c>
      <c r="J36" s="112"/>
      <c r="K36" s="2">
        <v>59.93553765</v>
      </c>
      <c r="L36" s="2">
        <v>703.75891</v>
      </c>
      <c r="M36" s="7">
        <f t="shared" si="6"/>
        <v>17159.171929649998</v>
      </c>
      <c r="N36" s="110">
        <v>-6742.758942080001</v>
      </c>
      <c r="O36" s="7">
        <f t="shared" si="1"/>
        <v>10416.412987569996</v>
      </c>
      <c r="P36" s="2"/>
      <c r="Q36" s="99">
        <f t="shared" si="2"/>
        <v>10416.412987569996</v>
      </c>
      <c r="R36" s="7">
        <f t="shared" si="3"/>
        <v>1.120102218993023</v>
      </c>
    </row>
    <row r="37" spans="2:18" ht="24" customHeight="1">
      <c r="B37" s="113" t="s">
        <v>75</v>
      </c>
      <c r="C37" s="2">
        <v>0</v>
      </c>
      <c r="D37" s="2">
        <v>5939.754</v>
      </c>
      <c r="E37" s="88">
        <v>2373.771</v>
      </c>
      <c r="F37" s="88">
        <v>0</v>
      </c>
      <c r="G37" s="88">
        <v>138.201</v>
      </c>
      <c r="H37" s="88"/>
      <c r="I37" s="2">
        <v>7244.836</v>
      </c>
      <c r="J37" s="2">
        <v>0.036213999999999996</v>
      </c>
      <c r="K37" s="2"/>
      <c r="L37" s="2">
        <v>628.5924630000001</v>
      </c>
      <c r="M37" s="7">
        <f t="shared" si="6"/>
        <v>16325.190676999999</v>
      </c>
      <c r="N37" s="86">
        <f>-M37</f>
        <v>-16325.190676999999</v>
      </c>
      <c r="O37" s="7">
        <f t="shared" si="1"/>
        <v>0</v>
      </c>
      <c r="P37" s="2"/>
      <c r="Q37" s="99">
        <f t="shared" si="2"/>
        <v>0</v>
      </c>
      <c r="R37" s="7">
        <f t="shared" si="3"/>
        <v>0</v>
      </c>
    </row>
    <row r="38" spans="2:18" ht="23.25" customHeight="1">
      <c r="B38" s="114" t="s">
        <v>76</v>
      </c>
      <c r="C38" s="2">
        <v>148.211</v>
      </c>
      <c r="D38" s="2">
        <v>125.214</v>
      </c>
      <c r="E38" s="88"/>
      <c r="F38" s="88"/>
      <c r="G38" s="88"/>
      <c r="H38" s="88"/>
      <c r="I38" s="2">
        <v>84.764</v>
      </c>
      <c r="J38" s="112"/>
      <c r="K38" s="2"/>
      <c r="L38" s="2"/>
      <c r="M38" s="7">
        <f t="shared" si="6"/>
        <v>358.189</v>
      </c>
      <c r="N38" s="2">
        <v>0</v>
      </c>
      <c r="O38" s="7">
        <f t="shared" si="1"/>
        <v>358.189</v>
      </c>
      <c r="P38" s="2"/>
      <c r="Q38" s="99">
        <f t="shared" si="2"/>
        <v>358.189</v>
      </c>
      <c r="R38" s="7">
        <f t="shared" si="3"/>
        <v>0.03851693420735694</v>
      </c>
    </row>
    <row r="39" spans="2:18" ht="20.25" customHeight="1">
      <c r="B39" s="62" t="s">
        <v>77</v>
      </c>
      <c r="C39" s="2">
        <v>2.667</v>
      </c>
      <c r="D39" s="2">
        <v>0.082</v>
      </c>
      <c r="E39" s="2"/>
      <c r="F39" s="2"/>
      <c r="G39" s="2">
        <v>0</v>
      </c>
      <c r="H39" s="2"/>
      <c r="I39" s="2"/>
      <c r="J39" s="2"/>
      <c r="K39" s="2"/>
      <c r="L39" s="2">
        <v>0</v>
      </c>
      <c r="M39" s="7">
        <f t="shared" si="6"/>
        <v>2.7489999999999997</v>
      </c>
      <c r="N39" s="86"/>
      <c r="O39" s="7">
        <f t="shared" si="1"/>
        <v>2.7489999999999997</v>
      </c>
      <c r="P39" s="2"/>
      <c r="Q39" s="99">
        <f t="shared" si="2"/>
        <v>2.7489999999999997</v>
      </c>
      <c r="R39" s="7">
        <f t="shared" si="3"/>
        <v>0.00029560665496713805</v>
      </c>
    </row>
    <row r="40" spans="2:18" ht="20.25" customHeight="1">
      <c r="B40" s="115" t="s">
        <v>78</v>
      </c>
      <c r="C40" s="2">
        <v>9.315999999999999</v>
      </c>
      <c r="D40" s="2">
        <v>27.066</v>
      </c>
      <c r="E40" s="2">
        <v>0</v>
      </c>
      <c r="F40" s="2">
        <v>0</v>
      </c>
      <c r="G40" s="2">
        <v>0</v>
      </c>
      <c r="H40" s="2"/>
      <c r="I40" s="2">
        <v>48.696</v>
      </c>
      <c r="J40" s="2">
        <v>12.060999999999995</v>
      </c>
      <c r="K40" s="2"/>
      <c r="L40" s="2"/>
      <c r="M40" s="7">
        <f t="shared" si="6"/>
        <v>97.139</v>
      </c>
      <c r="N40" s="2"/>
      <c r="O40" s="7">
        <f t="shared" si="1"/>
        <v>97.139</v>
      </c>
      <c r="P40" s="2"/>
      <c r="Q40" s="99">
        <f t="shared" si="2"/>
        <v>97.139</v>
      </c>
      <c r="R40" s="7">
        <f t="shared" si="3"/>
        <v>0.01044559289081587</v>
      </c>
    </row>
    <row r="41" spans="2:18" ht="29.25" customHeight="1">
      <c r="B41" s="62" t="s">
        <v>79</v>
      </c>
      <c r="C41" s="2">
        <v>111.807909</v>
      </c>
      <c r="D41" s="2"/>
      <c r="E41" s="2"/>
      <c r="F41" s="2"/>
      <c r="G41" s="2"/>
      <c r="H41" s="2"/>
      <c r="I41" s="2"/>
      <c r="J41" s="2"/>
      <c r="K41" s="2"/>
      <c r="L41" s="2"/>
      <c r="M41" s="7">
        <f t="shared" si="6"/>
        <v>111.807909</v>
      </c>
      <c r="N41" s="2"/>
      <c r="O41" s="7">
        <f t="shared" si="1"/>
        <v>111.807909</v>
      </c>
      <c r="P41" s="2">
        <f>-O41</f>
        <v>-111.807909</v>
      </c>
      <c r="Q41" s="87">
        <f t="shared" si="2"/>
        <v>0</v>
      </c>
      <c r="R41" s="7">
        <f t="shared" si="3"/>
        <v>0</v>
      </c>
    </row>
    <row r="42" spans="2:18" ht="29.25" customHeight="1">
      <c r="B42" s="115" t="s">
        <v>80</v>
      </c>
      <c r="C42" s="2">
        <v>-412.703</v>
      </c>
      <c r="D42" s="2">
        <v>0.003661</v>
      </c>
      <c r="E42" s="2"/>
      <c r="F42" s="2"/>
      <c r="G42" s="2"/>
      <c r="H42" s="2"/>
      <c r="I42" s="2"/>
      <c r="J42" s="2"/>
      <c r="K42" s="2"/>
      <c r="L42" s="2"/>
      <c r="M42" s="7">
        <f t="shared" si="6"/>
        <v>-412.69933899999995</v>
      </c>
      <c r="N42" s="2"/>
      <c r="O42" s="7">
        <f t="shared" si="1"/>
        <v>-412.69933899999995</v>
      </c>
      <c r="P42" s="2"/>
      <c r="Q42" s="87">
        <f t="shared" si="2"/>
        <v>-412.69933899999995</v>
      </c>
      <c r="R42" s="7">
        <f t="shared" si="3"/>
        <v>-0.0443785635172568</v>
      </c>
    </row>
    <row r="43" spans="2:18" ht="57.75" customHeight="1">
      <c r="B43" s="115" t="s">
        <v>81</v>
      </c>
      <c r="C43" s="2">
        <v>-0.604</v>
      </c>
      <c r="D43" s="2">
        <v>8.726</v>
      </c>
      <c r="E43" s="2"/>
      <c r="F43" s="2"/>
      <c r="G43" s="2"/>
      <c r="H43" s="2"/>
      <c r="I43" s="2"/>
      <c r="J43" s="2"/>
      <c r="K43" s="2"/>
      <c r="L43" s="2"/>
      <c r="M43" s="7">
        <f>SUM(C43:L43)</f>
        <v>8.122000000000002</v>
      </c>
      <c r="N43" s="2"/>
      <c r="O43" s="7">
        <f>M43+N43</f>
        <v>8.122000000000002</v>
      </c>
      <c r="P43" s="2"/>
      <c r="Q43" s="87">
        <f>O43+P43</f>
        <v>8.122000000000002</v>
      </c>
      <c r="R43" s="7">
        <f t="shared" si="3"/>
        <v>0.0008733784109287363</v>
      </c>
    </row>
    <row r="44" spans="2:18" ht="54" customHeight="1">
      <c r="B44" s="115" t="s">
        <v>82</v>
      </c>
      <c r="C44" s="2">
        <v>6233.611999999999</v>
      </c>
      <c r="D44" s="2">
        <v>411.974657</v>
      </c>
      <c r="E44" s="2">
        <v>0</v>
      </c>
      <c r="F44" s="2">
        <v>2.4219999999999997</v>
      </c>
      <c r="G44" s="2">
        <v>0</v>
      </c>
      <c r="H44" s="2"/>
      <c r="I44" s="2">
        <v>126.22599999999966</v>
      </c>
      <c r="J44" s="116">
        <v>36.321999999999996</v>
      </c>
      <c r="K44" s="116"/>
      <c r="L44" s="2"/>
      <c r="M44" s="7">
        <f>SUM(C44:L44)</f>
        <v>6810.556656999998</v>
      </c>
      <c r="N44" s="2"/>
      <c r="O44" s="7">
        <f>M44+N44</f>
        <v>6810.556656999998</v>
      </c>
      <c r="P44" s="2"/>
      <c r="Q44" s="87">
        <f>O44+P44</f>
        <v>6810.556656999998</v>
      </c>
      <c r="R44" s="7">
        <f t="shared" si="3"/>
        <v>0.7323557191123842</v>
      </c>
    </row>
    <row r="45" spans="2:18" ht="36" customHeight="1">
      <c r="B45" s="115"/>
      <c r="C45" s="116"/>
      <c r="D45" s="2"/>
      <c r="E45" s="2"/>
      <c r="F45" s="2"/>
      <c r="G45" s="2"/>
      <c r="H45" s="2"/>
      <c r="I45" s="2"/>
      <c r="J45" s="2"/>
      <c r="K45" s="2"/>
      <c r="L45" s="2"/>
      <c r="M45" s="7"/>
      <c r="N45" s="2"/>
      <c r="O45" s="7"/>
      <c r="P45" s="2"/>
      <c r="Q45" s="87"/>
      <c r="R45" s="7"/>
    </row>
    <row r="46" spans="2:18" s="95" customFormat="1" ht="30.75" customHeight="1">
      <c r="B46" s="4" t="s">
        <v>83</v>
      </c>
      <c r="C46" s="5">
        <f>C47+C60+C63+C66</f>
        <v>79522.25600000001</v>
      </c>
      <c r="D46" s="5">
        <f aca="true" t="shared" si="8" ref="D46:L46">D47+D60+D63+D66+D67</f>
        <v>31331.54138</v>
      </c>
      <c r="E46" s="5">
        <f>E47+E60+E63+E66+E67</f>
        <v>31449.388708</v>
      </c>
      <c r="F46" s="5">
        <f t="shared" si="8"/>
        <v>496.5451660000001</v>
      </c>
      <c r="G46" s="5">
        <f>G47+G60+G63+G66+G67</f>
        <v>16396.880625</v>
      </c>
      <c r="H46" s="5">
        <f t="shared" si="8"/>
        <v>0</v>
      </c>
      <c r="I46" s="5">
        <f t="shared" si="8"/>
        <v>11822.776000000002</v>
      </c>
      <c r="J46" s="5">
        <f>J47+J60+J63+J66+J67</f>
        <v>49.12599999999999</v>
      </c>
      <c r="K46" s="5">
        <f t="shared" si="8"/>
        <v>24.301000000000002</v>
      </c>
      <c r="L46" s="94">
        <f t="shared" si="8"/>
        <v>1312.125066</v>
      </c>
      <c r="M46" s="94">
        <f>SUM(C46:L46)</f>
        <v>172404.93994500002</v>
      </c>
      <c r="N46" s="5">
        <f>N47+N60+N63+N66+N67</f>
        <v>-23082.53863208</v>
      </c>
      <c r="O46" s="94">
        <f aca="true" t="shared" si="9" ref="O46:O66">M46+N46</f>
        <v>149322.40131292003</v>
      </c>
      <c r="P46" s="5">
        <f>P47+P60+P63+P66+P67</f>
        <v>-2313.174</v>
      </c>
      <c r="Q46" s="84">
        <f aca="true" t="shared" si="10" ref="Q46:Q66">O46+P46</f>
        <v>147009.22731292003</v>
      </c>
      <c r="R46" s="94">
        <f aca="true" t="shared" si="11" ref="R46:R66">Q46/$Q$11*100</f>
        <v>15.808259707266615</v>
      </c>
    </row>
    <row r="47" spans="2:18" ht="19.5" customHeight="1">
      <c r="B47" s="8" t="s">
        <v>84</v>
      </c>
      <c r="C47" s="5">
        <f>SUM(C48:C52)+C59</f>
        <v>75869.403</v>
      </c>
      <c r="D47" s="5">
        <f>D48+D49+D50+D51+D52+D59</f>
        <v>27026.717380000002</v>
      </c>
      <c r="E47" s="6">
        <f>E48+E49+E50+E51+E52+E59</f>
        <v>31465.34383</v>
      </c>
      <c r="F47" s="6">
        <f aca="true" t="shared" si="12" ref="F47:L47">F48+F49+F50+F51+F52+F59</f>
        <v>503.4056770000001</v>
      </c>
      <c r="G47" s="6">
        <f t="shared" si="12"/>
        <v>16412.560579</v>
      </c>
      <c r="H47" s="6">
        <f t="shared" si="12"/>
        <v>0</v>
      </c>
      <c r="I47" s="5">
        <f>I48+I49+I50+I51+I52+I59</f>
        <v>11502.766000000001</v>
      </c>
      <c r="J47" s="5">
        <f t="shared" si="12"/>
        <v>49.12599999999999</v>
      </c>
      <c r="K47" s="9">
        <f t="shared" si="12"/>
        <v>24.301000000000002</v>
      </c>
      <c r="L47" s="5">
        <f t="shared" si="12"/>
        <v>696.670184</v>
      </c>
      <c r="M47" s="7">
        <f aca="true" t="shared" si="13" ref="M47:M66">SUM(C47:L47)</f>
        <v>163550.29365</v>
      </c>
      <c r="N47" s="5">
        <f>N48+N49+N50+N51+N52+N59</f>
        <v>-23029.24745108</v>
      </c>
      <c r="O47" s="7">
        <f t="shared" si="9"/>
        <v>140521.04619892</v>
      </c>
      <c r="P47" s="5">
        <f>P48+P49+P50+P51+P52+P59</f>
        <v>0</v>
      </c>
      <c r="Q47" s="87">
        <f t="shared" si="10"/>
        <v>140521.04619892</v>
      </c>
      <c r="R47" s="7">
        <f t="shared" si="11"/>
        <v>15.110569814239874</v>
      </c>
    </row>
    <row r="48" spans="1:18" ht="23.25" customHeight="1">
      <c r="A48" s="117"/>
      <c r="B48" s="118" t="s">
        <v>85</v>
      </c>
      <c r="C48" s="119">
        <v>21255.286</v>
      </c>
      <c r="D48" s="120">
        <v>12693.660379</v>
      </c>
      <c r="E48" s="97">
        <v>125.992</v>
      </c>
      <c r="F48" s="97">
        <v>62.565</v>
      </c>
      <c r="G48" s="97">
        <v>141.147</v>
      </c>
      <c r="H48" s="97"/>
      <c r="I48" s="10">
        <v>6820.669</v>
      </c>
      <c r="J48" s="120"/>
      <c r="K48" s="10"/>
      <c r="L48" s="120">
        <v>243.548652</v>
      </c>
      <c r="M48" s="7">
        <f t="shared" si="13"/>
        <v>41342.868031</v>
      </c>
      <c r="N48" s="3"/>
      <c r="O48" s="7">
        <f t="shared" si="9"/>
        <v>41342.868031</v>
      </c>
      <c r="P48" s="3"/>
      <c r="Q48" s="87">
        <f t="shared" si="10"/>
        <v>41342.868031</v>
      </c>
      <c r="R48" s="7">
        <f t="shared" si="11"/>
        <v>4.445699136191975</v>
      </c>
    </row>
    <row r="49" spans="1:18" ht="23.25" customHeight="1">
      <c r="A49" s="117"/>
      <c r="B49" s="118" t="s">
        <v>86</v>
      </c>
      <c r="C49" s="120">
        <v>2504.525</v>
      </c>
      <c r="D49" s="120">
        <v>7865.801185</v>
      </c>
      <c r="E49" s="97">
        <v>207.364</v>
      </c>
      <c r="F49" s="97">
        <v>15.119</v>
      </c>
      <c r="G49" s="121">
        <v>12085.704</v>
      </c>
      <c r="H49" s="97">
        <v>0</v>
      </c>
      <c r="I49" s="10">
        <v>2893.155</v>
      </c>
      <c r="J49" s="10"/>
      <c r="K49" s="10">
        <v>5.291</v>
      </c>
      <c r="L49" s="10">
        <v>441.72661</v>
      </c>
      <c r="M49" s="7">
        <f t="shared" si="13"/>
        <v>26018.685795</v>
      </c>
      <c r="N49" s="86">
        <v>-6737.223000000001</v>
      </c>
      <c r="O49" s="7">
        <f t="shared" si="9"/>
        <v>19281.462795</v>
      </c>
      <c r="P49" s="3"/>
      <c r="Q49" s="87">
        <f t="shared" si="10"/>
        <v>19281.462795</v>
      </c>
      <c r="R49" s="7">
        <f t="shared" si="11"/>
        <v>2.073382582649427</v>
      </c>
    </row>
    <row r="50" spans="1:18" ht="17.25" customHeight="1">
      <c r="A50" s="117"/>
      <c r="B50" s="118" t="s">
        <v>87</v>
      </c>
      <c r="C50" s="120">
        <v>7053.449</v>
      </c>
      <c r="D50" s="120">
        <v>305.57500000000005</v>
      </c>
      <c r="E50" s="97">
        <v>0.89931</v>
      </c>
      <c r="F50" s="97">
        <v>0.004012</v>
      </c>
      <c r="G50" s="97">
        <v>0.691687</v>
      </c>
      <c r="H50" s="97">
        <v>0</v>
      </c>
      <c r="I50" s="10">
        <v>0.062</v>
      </c>
      <c r="J50" s="10">
        <v>0</v>
      </c>
      <c r="K50" s="120">
        <v>19.01</v>
      </c>
      <c r="L50" s="10">
        <v>11.394922</v>
      </c>
      <c r="M50" s="7">
        <f t="shared" si="13"/>
        <v>7391.085931</v>
      </c>
      <c r="N50" s="86">
        <v>-27.06786408</v>
      </c>
      <c r="O50" s="7">
        <f t="shared" si="9"/>
        <v>7364.01806692</v>
      </c>
      <c r="P50" s="3"/>
      <c r="Q50" s="87">
        <f>O50+P50</f>
        <v>7364.01806692</v>
      </c>
      <c r="R50" s="7">
        <f t="shared" si="11"/>
        <v>0.791870770418258</v>
      </c>
    </row>
    <row r="51" spans="1:18" ht="18.75" customHeight="1">
      <c r="A51" s="117"/>
      <c r="B51" s="118" t="s">
        <v>88</v>
      </c>
      <c r="C51" s="120">
        <v>2499.665</v>
      </c>
      <c r="D51" s="120">
        <v>1158.779</v>
      </c>
      <c r="E51" s="97"/>
      <c r="F51" s="97">
        <v>2.677</v>
      </c>
      <c r="G51" s="97"/>
      <c r="H51" s="97"/>
      <c r="I51" s="10">
        <v>76.753</v>
      </c>
      <c r="J51" s="120"/>
      <c r="K51" s="9"/>
      <c r="L51" s="120"/>
      <c r="M51" s="7">
        <f t="shared" si="13"/>
        <v>3737.8740000000003</v>
      </c>
      <c r="N51" s="3"/>
      <c r="O51" s="7">
        <f t="shared" si="9"/>
        <v>3737.8740000000003</v>
      </c>
      <c r="P51" s="3"/>
      <c r="Q51" s="87">
        <f t="shared" si="10"/>
        <v>3737.8740000000003</v>
      </c>
      <c r="R51" s="7">
        <f t="shared" si="11"/>
        <v>0.40194268091256324</v>
      </c>
    </row>
    <row r="52" spans="1:18" ht="26.25" customHeight="1">
      <c r="A52" s="117"/>
      <c r="B52" s="122" t="s">
        <v>89</v>
      </c>
      <c r="C52" s="9">
        <f aca="true" t="shared" si="14" ref="C52:K52">SUM(C53:C58)</f>
        <v>42365.61</v>
      </c>
      <c r="D52" s="9">
        <f t="shared" si="14"/>
        <v>5002.901816</v>
      </c>
      <c r="E52" s="9">
        <f t="shared" si="14"/>
        <v>31131.08852</v>
      </c>
      <c r="F52" s="9">
        <f t="shared" si="14"/>
        <v>423.04066500000005</v>
      </c>
      <c r="G52" s="9">
        <f t="shared" si="14"/>
        <v>4185.017892</v>
      </c>
      <c r="H52" s="9">
        <f t="shared" si="14"/>
        <v>0</v>
      </c>
      <c r="I52" s="9">
        <f t="shared" si="14"/>
        <v>1690.4640000000002</v>
      </c>
      <c r="J52" s="9">
        <f>SUM(J53:J58)</f>
        <v>49.12599999999999</v>
      </c>
      <c r="K52" s="9">
        <f t="shared" si="14"/>
        <v>0</v>
      </c>
      <c r="L52" s="9">
        <f>L53+L54+L56+L58+L55</f>
        <v>0</v>
      </c>
      <c r="M52" s="7">
        <f t="shared" si="13"/>
        <v>84847.24889300001</v>
      </c>
      <c r="N52" s="9">
        <f>N53+N54+N56+N58+N55+N57</f>
        <v>-16187.941580999997</v>
      </c>
      <c r="O52" s="7">
        <f t="shared" si="9"/>
        <v>68659.30731200002</v>
      </c>
      <c r="P52" s="9">
        <f>P53+P54+P56+P58+P55</f>
        <v>0</v>
      </c>
      <c r="Q52" s="87">
        <f t="shared" si="10"/>
        <v>68659.30731200002</v>
      </c>
      <c r="R52" s="7">
        <f t="shared" si="11"/>
        <v>7.383102279687556</v>
      </c>
    </row>
    <row r="53" spans="1:18" ht="32.25" customHeight="1">
      <c r="A53" s="117"/>
      <c r="B53" s="123" t="s">
        <v>90</v>
      </c>
      <c r="C53" s="120">
        <v>11317.167</v>
      </c>
      <c r="D53" s="10">
        <v>363.7869999999996</v>
      </c>
      <c r="E53" s="124">
        <v>0.036</v>
      </c>
      <c r="F53" s="124">
        <v>61.894</v>
      </c>
      <c r="G53" s="124">
        <v>3525.039</v>
      </c>
      <c r="H53" s="124">
        <v>0</v>
      </c>
      <c r="I53" s="120">
        <v>206.392</v>
      </c>
      <c r="J53" s="120"/>
      <c r="K53" s="5"/>
      <c r="L53" s="10"/>
      <c r="M53" s="7">
        <f t="shared" si="13"/>
        <v>15474.315</v>
      </c>
      <c r="N53" s="86">
        <v>-14695.087971999998</v>
      </c>
      <c r="O53" s="7">
        <f t="shared" si="9"/>
        <v>779.227028000003</v>
      </c>
      <c r="P53" s="3"/>
      <c r="Q53" s="87">
        <f t="shared" si="10"/>
        <v>779.227028000003</v>
      </c>
      <c r="R53" s="7">
        <f t="shared" si="11"/>
        <v>0.08379217723065309</v>
      </c>
    </row>
    <row r="54" spans="1:18" ht="15">
      <c r="A54" s="117"/>
      <c r="B54" s="125" t="s">
        <v>91</v>
      </c>
      <c r="C54" s="120">
        <v>6306.263</v>
      </c>
      <c r="D54" s="10">
        <v>291.0761590000001</v>
      </c>
      <c r="E54" s="97">
        <v>0.152418</v>
      </c>
      <c r="F54" s="97">
        <v>0.038</v>
      </c>
      <c r="G54" s="97"/>
      <c r="H54" s="97"/>
      <c r="I54" s="10">
        <v>210.101</v>
      </c>
      <c r="J54" s="10">
        <v>0.633</v>
      </c>
      <c r="K54" s="10"/>
      <c r="L54" s="10"/>
      <c r="M54" s="7">
        <f t="shared" si="13"/>
        <v>6808.263576999999</v>
      </c>
      <c r="N54" s="86">
        <v>-74.10971</v>
      </c>
      <c r="O54" s="7">
        <f>M54+N54</f>
        <v>6734.153866999999</v>
      </c>
      <c r="P54" s="3"/>
      <c r="Q54" s="87">
        <f t="shared" si="10"/>
        <v>6734.153866999999</v>
      </c>
      <c r="R54" s="7">
        <f t="shared" si="11"/>
        <v>0.7241399413087987</v>
      </c>
    </row>
    <row r="55" spans="1:18" ht="38.25" customHeight="1">
      <c r="A55" s="117"/>
      <c r="B55" s="105" t="s">
        <v>92</v>
      </c>
      <c r="C55" s="120">
        <v>157.324</v>
      </c>
      <c r="D55" s="10">
        <v>114.51599999999999</v>
      </c>
      <c r="E55" s="10"/>
      <c r="F55" s="10">
        <v>0</v>
      </c>
      <c r="G55" s="10"/>
      <c r="H55" s="97"/>
      <c r="I55" s="10">
        <v>49.322</v>
      </c>
      <c r="J55" s="10">
        <v>12.171</v>
      </c>
      <c r="K55" s="10"/>
      <c r="L55" s="10"/>
      <c r="M55" s="7">
        <f t="shared" si="13"/>
        <v>333.333</v>
      </c>
      <c r="N55" s="86">
        <v>-37.320682000000005</v>
      </c>
      <c r="O55" s="7">
        <f t="shared" si="9"/>
        <v>296.01231800000005</v>
      </c>
      <c r="P55" s="85"/>
      <c r="Q55" s="114">
        <f t="shared" si="10"/>
        <v>296.01231800000005</v>
      </c>
      <c r="R55" s="7">
        <f t="shared" si="11"/>
        <v>0.03183092439179657</v>
      </c>
    </row>
    <row r="56" spans="1:18" ht="15">
      <c r="A56" s="117"/>
      <c r="B56" s="125" t="s">
        <v>93</v>
      </c>
      <c r="C56" s="120">
        <v>15005.379</v>
      </c>
      <c r="D56" s="10">
        <v>3033.489</v>
      </c>
      <c r="E56" s="97">
        <v>31130.102671</v>
      </c>
      <c r="F56" s="97">
        <v>353.46866500000004</v>
      </c>
      <c r="G56" s="97">
        <v>658.3148920000001</v>
      </c>
      <c r="H56" s="97"/>
      <c r="I56" s="10">
        <v>46.58</v>
      </c>
      <c r="J56" s="10"/>
      <c r="K56" s="10"/>
      <c r="L56" s="10"/>
      <c r="M56" s="7">
        <f t="shared" si="13"/>
        <v>50227.33422800001</v>
      </c>
      <c r="N56" s="3"/>
      <c r="O56" s="7">
        <f t="shared" si="9"/>
        <v>50227.33422800001</v>
      </c>
      <c r="P56" s="3"/>
      <c r="Q56" s="87">
        <f t="shared" si="10"/>
        <v>50227.33422800001</v>
      </c>
      <c r="R56" s="7">
        <f t="shared" si="11"/>
        <v>5.401067391435258</v>
      </c>
    </row>
    <row r="57" spans="1:18" ht="74.25" customHeight="1">
      <c r="A57" s="117"/>
      <c r="B57" s="105" t="s">
        <v>94</v>
      </c>
      <c r="C57" s="120">
        <v>7466.152</v>
      </c>
      <c r="D57" s="10">
        <v>531.833657</v>
      </c>
      <c r="E57" s="97"/>
      <c r="F57" s="97">
        <v>2.872</v>
      </c>
      <c r="G57" s="97"/>
      <c r="H57" s="97"/>
      <c r="I57" s="10">
        <v>700.4920000000002</v>
      </c>
      <c r="J57" s="10">
        <v>36.321999999999996</v>
      </c>
      <c r="K57" s="10"/>
      <c r="L57" s="10"/>
      <c r="M57" s="7">
        <f t="shared" si="13"/>
        <v>8737.671657</v>
      </c>
      <c r="N57" s="91">
        <v>-1381.423217</v>
      </c>
      <c r="O57" s="7">
        <f t="shared" si="9"/>
        <v>7356.248440000001</v>
      </c>
      <c r="P57" s="3"/>
      <c r="Q57" s="87">
        <f t="shared" si="10"/>
        <v>7356.248440000001</v>
      </c>
      <c r="R57" s="7">
        <f t="shared" si="11"/>
        <v>0.7910352835415163</v>
      </c>
    </row>
    <row r="58" spans="1:18" ht="15">
      <c r="A58" s="117"/>
      <c r="B58" s="125" t="s">
        <v>95</v>
      </c>
      <c r="C58" s="120">
        <v>2113.325</v>
      </c>
      <c r="D58" s="10">
        <v>668.1999999999999</v>
      </c>
      <c r="E58" s="97">
        <v>0.797431</v>
      </c>
      <c r="F58" s="97">
        <v>4.768</v>
      </c>
      <c r="G58" s="97">
        <v>1.664</v>
      </c>
      <c r="H58" s="97"/>
      <c r="I58" s="10">
        <v>477.577</v>
      </c>
      <c r="J58" s="10">
        <v>0</v>
      </c>
      <c r="K58" s="10"/>
      <c r="L58" s="10"/>
      <c r="M58" s="7">
        <f t="shared" si="13"/>
        <v>3266.3314309999996</v>
      </c>
      <c r="N58" s="3"/>
      <c r="O58" s="7">
        <f t="shared" si="9"/>
        <v>3266.3314309999996</v>
      </c>
      <c r="P58" s="3"/>
      <c r="Q58" s="87">
        <f t="shared" si="10"/>
        <v>3266.3314309999996</v>
      </c>
      <c r="R58" s="7">
        <f t="shared" si="11"/>
        <v>0.35123656177953266</v>
      </c>
    </row>
    <row r="59" spans="1:18" s="3" customFormat="1" ht="31.5" customHeight="1">
      <c r="A59" s="126"/>
      <c r="B59" s="127" t="s">
        <v>96</v>
      </c>
      <c r="C59" s="120">
        <v>190.868</v>
      </c>
      <c r="D59" s="10">
        <v>0</v>
      </c>
      <c r="E59" s="97">
        <v>0</v>
      </c>
      <c r="F59" s="97"/>
      <c r="G59" s="97"/>
      <c r="H59" s="97"/>
      <c r="I59" s="10">
        <v>21.663</v>
      </c>
      <c r="J59" s="7">
        <v>0</v>
      </c>
      <c r="K59" s="7"/>
      <c r="L59" s="10"/>
      <c r="M59" s="7">
        <f t="shared" si="13"/>
        <v>212.531</v>
      </c>
      <c r="N59" s="86">
        <v>-77.015006</v>
      </c>
      <c r="O59" s="7">
        <f t="shared" si="9"/>
        <v>135.515994</v>
      </c>
      <c r="Q59" s="87">
        <f t="shared" si="10"/>
        <v>135.515994</v>
      </c>
      <c r="R59" s="7">
        <f t="shared" si="11"/>
        <v>0.014572364380097038</v>
      </c>
    </row>
    <row r="60" spans="1:18" ht="19.5" customHeight="1">
      <c r="A60" s="117"/>
      <c r="B60" s="8" t="s">
        <v>97</v>
      </c>
      <c r="C60" s="7">
        <f>SUM(C61:C62)</f>
        <v>2830.842</v>
      </c>
      <c r="D60" s="7">
        <f>D61+D62</f>
        <v>3283.259</v>
      </c>
      <c r="E60" s="98">
        <f aca="true" t="shared" si="15" ref="E60:L60">E61+E62</f>
        <v>0.249878</v>
      </c>
      <c r="F60" s="98">
        <f t="shared" si="15"/>
        <v>0.149</v>
      </c>
      <c r="G60" s="98">
        <f t="shared" si="15"/>
        <v>0.049046</v>
      </c>
      <c r="H60" s="98">
        <f t="shared" si="15"/>
        <v>0</v>
      </c>
      <c r="I60" s="7">
        <f>I61+I62</f>
        <v>336.573</v>
      </c>
      <c r="J60" s="7">
        <f t="shared" si="15"/>
        <v>0</v>
      </c>
      <c r="K60" s="10">
        <f t="shared" si="15"/>
        <v>0</v>
      </c>
      <c r="L60" s="7">
        <f t="shared" si="15"/>
        <v>573.4717009999999</v>
      </c>
      <c r="M60" s="7">
        <f t="shared" si="13"/>
        <v>7024.593625000001</v>
      </c>
      <c r="N60" s="7">
        <f>N61+N62</f>
        <v>-11.308</v>
      </c>
      <c r="O60" s="7">
        <f t="shared" si="9"/>
        <v>7013.285625000001</v>
      </c>
      <c r="P60" s="3">
        <f>P61+P62</f>
        <v>0</v>
      </c>
      <c r="Q60" s="87">
        <f>O60+P60</f>
        <v>7013.285625000001</v>
      </c>
      <c r="R60" s="7">
        <f t="shared" si="11"/>
        <v>0.7541556580339632</v>
      </c>
    </row>
    <row r="61" spans="1:18" ht="19.5" customHeight="1">
      <c r="A61" s="117"/>
      <c r="B61" s="125" t="s">
        <v>98</v>
      </c>
      <c r="C61" s="10">
        <v>2677.842</v>
      </c>
      <c r="D61" s="120">
        <v>3026.3070000000002</v>
      </c>
      <c r="E61" s="97">
        <v>0.249878</v>
      </c>
      <c r="F61" s="97">
        <v>0.149</v>
      </c>
      <c r="G61" s="97">
        <v>0.049046</v>
      </c>
      <c r="H61" s="97"/>
      <c r="I61" s="10">
        <v>336.573</v>
      </c>
      <c r="J61" s="10"/>
      <c r="K61" s="7">
        <v>0</v>
      </c>
      <c r="L61" s="120">
        <v>573.4717009999999</v>
      </c>
      <c r="M61" s="7">
        <f t="shared" si="13"/>
        <v>6614.641625</v>
      </c>
      <c r="N61" s="7">
        <v>-11.308</v>
      </c>
      <c r="O61" s="7">
        <f t="shared" si="9"/>
        <v>6603.333625</v>
      </c>
      <c r="P61" s="3"/>
      <c r="Q61" s="87">
        <f t="shared" si="10"/>
        <v>6603.333625</v>
      </c>
      <c r="R61" s="7">
        <f t="shared" si="11"/>
        <v>0.7100725225603042</v>
      </c>
    </row>
    <row r="62" spans="1:18" ht="19.5" customHeight="1">
      <c r="A62" s="117"/>
      <c r="B62" s="125" t="s">
        <v>99</v>
      </c>
      <c r="C62" s="10">
        <v>153</v>
      </c>
      <c r="D62" s="120">
        <v>256.952</v>
      </c>
      <c r="E62" s="124"/>
      <c r="F62" s="124">
        <v>0</v>
      </c>
      <c r="G62" s="124"/>
      <c r="H62" s="124"/>
      <c r="I62" s="10">
        <v>0</v>
      </c>
      <c r="J62" s="7"/>
      <c r="K62" s="7"/>
      <c r="L62" s="120"/>
      <c r="M62" s="7">
        <f t="shared" si="13"/>
        <v>409.952</v>
      </c>
      <c r="N62" s="91"/>
      <c r="O62" s="7">
        <f t="shared" si="9"/>
        <v>409.952</v>
      </c>
      <c r="P62" s="3"/>
      <c r="Q62" s="87">
        <f t="shared" si="10"/>
        <v>409.952</v>
      </c>
      <c r="R62" s="7">
        <f t="shared" si="11"/>
        <v>0.04408313547365886</v>
      </c>
    </row>
    <row r="63" spans="1:18" ht="23.25" customHeight="1">
      <c r="A63" s="117"/>
      <c r="B63" s="8" t="s">
        <v>79</v>
      </c>
      <c r="C63" s="9">
        <f>C64+C65</f>
        <v>1107.664</v>
      </c>
      <c r="D63" s="9">
        <f>D64+D65</f>
        <v>1201.295</v>
      </c>
      <c r="E63" s="9">
        <f>E64+E65</f>
        <v>0</v>
      </c>
      <c r="F63" s="9">
        <f>F64+F65</f>
        <v>0</v>
      </c>
      <c r="G63" s="9">
        <f>G64+G65</f>
        <v>0</v>
      </c>
      <c r="H63" s="124"/>
      <c r="I63" s="9">
        <f>I64+I65</f>
        <v>4.215</v>
      </c>
      <c r="J63" s="7"/>
      <c r="K63" s="7">
        <f>K64+K65</f>
        <v>0</v>
      </c>
      <c r="L63" s="9">
        <f>L64+L65</f>
        <v>41.983181</v>
      </c>
      <c r="M63" s="7">
        <f t="shared" si="13"/>
        <v>2355.157181</v>
      </c>
      <c r="N63" s="9">
        <f>N64+N65</f>
        <v>-41.983181</v>
      </c>
      <c r="O63" s="7">
        <f t="shared" si="9"/>
        <v>2313.174</v>
      </c>
      <c r="P63" s="9">
        <f>P64+P65</f>
        <v>-2313.174</v>
      </c>
      <c r="Q63" s="87">
        <f t="shared" si="10"/>
        <v>0</v>
      </c>
      <c r="R63" s="7">
        <f t="shared" si="11"/>
        <v>0</v>
      </c>
    </row>
    <row r="64" spans="1:18" ht="15">
      <c r="A64" s="117"/>
      <c r="B64" s="128" t="s">
        <v>100</v>
      </c>
      <c r="C64" s="11">
        <v>38.161</v>
      </c>
      <c r="D64" s="120">
        <v>0</v>
      </c>
      <c r="E64" s="124">
        <v>0</v>
      </c>
      <c r="F64" s="124">
        <v>0</v>
      </c>
      <c r="G64" s="124"/>
      <c r="H64" s="124">
        <v>0</v>
      </c>
      <c r="I64" s="120"/>
      <c r="J64" s="7"/>
      <c r="K64" s="7"/>
      <c r="L64" s="120"/>
      <c r="M64" s="7">
        <f t="shared" si="13"/>
        <v>38.161</v>
      </c>
      <c r="N64" s="3"/>
      <c r="O64" s="7">
        <f t="shared" si="9"/>
        <v>38.161</v>
      </c>
      <c r="P64" s="3">
        <f>-O64</f>
        <v>-38.161</v>
      </c>
      <c r="Q64" s="87"/>
      <c r="R64" s="7">
        <f t="shared" si="11"/>
        <v>0</v>
      </c>
    </row>
    <row r="65" spans="1:18" ht="19.5" customHeight="1">
      <c r="A65" s="117"/>
      <c r="B65" s="128" t="s">
        <v>101</v>
      </c>
      <c r="C65" s="120">
        <v>1069.503</v>
      </c>
      <c r="D65" s="120">
        <v>1201.295</v>
      </c>
      <c r="E65" s="124">
        <v>0</v>
      </c>
      <c r="F65" s="124">
        <v>0</v>
      </c>
      <c r="G65" s="124"/>
      <c r="H65" s="124">
        <v>0</v>
      </c>
      <c r="I65" s="120">
        <v>4.215</v>
      </c>
      <c r="J65" s="7"/>
      <c r="K65" s="7"/>
      <c r="L65" s="120">
        <v>41.983181</v>
      </c>
      <c r="M65" s="7">
        <f t="shared" si="13"/>
        <v>2316.996181</v>
      </c>
      <c r="N65" s="86">
        <v>-41.983181</v>
      </c>
      <c r="O65" s="7">
        <f t="shared" si="9"/>
        <v>2275.013</v>
      </c>
      <c r="P65" s="3">
        <f>-O65</f>
        <v>-2275.013</v>
      </c>
      <c r="Q65" s="87">
        <f t="shared" si="10"/>
        <v>0</v>
      </c>
      <c r="R65" s="7">
        <f t="shared" si="11"/>
        <v>0</v>
      </c>
    </row>
    <row r="66" spans="1:18" ht="34.5" customHeight="1">
      <c r="A66" s="117"/>
      <c r="B66" s="129" t="s">
        <v>102</v>
      </c>
      <c r="C66" s="120">
        <v>-285.653</v>
      </c>
      <c r="D66" s="120">
        <v>-179.73</v>
      </c>
      <c r="E66" s="124">
        <v>-16.205</v>
      </c>
      <c r="F66" s="124">
        <v>-7.009511</v>
      </c>
      <c r="G66" s="124">
        <v>-15.729</v>
      </c>
      <c r="H66" s="124"/>
      <c r="I66" s="124">
        <v>-20.778</v>
      </c>
      <c r="J66" s="7"/>
      <c r="K66" s="120"/>
      <c r="L66" s="120"/>
      <c r="M66" s="7">
        <f t="shared" si="13"/>
        <v>-525.104511</v>
      </c>
      <c r="N66" s="3"/>
      <c r="O66" s="7">
        <f t="shared" si="9"/>
        <v>-525.104511</v>
      </c>
      <c r="P66" s="3"/>
      <c r="Q66" s="87">
        <f t="shared" si="10"/>
        <v>-525.104511</v>
      </c>
      <c r="R66" s="7">
        <f t="shared" si="11"/>
        <v>-0.056465765007226186</v>
      </c>
    </row>
    <row r="67" spans="2:18" ht="12" customHeight="1">
      <c r="B67" s="129"/>
      <c r="C67" s="120"/>
      <c r="D67" s="120"/>
      <c r="E67" s="124"/>
      <c r="F67" s="124"/>
      <c r="G67" s="124"/>
      <c r="H67" s="124"/>
      <c r="I67" s="5"/>
      <c r="J67" s="7"/>
      <c r="K67" s="120"/>
      <c r="L67" s="120"/>
      <c r="M67" s="7"/>
      <c r="N67" s="3"/>
      <c r="O67" s="7"/>
      <c r="P67" s="3"/>
      <c r="Q67" s="87"/>
      <c r="R67" s="7"/>
    </row>
    <row r="68" spans="2:18" ht="34.5" customHeight="1" thickBot="1">
      <c r="B68" s="130" t="s">
        <v>103</v>
      </c>
      <c r="C68" s="131">
        <f>C20-C46</f>
        <v>-21165.57588399999</v>
      </c>
      <c r="D68" s="131">
        <f>D20-D46</f>
        <v>3793.4959380000037</v>
      </c>
      <c r="E68" s="132">
        <f>E20-E46</f>
        <v>-775.3725389999963</v>
      </c>
      <c r="F68" s="132">
        <f>F20-F46</f>
        <v>624.2419809999999</v>
      </c>
      <c r="G68" s="132">
        <f>G20-G46</f>
        <v>-474.16473300000325</v>
      </c>
      <c r="H68" s="132">
        <f>H20-H46</f>
        <v>0</v>
      </c>
      <c r="I68" s="131">
        <f>I20-I46</f>
        <v>775.5369999999966</v>
      </c>
      <c r="J68" s="131">
        <f>J20-J46</f>
        <v>-0.706786000000001</v>
      </c>
      <c r="K68" s="131">
        <f>K20-K46</f>
        <v>35.63453765</v>
      </c>
      <c r="L68" s="131">
        <f>L20-L46</f>
        <v>20.226306999999906</v>
      </c>
      <c r="M68" s="131">
        <f>SUM(C68:L68)</f>
        <v>-17166.684178349988</v>
      </c>
      <c r="N68" s="133">
        <f>N20-N46</f>
        <v>0</v>
      </c>
      <c r="O68" s="131">
        <f>O20-O46</f>
        <v>-17166.68417835</v>
      </c>
      <c r="P68" s="131">
        <f>P20-P46</f>
        <v>2201.366091</v>
      </c>
      <c r="Q68" s="134">
        <f>Q20-Q46</f>
        <v>-14965.318087349995</v>
      </c>
      <c r="R68" s="135">
        <f>Q68/$Q$11*100</f>
        <v>-1.6092570463152933</v>
      </c>
    </row>
    <row r="69" spans="2:18" ht="15.75" customHeight="1" thickTop="1">
      <c r="B69" s="12" t="s">
        <v>104</v>
      </c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</row>
  </sheetData>
  <sheetProtection/>
  <mergeCells count="7">
    <mergeCell ref="N2:R2"/>
    <mergeCell ref="B3:R3"/>
    <mergeCell ref="B4:R4"/>
    <mergeCell ref="B5:R5"/>
    <mergeCell ref="Q13:R16"/>
    <mergeCell ref="Q17:Q18"/>
    <mergeCell ref="R17:R18"/>
  </mergeCells>
  <printOptions horizontalCentered="1"/>
  <pageMargins left="0" right="0" top="0.5905511811023623" bottom="0" header="0.5118110236220472" footer="0"/>
  <pageSetup blackAndWhite="1" horizontalDpi="600" verticalDpi="600" orientation="landscape" paperSize="9" scale="50" r:id="rId1"/>
  <rowBreaks count="1" manualBreakCount="1">
    <brk id="44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2018-07-18T07:06:58Z</cp:lastPrinted>
  <dcterms:created xsi:type="dcterms:W3CDTF">2018-07-18T07:01:32Z</dcterms:created>
  <dcterms:modified xsi:type="dcterms:W3CDTF">2018-07-18T07:07:09Z</dcterms:modified>
  <cp:category/>
  <cp:version/>
  <cp:contentType/>
  <cp:contentStatus/>
</cp:coreProperties>
</file>