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ianuarie 2019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</externalReferences>
  <definedNames>
    <definedName name="_____bas1">'[1]data input'!#REF!</definedName>
    <definedName name="_____bas2">'[1]data input'!#REF!</definedName>
    <definedName name="_____bas3">'[1]data input'!#REF!</definedName>
    <definedName name="_____BOP1">#REF!</definedName>
    <definedName name="_____BOP2">'[3]BoP'!#REF!</definedName>
    <definedName name="_____CPI98">'[4]REER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'[5]Annual Tables'!#REF!</definedName>
    <definedName name="_____PAG2">'[5]Index'!#REF!</definedName>
    <definedName name="_____PAG3">'[5]Index'!#REF!</definedName>
    <definedName name="_____PAG4">'[5]Index'!#REF!</definedName>
    <definedName name="_____PAG5">'[5]Index'!#REF!</definedName>
    <definedName name="_____PAG6">'[5]Index'!#REF!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'[4]REER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'[3]RES'!#REF!</definedName>
    <definedName name="_____rge1">#REF!</definedName>
    <definedName name="_____s92">#N/A</definedName>
    <definedName name="_____som1">'[1]data input'!#REF!</definedName>
    <definedName name="_____som2">'[1]data input'!#REF!</definedName>
    <definedName name="_____som3">'[1]data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'[6]INT_RATES_old'!$A$1:$I$34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'[7]EU2DBase'!$C$1:$F$196</definedName>
    <definedName name="_____UKR2">'[7]EU2DBase'!$G$1:$U$196</definedName>
    <definedName name="_____UKR3">'[7]EU2DBase'!#REF!</definedName>
    <definedName name="_____WEO1">#REF!</definedName>
    <definedName name="_____WEO2">#REF!</definedName>
    <definedName name="____bas1">'[1]data input'!#REF!</definedName>
    <definedName name="____bas2">'[1]data input'!#REF!</definedName>
    <definedName name="____bas3">'[1]data input'!#REF!</definedName>
    <definedName name="____BOP1">#REF!</definedName>
    <definedName name="____BOP2">'[3]BoP'!#REF!</definedName>
    <definedName name="____CPI98">'[4]REER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'[5]Annual Tables'!#REF!</definedName>
    <definedName name="____PAG2">'[5]Index'!#REF!</definedName>
    <definedName name="____PAG3">'[5]Index'!#REF!</definedName>
    <definedName name="____PAG4">'[5]Index'!#REF!</definedName>
    <definedName name="____PAG5">'[5]Index'!#REF!</definedName>
    <definedName name="____PAG6">'[5]Index'!#REF!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'[4]REER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'[3]RES'!#REF!</definedName>
    <definedName name="____rge1">#REF!</definedName>
    <definedName name="____s92">#N/A</definedName>
    <definedName name="____som1">'[1]data input'!#REF!</definedName>
    <definedName name="____som2">'[1]data input'!#REF!</definedName>
    <definedName name="____som3">'[1]data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'[6]INT_RATES_old'!$A$1:$I$34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'[7]EU2DBase'!$C$1:$F$196</definedName>
    <definedName name="____UKR2">'[7]EU2DBase'!$G$1:$U$196</definedName>
    <definedName name="____UKR3">'[7]EU2DBase'!#REF!</definedName>
    <definedName name="____WEO1">#REF!</definedName>
    <definedName name="____WEO2">#REF!</definedName>
    <definedName name="___a47">#N/A</definedName>
    <definedName name="___bas1">'[1]data input'!#REF!</definedName>
    <definedName name="___bas2">'[1]data input'!#REF!</definedName>
    <definedName name="___bas3">'[1]data input'!#REF!</definedName>
    <definedName name="___BOP1">#REF!</definedName>
    <definedName name="___BOP2">'[3]BoP'!#REF!</definedName>
    <definedName name="___CPI98">'[4]REER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'[5]Annual Tables'!#REF!</definedName>
    <definedName name="___PAG2">'[5]Index'!#REF!</definedName>
    <definedName name="___PAG3">'[5]Index'!#REF!</definedName>
    <definedName name="___PAG4">'[5]Index'!#REF!</definedName>
    <definedName name="___PAG5">'[5]Index'!#REF!</definedName>
    <definedName name="___PAG6">'[5]Index'!#REF!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'[4]REER Forecast'!#REF!</definedName>
    <definedName name="___prt1">#REF!</definedName>
    <definedName name="___prt2">#REF!</definedName>
    <definedName name="___rep1">#REF!</definedName>
    <definedName name="___rep2">#REF!</definedName>
    <definedName name="___RES2">'[3]RES'!#REF!</definedName>
    <definedName name="___rge1">#REF!</definedName>
    <definedName name="___s92">#N/A</definedName>
    <definedName name="___som1">'[1]data input'!#REF!</definedName>
    <definedName name="___som2">'[1]data input'!#REF!</definedName>
    <definedName name="___som3">'[1]data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'[6]INT_RATES_old'!$A$1:$I$34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'[7]EU2DBase'!$C$1:$F$196</definedName>
    <definedName name="___UKR2">'[7]EU2DBase'!$G$1:$U$196</definedName>
    <definedName name="___UKR3">'[9]EU2DBase'!#REF!</definedName>
    <definedName name="___WEO1">#REF!</definedName>
    <definedName name="___WEO2">#REF!</definedName>
    <definedName name="__0absorc">'[10]Programa'!#REF!</definedName>
    <definedName name="__0c">'[10]Programa'!#REF!</definedName>
    <definedName name="__123Graph_ADEFINITION">'[11]NBM'!#REF!</definedName>
    <definedName name="__123Graph_ADEFINITION2">'[11]NBM'!#REF!</definedName>
    <definedName name="__123Graph_BDEFINITION">'[11]NBM'!#REF!</definedName>
    <definedName name="__123Graph_BDEFINITION2">'[11]NBM'!#REF!</definedName>
    <definedName name="__123Graph_BFITB2">'[12]FITB_all'!#REF!</definedName>
    <definedName name="__123Graph_BFITB3">'[12]FITB_all'!#REF!</definedName>
    <definedName name="__123Graph_BGDP">'[13]Quarterly Program'!#REF!</definedName>
    <definedName name="__123Graph_BMONEY">'[13]Quarterly Program'!#REF!</definedName>
    <definedName name="__123Graph_BTBILL2">'[12]FITB_all'!#REF!</definedName>
    <definedName name="__123Graph_CDEFINITION2">'[14]NBM'!#REF!</definedName>
    <definedName name="__123Graph_DDEFINITION2">'[14]NBM'!#REF!</definedName>
    <definedName name="__a47">___BOP2 '[15]LINK'!$A$1:$A$42</definedName>
    <definedName name="__bas1">'[1]data input'!#REF!</definedName>
    <definedName name="__bas2">'[1]data input'!#REF!</definedName>
    <definedName name="__bas3">'[1]data input'!#REF!</definedName>
    <definedName name="__BOP1">#REF!</definedName>
    <definedName name="__BOP2">'[3]BoP'!#REF!</definedName>
    <definedName name="__CPI98">'[4]REER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'[5]Annual Tables'!#REF!</definedName>
    <definedName name="__PAG2">'[5]Index'!#REF!</definedName>
    <definedName name="__PAG3">'[5]Index'!#REF!</definedName>
    <definedName name="__PAG4">'[5]Index'!#REF!</definedName>
    <definedName name="__PAG5">'[5]Index'!#REF!</definedName>
    <definedName name="__PAG6">'[5]Index'!#REF!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'[4]REER Forecast'!#REF!</definedName>
    <definedName name="__prt1">#REF!</definedName>
    <definedName name="__prt2">#REF!</definedName>
    <definedName name="__rep1">#REF!</definedName>
    <definedName name="__rep2">#REF!</definedName>
    <definedName name="__RES2">'[3]RES'!#REF!</definedName>
    <definedName name="__rge1">#REF!</definedName>
    <definedName name="__s92">NA()</definedName>
    <definedName name="__som1">'[1]data input'!#REF!</definedName>
    <definedName name="__som2">'[1]data input'!#REF!</definedName>
    <definedName name="__som3">'[1]data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'[6]INT_RATES_old'!$A$1:$I$34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'[9]EU2DBase'!$C$1:$F$196</definedName>
    <definedName name="__UKR2">'[9]EU2DBase'!$G$1:$U$196</definedName>
    <definedName name="__UKR3">'[9]EU2DBase'!#REF!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'[15]LINK'!$A$1:$A$42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'[1]data input'!#REF!</definedName>
    <definedName name="_bas2">'[1]data input'!#REF!</definedName>
    <definedName name="_bas3">'[1]data input'!#REF!</definedName>
    <definedName name="_BOP1">#REF!</definedName>
    <definedName name="_BOP2">'[3]BoP'!#REF!</definedName>
    <definedName name="_C">#REF!</definedName>
    <definedName name="_C_14">#REF!</definedName>
    <definedName name="_C_25">#REF!</definedName>
    <definedName name="_CPI98">'[4]REER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'[16]Assumptions'!#REF!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'[16]Assumptions'!#REF!</definedName>
    <definedName name="_Macros_Import_.qbop">_Macros_Import_.qbop</definedName>
    <definedName name="_Macros_Import__qbop">_Macros_Import__qbop</definedName>
    <definedName name="_MTS2">'[5]Annual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'[5]Index'!#REF!</definedName>
    <definedName name="_PAG3">'[5]Index'!#REF!</definedName>
    <definedName name="_PAG4">'[5]Index'!#REF!</definedName>
    <definedName name="_PAG5">'[5]Index'!#REF!</definedName>
    <definedName name="_PAG6">'[5]Index'!#REF!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'[4]REER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'[3]RES'!#REF!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'[1]data input'!#REF!</definedName>
    <definedName name="_som2">'[1]data input'!#REF!</definedName>
    <definedName name="_som3">'[1]data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'[6]INT_RATES_old'!$A$1:$I$34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'[9]EU2DBase'!$C$1:$F$196</definedName>
    <definedName name="_UKR2">'[9]EU2DBase'!$G$1:$U$196</definedName>
    <definedName name="_UKR3">'[7]EU2DBase'!#REF!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'[15]LINK'!$A$1:$A$42</definedName>
    <definedName name="a_11">___BOP2 '[15]LINK'!$A$1:$A$42</definedName>
    <definedName name="a_14">#REF!</definedName>
    <definedName name="a_15">___BOP2 '[15]LINK'!$A$1:$A$42</definedName>
    <definedName name="a_17">___BOP2 '[15]LINK'!$A$1:$A$42</definedName>
    <definedName name="a_2">#REF!</definedName>
    <definedName name="a_20">___BOP2 '[15]LINK'!$A$1:$A$42</definedName>
    <definedName name="a_22">___BOP2 '[15]LINK'!$A$1:$A$42</definedName>
    <definedName name="a_24">___BOP2 '[15]LINK'!$A$1:$A$42</definedName>
    <definedName name="a_25">#REF!</definedName>
    <definedName name="a_28">___BOP2 '[15]LINK'!$A$1:$A$42</definedName>
    <definedName name="a_37">___BOP2 '[15]LINK'!$A$1:$A$42</definedName>
    <definedName name="a_38">___BOP2 '[15]LINK'!$A$1:$A$42</definedName>
    <definedName name="a_46">___BOP2 '[15]LINK'!$A$1:$A$42</definedName>
    <definedName name="a_47">___BOP2 '[15]LINK'!$A$1:$A$42</definedName>
    <definedName name="a_49">___BOP2 '[15]LINK'!$A$1:$A$42</definedName>
    <definedName name="a_54">___BOP2 '[15]LINK'!$A$1:$A$42</definedName>
    <definedName name="a_55">___BOP2 '[15]LINK'!$A$1:$A$42</definedName>
    <definedName name="a_56">___BOP2 '[15]LINK'!$A$1:$A$42</definedName>
    <definedName name="a_57">___BOP2 '[15]LINK'!$A$1:$A$42</definedName>
    <definedName name="a_61">___BOP2 '[15]LINK'!$A$1:$A$42</definedName>
    <definedName name="a_64">___BOP2 '[15]LINK'!$A$1:$A$42</definedName>
    <definedName name="a_65">___BOP2 '[15]LINK'!$A$1:$A$42</definedName>
    <definedName name="a_66">___BOP2 '[15]LINK'!$A$1:$A$42</definedName>
    <definedName name="a47">[0]!___BOP2 '[15]LINK'!$A$1:$A$42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'[17]Montabs'!$B$88:$CO$425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'[18]BFtab10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'[19]WEO'!#REF!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'[6]BNKLOANS_old'!$A$1:$F$40</definedName>
    <definedName name="bas1">'[1]data input'!#REF!</definedName>
    <definedName name="bas2">'[1]data input'!#REF!</definedName>
    <definedName name="bas3">'[1]data input'!#REF!</definedName>
    <definedName name="BASDAT">'[5]Annual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'[1]data input'!#REF!</definedName>
    <definedName name="BasicData">#REF!</definedName>
    <definedName name="basII">'[1]data input'!#REF!</definedName>
    <definedName name="basIII">'[1]data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'[22]Q6'!$E$11:$AH$11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'[23]FAfdi'!$E$10:$BP$10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'[24]CAgds'!$D$10:$BO$10</definedName>
    <definedName name="bgoods_11">'[25]CAgds'!$E$10:$BP$10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'[24]CAinc'!$D$10:$BO$10</definedName>
    <definedName name="binc_11">'[25]CAinc'!$E$10:$BP$10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'[26]Q6'!$E$28:$AH$28</definedName>
    <definedName name="BMG_2">'[26]Q6'!$E$28:$AH$28</definedName>
    <definedName name="BMG_20">'[20]WEO LINK'!#REF!</definedName>
    <definedName name="BMG_25">'[26]Q6'!$E$28:$AH$28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'[24]CAnfs'!$D$10:$BO$10</definedName>
    <definedName name="bnfs_11">'[25]CAnfs'!$E$10:$BP$10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'[3]BoP'!#REF!</definedName>
    <definedName name="BOPF">#REF!</definedName>
    <definedName name="BopInput">#REF!</definedName>
    <definedName name="BOPSUM">#REF!</definedName>
    <definedName name="bother">'[23]FAother'!$E$10:$BP$10</definedName>
    <definedName name="bother_14">#REF!</definedName>
    <definedName name="bother_25">#REF!</definedName>
    <definedName name="BottomRight">#REF!</definedName>
    <definedName name="bport">'[23]FAport'!$E$10:$BP$10</definedName>
    <definedName name="bport_11">'[25]FAport'!$E$10:$BP$10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'[24]CAtrs'!$D$10:$BO$10</definedName>
    <definedName name="btrs_11">'[25]CAtrs'!$E$10:$BP$10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'[28]FDI'!#REF!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'[26]Q6'!$E$26:$AH$26</definedName>
    <definedName name="BXG_2">'[26]Q6'!$E$26:$AH$26</definedName>
    <definedName name="BXG_20">'[20]WEO LINK'!#REF!</definedName>
    <definedName name="BXG_25">'[26]Q6'!$E$26:$AH$26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'[6]CBANK_old'!$A$1:$M$48</definedName>
    <definedName name="CBDebt">#REF!</definedName>
    <definedName name="CBSNFA">'[29]NIR__'!$A$188:$AM$219</definedName>
    <definedName name="CCode">'[30]Codes'!$A$2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'[15]LINK'!$A$1:$A$42</definedName>
    <definedName name="CHART2_11">#REF!</definedName>
    <definedName name="chart2_15">___BOP2 '[15]LINK'!$A$1:$A$42</definedName>
    <definedName name="chart2_17">___BOP2 '[15]LINK'!$A$1:$A$42</definedName>
    <definedName name="chart2_20">___BOP2 '[15]LINK'!$A$1:$A$42</definedName>
    <definedName name="chart2_22">___BOP2 '[15]LINK'!$A$1:$A$42</definedName>
    <definedName name="chart2_24">___BOP2 '[15]LINK'!$A$1:$A$42</definedName>
    <definedName name="chart2_28">___BOP2 '[15]LINK'!$A$1:$A$42</definedName>
    <definedName name="chart2_37">___BOP2 '[15]LINK'!$A$1:$A$42</definedName>
    <definedName name="chart2_38">___BOP2 '[15]LINK'!$A$1:$A$42</definedName>
    <definedName name="chart2_46">___BOP2 '[15]LINK'!$A$1:$A$42</definedName>
    <definedName name="chart2_47">___BOP2 '[15]LINK'!$A$1:$A$42</definedName>
    <definedName name="chart2_49">___BOP2 '[15]LINK'!$A$1:$A$42</definedName>
    <definedName name="chart2_54">___BOP2 '[15]LINK'!$A$1:$A$42</definedName>
    <definedName name="chart2_55">___BOP2 '[15]LINK'!$A$1:$A$42</definedName>
    <definedName name="chart2_56">___BOP2 '[15]LINK'!$A$1:$A$42</definedName>
    <definedName name="chart2_57">___BOP2 '[15]LINK'!$A$1:$A$42</definedName>
    <definedName name="chart2_61">___BOP2 '[15]LINK'!$A$1:$A$42</definedName>
    <definedName name="chart2_64">___BOP2 '[15]LINK'!$A$1:$A$42</definedName>
    <definedName name="chart2_65">___BOP2 '[15]LINK'!$A$1:$A$42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'[31]weo_real'!#REF!</definedName>
    <definedName name="CHK1_1">'[31]weo_real'!#REF!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'[32]country name lookup'!$A$1:$B$50</definedName>
    <definedName name="CNY">#REF!</definedName>
    <definedName name="commodM">#REF!</definedName>
    <definedName name="commodx">#REF!</definedName>
    <definedName name="compar">'[18]BFtab10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'[17]corresp'!$A$1:$B$37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'[4]REER Forecast'!#REF!</definedName>
    <definedName name="CPIindex">'[4]REER Forecast'!#REF!</definedName>
    <definedName name="CPImonth">'[4]REER Forecast'!#REF!</definedName>
    <definedName name="CSBT">'[17]Montabs'!$B$88:$CQ$150</definedName>
    <definedName name="CSBTN">'[17]Montabs'!$B$153:$CO$202</definedName>
    <definedName name="CSBTR">'[17]Montabs'!$B$203:$CO$243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10_3_1">'[34]fondo promedio'!$A$36:$L$74</definedName>
    <definedName name="CUADRO_N__4.1.3">#REF!</definedName>
    <definedName name="CUADRO_N__4_1_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'[30]Current'!$D$61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'[30]Codes'!$H$2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'[7]EU2DBase'!$B$14:$B$31</definedName>
    <definedName name="DATESATKM">#REF!</definedName>
    <definedName name="DATESM">'[7]EU2DBase'!$B$88:$B$196</definedName>
    <definedName name="DATESMTKM">#REF!</definedName>
    <definedName name="DATESQ">'[7]EU2DBase'!$B$49:$B$72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'[41]Debt_Total'!#REF!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'[42]NPV_base'!#REF!</definedName>
    <definedName name="DiscountRate">#REF!</definedName>
    <definedName name="DKK">#REF!</definedName>
    <definedName name="DM">#REF!</definedName>
    <definedName name="DMBNFA">'[29]NIR__'!$A$123:$AM$181</definedName>
    <definedName name="DO">#REF!</definedName>
    <definedName name="DOC">#REF!</definedName>
    <definedName name="DOCFILE">'[43]Contents'!$B$78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'[44]WEO LINK'!#REF!</definedName>
    <definedName name="EDN_11">'[45]WEO LINK'!#REF!</definedName>
    <definedName name="EDN_66">'[45]WEO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'[43]Contents'!$B$73</definedName>
    <definedName name="EDSSDESCRIPTOR_14">#REF!</definedName>
    <definedName name="EDSSDESCRIPTOR_25">#REF!</definedName>
    <definedName name="EDSSDESCRIPTOR_28">#REF!</definedName>
    <definedName name="EDSSFILE">'[43]Contents'!$B$77</definedName>
    <definedName name="EDSSFILE_14">#REF!</definedName>
    <definedName name="EDSSFILE_25">#REF!</definedName>
    <definedName name="EDSSFILE_28">#REF!</definedName>
    <definedName name="EDSSNAME">'[43]Contents'!$B$72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'[43]Contents'!$B$81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'[43]Contents'!$B$74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'[6]EMPLOY_old'!$A$1:$I$52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'[46]C'!$P$428:$T$428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'[47]Q5'!$A:$C,'[47]Q5'!$1:$7</definedName>
    <definedName name="Exch.Rate">#REF!</definedName>
    <definedName name="Exch_Rate">#REF!</definedName>
    <definedName name="exchrate">#REF!</definedName>
    <definedName name="ExitWRS">'[48]Main'!$AB$27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'[49]Q'!$D$52:$O$103</definedName>
    <definedName name="exports">#REF!</definedName>
    <definedName name="expperc">#REF!</definedName>
    <definedName name="expperc_11">'[21]Expenditures'!#REF!</definedName>
    <definedName name="expperc_20">#REF!</definedName>
    <definedName name="expperc_28">#REF!</definedName>
    <definedName name="expperc_64">#REF!</definedName>
    <definedName name="expperc_66">'[21]Expenditures'!#REF!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'[50]Index'!$C$21</definedName>
    <definedName name="FISUM">#REF!</definedName>
    <definedName name="FK_6_65">___BOP2 '[15]LINK'!$A$1:$A$42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'[1]data input'!#REF!</definedName>
    <definedName name="fsan2">'[1]data input'!#REF!</definedName>
    <definedName name="fsan3">'[1]data input'!#REF!</definedName>
    <definedName name="fsI">'[1]data input'!#REF!</definedName>
    <definedName name="fsII">'[1]data input'!#REF!</definedName>
    <definedName name="fsIII">'[1]data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'[22]Q4'!$E$19:$AH$19</definedName>
    <definedName name="GCB_NGDP_14">NA()</definedName>
    <definedName name="GCB_NGDP_2">NA()</definedName>
    <definedName name="GCB_NGDP_25">NA()</definedName>
    <definedName name="GCB_NGDP_66">'[22]Q4'!$E$19:$AH$19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P">#REF!</definedName>
    <definedName name="gdp_14">'[24]IN'!$D$66:$BO$66</definedName>
    <definedName name="GDP_1999_Constant">#REF!</definedName>
    <definedName name="GDP_1999_Current">#REF!</definedName>
    <definedName name="gdp_2">'[24]IN'!$D$66:$BO$66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'[24]IN'!$D$66:$BO$66</definedName>
    <definedName name="gdp_28">'[24]IN'!$D$66:$BO$66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'[22]Q4'!$E$38:$AH$38</definedName>
    <definedName name="GGB_NGDP_14">NA()</definedName>
    <definedName name="GGB_NGDP_2">NA()</definedName>
    <definedName name="GGB_NGDP_25">NA()</definedName>
    <definedName name="GGB_NGDP_66">'[22]Q4'!$E$38:$AH$38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'[42]NPV_base'!#REF!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10_3_1_">'[34]GRÁFICO DE FONDO POR AFILIADO'!$A$3:$H$35</definedName>
    <definedName name="GRÁFICO_10_3_2">'[34]GRÁFICO DE FONDO POR AFILIADO'!$A$36:$H$68</definedName>
    <definedName name="GRÁFICO_10_3_3">'[34]GRÁFICO DE FONDO POR AFILIADO'!$A$69:$H$101</definedName>
    <definedName name="GRÁFICO_10_3_4_">'[34]GRÁFICO DE FONDO POR AFILIADO'!$A$103:$H$135</definedName>
    <definedName name="GRÁFICO_N_10.2.4.">#REF!</definedName>
    <definedName name="GRÁFICO_N_10_2_4_">#REF!</definedName>
    <definedName name="GRAND_TOTAL">#REF!</definedName>
    <definedName name="GRAPHS">'[17]interv'!$A$1:$H$23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'[28]IMP'!#REF!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'[3]Input'!#REF!</definedName>
    <definedName name="INPUT_4">'[3]Input'!#REF!</definedName>
    <definedName name="int">#REF!</definedName>
    <definedName name="INTER_CRED">#REF!</definedName>
    <definedName name="INTER_DEPO">#REF!</definedName>
    <definedName name="INTEREST">'[6]INT_RATES_old'!$A$1:$I$35</definedName>
    <definedName name="Interest_IDA">#REF!</definedName>
    <definedName name="Interest_NC">'[42]NPV_base'!#REF!</definedName>
    <definedName name="InterestRate">#REF!</definedName>
    <definedName name="invtab">'[18]BFtab10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'[23]KA'!$E$10:$BP$10</definedName>
    <definedName name="ka_11">'[25]KA'!$E$10:$BP$10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'[6]LABORMKT_OLD'!$A$1:$O$39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'[49]EU'!$BS$29:$CB$88</definedName>
    <definedName name="Maturity_IDA">#REF!</definedName>
    <definedName name="Maturity_NC">'[42]NPV_base'!#REF!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'[58]Q2'!$E$63:$AH$63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'[5]Annual Raw Data'!#REF!</definedName>
    <definedName name="mflowsa">mflowsa</definedName>
    <definedName name="mflowsq">mflowsq</definedName>
    <definedName name="mgoods">'[24]CAgds'!$D$14:$BO$14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'[17]monimp'!$A$88:$F$92</definedName>
    <definedName name="MIMPALL">'[17]monimp'!$A$67:$F$88</definedName>
    <definedName name="minc">'[24]CAinc'!$D$14:$BO$14</definedName>
    <definedName name="minc_11">'[59]CAinc'!$D$14:$BO$14</definedName>
    <definedName name="MISC3">#REF!</definedName>
    <definedName name="MISC4">'[3]OUTPUT'!#REF!</definedName>
    <definedName name="mm">mm</definedName>
    <definedName name="mm_11">'[60]labels'!#REF!</definedName>
    <definedName name="mm_14">'[60]labels'!#REF!</definedName>
    <definedName name="mm_20">mm_20</definedName>
    <definedName name="mm_24">mm_24</definedName>
    <definedName name="mm_25">'[60]labels'!#REF!</definedName>
    <definedName name="mm_28">mm_28</definedName>
    <definedName name="MNDATES">#REF!</definedName>
    <definedName name="MNEER">#REF!</definedName>
    <definedName name="mnfs">'[24]CAnfs'!$D$14:$BO$14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'[17]Montabs'!$B$315:$CO$371</definedName>
    <definedName name="MONSURR">'[17]Montabs'!$B$374:$CO$425</definedName>
    <definedName name="MONSURVEY">'[17]Montabs'!$B$243:$CQ$311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'[6]MSURVEY_old'!$A$1:$I$54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'[5]Annual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'[18]BFtab10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'[7]EU2DBase'!#REF!</definedName>
    <definedName name="NAMESM">'[7]EU2DBase'!#REF!</definedName>
    <definedName name="NAMESQ">'[7]EU2DBase'!#REF!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'[29]NIR__'!$A$77:$AM$118</definedName>
    <definedName name="NBUNIR">'[29]NIR__'!$A$4:$AM$72</definedName>
    <definedName name="NC_R">'[31]weo_real'!#REF!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'[31]weo_real'!#REF!</definedName>
    <definedName name="NFB_R_GDP">'[31]weo_real'!#REF!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'[58]Q2'!$E$47:$AH$47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'[22]Q1'!$E$51:$AH$51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'[31]weo_real'!#REF!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'[31]weo_real'!#REF!</definedName>
    <definedName name="NIR">'[17]junk'!$A$108:$F$137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an">nman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'[31]weo_real'!#REF!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'[31]weo_real'!#REF!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'[31]weo_real'!#REF!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'[5]Index'!#REF!</definedName>
    <definedName name="PAG3">'[5]Index'!#REF!</definedName>
    <definedName name="PAG4">'[5]Index'!#REF!</definedName>
    <definedName name="PAG5">'[5]Index'!#REF!</definedName>
    <definedName name="PAG6">'[5]Index'!#REF!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'[31]weo_real'!#REF!</definedName>
    <definedName name="pchNMG_R">'[22]Q1'!$E$45:$AH$45</definedName>
    <definedName name="pchNX_R">'[31]weo_real'!#REF!</definedName>
    <definedName name="pchNXG_R">'[22]Q1'!$E$36:$AH$36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'[22]Q3'!$E$22:$AH$22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'[18]BFtab10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'[4]REER Forecast'!#REF!</definedName>
    <definedName name="PPPI95">'[67]WPI'!#REF!</definedName>
    <definedName name="PPPWGT">NA()</definedName>
    <definedName name="PRICES">#REF!</definedName>
    <definedName name="print_aea">#REF!</definedName>
    <definedName name="PRINT_AREA_MI">'[7]EU2DBase'!$C$12:$U$156</definedName>
    <definedName name="Print_Area1">'[68]Tab16_2000_'!$A$1:$G$33</definedName>
    <definedName name="Print_Area2">'[68]Tab16_2000_'!$A$1:$G$33</definedName>
    <definedName name="Print_Area3">'[68]Tab16_2000_'!$A$1:$G$33</definedName>
    <definedName name="_xlnm.Print_Titles" localSheetId="0">'ianuarie 2019 '!$13:$18</definedName>
    <definedName name="PRINT_TITLES_MI">#REF!</definedName>
    <definedName name="Print1">'[69]DATA'!$A$2:$BK$75</definedName>
    <definedName name="Print2">'[69]DATA'!$A$77:$AX$111</definedName>
    <definedName name="Print3">'[69]DATA'!$A$112:$CH$112</definedName>
    <definedName name="Print4">'[69]DATA'!$A$113:$AX$125</definedName>
    <definedName name="Print5">'[69]DATA'!$A$128:$AM$133</definedName>
    <definedName name="Print6">'[69]DATA'!#REF!</definedName>
    <definedName name="Print6_9">'[69]DATA'!$A$135:$N$199</definedName>
    <definedName name="printme">#REF!</definedName>
    <definedName name="PRINTNMP">#REF!</definedName>
    <definedName name="PrintThis_Links">'[48]Links'!$A$1:$F$33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'[70]Debtind:2001_02 Debt Service '!$B$2:$J$72</definedName>
    <definedName name="PROJ">'[70]XMS:MT_Low'!$B$2:$N$57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'[71]GRAFPROM'!#REF!</definedName>
    <definedName name="ProposedCredits">#REF!</definedName>
    <definedName name="prt">'[17]real'!$A$1:$V$98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'[5]Quarterly Raw Data'!#REF!</definedName>
    <definedName name="QTAB7">'[5]Quarterly MacroFlow'!#REF!</definedName>
    <definedName name="QTAB7A">'[5]Quarterly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'[15]LINK'!$A$1:$A$42</definedName>
    <definedName name="RANGENAME_11">#REF!</definedName>
    <definedName name="rateavuseuro">'[23]INweo'!$E$20:$BP$20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'[23]INweo'!$E$21:$BP$21</definedName>
    <definedName name="Ratios">#REF!</definedName>
    <definedName name="Ratios_14">#REF!</definedName>
    <definedName name="Ratios_25">#REF!</definedName>
    <definedName name="REA_EXP">'[72]OUT'!$L$46:$S$88</definedName>
    <definedName name="REA_SEC">'[72]OUT'!$L$191:$S$218</definedName>
    <definedName name="REAL">#REF!</definedName>
    <definedName name="REAL_SAV">'[72]OUT'!$L$8:$S$30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'[17]Montabs'!$B$482:$AJ$533</definedName>
    <definedName name="REDCBACC">'[17]Montabs'!$B$482:$AM$533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'[17]Montabs'!$B$537:$AM$589</definedName>
    <definedName name="REDMS">'[17]Montabs'!$B$536:$AJ$589</definedName>
    <definedName name="REDTab10">'[73]Documents'!$B$454:$H$501</definedName>
    <definedName name="REDTab35">'[74]RED'!#REF!</definedName>
    <definedName name="REDTab43a">#REF!</definedName>
    <definedName name="REDTab43b">#REF!</definedName>
    <definedName name="REDTab6">'[73]Documents'!$B$273:$G$320</definedName>
    <definedName name="REDTab8">'[73]Documents'!$B$349:$G$383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'[43]Contents'!$B$79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'[3]RES'!#REF!</definedName>
    <definedName name="RetrieveMode">'[75]Setup'!$A$1:$A$3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'[48]Main'!$AB$28</definedName>
    <definedName name="rngDepartmentDrive">'[48]Main'!$AB$25</definedName>
    <definedName name="rngEMailAddress">'[48]Main'!$AB$22</definedName>
    <definedName name="rngErrorSort">'[48]ErrCheck'!$A$4</definedName>
    <definedName name="rngLastSave">'[48]Main'!$G$21</definedName>
    <definedName name="rngLastSent">'[48]Main'!$G$20</definedName>
    <definedName name="rngLastUpdate">'[48]Links'!$D$2</definedName>
    <definedName name="rngNeedsUpdate">'[48]Links'!$E$2</definedName>
    <definedName name="rngNews">'[48]Main'!$AB$29</definedName>
    <definedName name="RNGNM">#REF!</definedName>
    <definedName name="rngQuestChecked">'[48]ErrCheck'!$A$3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'[16]Output data'!#REF!</definedName>
    <definedName name="SEK">#REF!</definedName>
    <definedName name="SEL_AGRI">'[6]AGRI_old'!$A$1:$S$22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'[72]IN'!$B$22:$S$49</definedName>
    <definedName name="SHEETNAME_11">#REF!</definedName>
    <definedName name="Simple">#REF!</definedName>
    <definedName name="sitab">#REF!</definedName>
    <definedName name="sitab_11">#REF!</definedName>
    <definedName name="som1">'[1]data input'!#REF!</definedName>
    <definedName name="som2">'[1]data input'!#REF!</definedName>
    <definedName name="som3">'[1]data input'!#REF!</definedName>
    <definedName name="somI">'[1]data input'!#REF!</definedName>
    <definedName name="somII">'[1]data input'!#REF!</definedName>
    <definedName name="somIII">'[1]data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'[16]Output data'!#REF!</definedName>
    <definedName name="SRTab6">#REF!</definedName>
    <definedName name="SRTab7">'[74]RED'!#REF!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'[76]IMATA'!$B$45:$B$108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'[1]data input'!#REF!</definedName>
    <definedName name="stat2">'[1]data input'!#REF!</definedName>
    <definedName name="stat3">'[1]data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'[1]data input'!#REF!</definedName>
    <definedName name="statII">'[1]data input'!#REF!</definedName>
    <definedName name="statIII">'[1]data input'!#REF!</definedName>
    <definedName name="statt">'[1]data input'!#REF!</definedName>
    <definedName name="Stocks_Dates">'[77]a45'!#REF!</definedName>
    <definedName name="Stocks_Form">'[77]a45'!#REF!</definedName>
    <definedName name="Stocks_IDs">'[77]a45'!#REF!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'[73]Prices'!$A$99:$J$131</definedName>
    <definedName name="T11IMW">'[73]Labor'!$B$3:$J$45</definedName>
    <definedName name="T12ULC">'[73]Labor'!$B$53:$J$97</definedName>
    <definedName name="T13LFE">'[73]Labor'!$B$155:$I$200</definedName>
    <definedName name="T14EPE">'[73]Labor'!$B$256:$J$309</definedName>
    <definedName name="T15ROP">#REF!</definedName>
    <definedName name="T16OPU">#REF!</definedName>
    <definedName name="t1a">#REF!</definedName>
    <definedName name="t2a">#REF!</definedName>
    <definedName name="T2YSECREA">'[78]GDPSEC'!$A$11:$M$80</definedName>
    <definedName name="t3a">#REF!</definedName>
    <definedName name="T3YSECNOM">'[78]GDPSEC'!$A$93:$M$153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'[73]Prices'!$A$3:$R$47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'[79]RED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'[79]RED tables'!#REF!</definedName>
    <definedName name="tab23">#REF!</definedName>
    <definedName name="tab23_11">'[79]RED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'[79]RED tables'!#REF!</definedName>
    <definedName name="tab24">#REF!</definedName>
    <definedName name="tab24_11">'[79]RED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'[79]RED tables'!#REF!</definedName>
    <definedName name="tab25">#REF!</definedName>
    <definedName name="tab25_11">'[79]RED tables'!#REF!</definedName>
    <definedName name="tab25_20">#REF!</definedName>
    <definedName name="tab25_28">#REF!</definedName>
    <definedName name="tab25_66">'[79]RED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'[80]E'!$A$1:$AK$43</definedName>
    <definedName name="tab4_14">#REF!</definedName>
    <definedName name="tab4_2">#REF!</definedName>
    <definedName name="tab4_25">#REF!</definedName>
    <definedName name="tab4_28">#REF!</definedName>
    <definedName name="TAB4_66">'[80]E'!$A$1:$AK$43</definedName>
    <definedName name="tab43">#REF!</definedName>
    <definedName name="tab44">#REF!</definedName>
    <definedName name="TAB4A">'[80]E'!$B$102:$AK$153</definedName>
    <definedName name="TAB4B">'[80]E'!$B$48:$AK$100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'[5]Annual Tables'!#REF!</definedName>
    <definedName name="TAB6B">'[5]Annual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'[81]Table'!$A$1:$AA$81</definedName>
    <definedName name="Table__47">'[82]RED47'!$A$1:$I$53</definedName>
    <definedName name="Table_1">#REF!</definedName>
    <definedName name="Table_1.__Armenia__Selected_Economic_Indicators">'[6]SEI_OLD'!$A$1:$G$59</definedName>
    <definedName name="Table_1___Armenia__Selected_Economic_Indicators">'[6]SEI_OLD'!$A$1:$G$59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'[6]LABORMKT_OLD'!$A$1:$O$37</definedName>
    <definedName name="Table_10____Mozambique____Medium_Term_External_Debt__1997_2015">#REF!</definedName>
    <definedName name="Table_10__Armenia___Labor_Market_Indicators__1994_99__1">'[6]LABORMKT_OLD'!$A$1:$O$37</definedName>
    <definedName name="table_11">#REF!</definedName>
    <definedName name="Table_11._Armenia___Average_Monthly_Wages_in_the_State_Sector__1994_99__1">'[6]WAGES_old'!$A$1:$F$63</definedName>
    <definedName name="Table_11__Armenia___Average_Monthly_Wages_in_the_State_Sector__1994_99__1">'[6]WAGES_old'!$A$1:$F$63</definedName>
    <definedName name="Table_12.__Armenia__Labor_Force__Employment__and_Unemployment__1994_99">'[6]EMPLOY_old'!$A$1:$H$53</definedName>
    <definedName name="Table_12___Armenia__Labor_Force__Employment__and_Unemployment__1994_99">'[6]EMPLOY_old'!$A$1:$H$53</definedName>
    <definedName name="Table_13._Armenia___Employment_in_the_Public_Sector__1994_99">'[6]EMPL_PUBL_old'!$A$1:$F$27</definedName>
    <definedName name="Table_13__Armenia___Employment_in_the_Public_Sector__1994_99">'[6]EMPL_PUBL_old'!$A$1:$F$27</definedName>
    <definedName name="Table_14">#REF!</definedName>
    <definedName name="Table_14._Armenia___Budgetary_Sector_Employment__1994_99">'[6]EMPL_BUDG_old'!$A$1:$K$17</definedName>
    <definedName name="Table_14__Armenia___Budgetary_Sector_Employment__1994_99">'[6]EMPL_BUDG_old'!$A$1:$K$17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'[6]EXPEN_old'!$A$1:$F$25</definedName>
    <definedName name="Table_19__Armenia___Distribution_of_Current_Expenditures_in_the_Consolidated_Government_Budget__1994_99">'[6]EXPEN_old'!$A$1:$F$25</definedName>
    <definedName name="Table_2.__Armenia___Real_Gross_Domestic_Product_Growth__1994_99">'[6]NGDP_R_old'!$A$1:$L$35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'[6]NGDP_R_old'!$A$1:$L$35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'[6]TAX_REV_old'!$A$1:$F$24</definedName>
    <definedName name="Table_20__Armenia___Composition_of_Tax_Revenues_in_Consolidated_Government_Budget__1994_99">'[6]TAX_REV_old'!$A$1:$F$24</definedName>
    <definedName name="Table_21._Armenia___Accounts_of_the_Central_Bank__1994_99">'[6]CBANK_old'!$A$1:$U$46</definedName>
    <definedName name="Table_21__Armenia___Accounts_of_the_Central_Bank__1994_99">'[6]CBANK_old'!$A$1:$U$46</definedName>
    <definedName name="Table_22._Armenia___Monetary_Survey__1994_99">'[6]MSURVEY_old'!$A$1:$Q$52</definedName>
    <definedName name="Table_22__Armenia___Monetary_Survey__1994_99">'[6]MSURVEY_old'!$A$1:$Q$52</definedName>
    <definedName name="Table_23._Armenia___Commercial_Banks___Interest_Rates_for_Loans_and_Deposits_in_Drams_and_U.S._Dollars__1996_99">'[6]INT_RATES_old'!$A$1:$R$32</definedName>
    <definedName name="Table_23__Armenia___Commercial_Banks___Interest_Rates_for_Loans_and_Deposits_in_Drams_and_U_S__Dollars__1996_99">'[6]INT_RATES_old'!$A$1:$R$32</definedName>
    <definedName name="Table_24._Armenia___Treasury_Bills__1995_99">'[6]Tbill_old'!$A$1:$U$31</definedName>
    <definedName name="Table_24__Armenia___Treasury_Bills__1995_99">'[6]Tbill_old'!$A$1:$U$31</definedName>
    <definedName name="Table_25">#REF!</definedName>
    <definedName name="Table_25._Armenia___Quarterly_Balance_of_Payments_and_External_Financing__1995_99">'[6]BOP_Q_OLD'!$A$1:$F$74</definedName>
    <definedName name="Table_25__Armenia___Quarterly_Balance_of_Payments_and_External_Financing__1995_99">'[6]BOP_Q_OLD'!$A$1:$F$74</definedName>
    <definedName name="Table_26._Armenia___Summary_External_Debt_Data__1995_99">'[6]EXTDEBT_OLD'!$A$1:$F$45</definedName>
    <definedName name="Table_26__Armenia___Summary_External_Debt_Data__1995_99">'[6]EXTDEBT_OLD'!$A$1:$F$45</definedName>
    <definedName name="Table_27.__Armenia___Commodity_Composition_of_Trade__1995_99">'[6]COMP_TRADE'!$A$1:$F$29</definedName>
    <definedName name="Table_27___Armenia___Commodity_Composition_of_Trade__1995_99">'[6]COMP_TRADE'!$A$1:$F$29</definedName>
    <definedName name="Table_28._Armenia___Direction_of_Trade__1995_99">'[6]DOT'!$A$1:$F$66</definedName>
    <definedName name="Table_28__Armenia___Direction_of_Trade__1995_99">'[6]DOT'!$A$1:$F$66</definedName>
    <definedName name="Table_29._Armenia___Incorporatized_and_Partially_Privatized_Enterprises__1994_99">'[6]PRIVATE_OLD'!$A$1:$G$29</definedName>
    <definedName name="Table_29__Armenia___Incorporatized_and_Partially_Privatized_Enterprises__1994_99">'[6]PRIVATE_OLD'!$A$1:$G$29</definedName>
    <definedName name="Table_3.__Armenia_Quarterly_Real_GDP_1997_99">'[6]GDP_q_old'!$A$1:$P$31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'[6]GDP_q_old'!$A$1:$P$31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'[6]BNKIND_old'!$A$1:$M$16</definedName>
    <definedName name="Table_30__Armenia___Banking_System_Indicators__1997_99">'[6]BNKIND_old'!$A$1:$M$16</definedName>
    <definedName name="Table_31._Armenia___Banking_Sector_Loans__1996_99">'[6]BNKLOANS_old'!$A$1:$O$40</definedName>
    <definedName name="Table_31__Armenia___Banking_Sector_Loans__1996_99">'[6]BNKLOANS_old'!$A$1:$O$40</definedName>
    <definedName name="Table_32._Armenia___Total_Electricity_Generation__Distribution_and_Collection__1994_99">'[6]ELECTR_old'!$A$1:$F$51</definedName>
    <definedName name="Table_32__Armenia___Total_Electricity_Generation__Distribution_and_Collection__1994_99">'[6]ELECTR_old'!$A$1:$F$51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'[6]taxrevSum'!$A$1:$F$52</definedName>
    <definedName name="Table_34__General_Government_Tax_Revenue_Performance_in_Armenia_and_Comparator_Countries_1995___1998_1">'[6]taxrevSum'!$A$1:$F$52</definedName>
    <definedName name="Table_4.__Moldova____Monetary_Survey_and_Projections__1994_98_1">#REF!</definedName>
    <definedName name="Table_4._Armenia___Gross_Domestic_Product__1994_99">'[6]NGDP_old'!$A$1:$O$33</definedName>
    <definedName name="Table_4___Moldova____Monetary_Survey_and_Projections__1994_98_1">#REF!</definedName>
    <definedName name="Table_4__Armenia___Gross_Domestic_Product__1994_99">'[6]NGDP_old'!$A$1:$O$33</definedName>
    <definedName name="Table_4SR">#REF!</definedName>
    <definedName name="Table_5._Armenia___Production_of_Selected_Agricultural_Products__1994_99">'[6]AGRI_old'!$A$1:$S$22</definedName>
    <definedName name="Table_5__Armenia___Production_of_Selected_Agricultural_Products__1994_99">'[6]AGRI_old'!$A$1:$S$22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'[6]INDCOM_old'!$A$1:$L$31</definedName>
    <definedName name="Table_6___Moldova__Balance_of_Payments__1994_98">#REF!</definedName>
    <definedName name="Table_6__Armenia___Production_of_Selected_Industrial_Commodities__1994_99">'[6]INDCOM_old'!$A$1:$L$31</definedName>
    <definedName name="Table_7._Armenia___Consumer_Prices__1994_99">'[6]CPI_old'!$A$1:$I$102</definedName>
    <definedName name="Table_7__Armenia___Consumer_Prices__1994_99">'[6]CPI_old'!$A$1:$I$102</definedName>
    <definedName name="Table_8.__Armenia___Selected_Energy_Prices__1994_99__1">'[6]ENERGY_old'!$A$1:$AF$25</definedName>
    <definedName name="Table_8___Armenia___Selected_Energy_Prices__1994_99__1">'[6]ENERGY_old'!$A$1:$AF$25</definedName>
    <definedName name="Table_9._Armenia___Regulated_Prices_for_Main_Commodities_and_Services__1994_99__1">'[6]MAINCOM_old '!$A$1:$H$20</definedName>
    <definedName name="Table_9__Armenia___Regulated_Prices_for_Main_Commodities_and_Services__1994_99__1">'[6]MAINCOM_old '!$A$1:$H$20</definedName>
    <definedName name="Table_debt">'[83]Table'!$A$3:$AB$70</definedName>
    <definedName name="Table_debt_14">#REF!</definedName>
    <definedName name="Table_debt_25">#REF!</definedName>
    <definedName name="Table_debt_new">'[84]Table'!$A$3:$AB$70</definedName>
    <definedName name="Table_debt_new_11">'[85]Table'!$A$3:$AB$70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'[72]Labor'!$A$1:$X$58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'[83]Table_GEF'!$B$2:$T$51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'[48]ErrCheck'!$A$3:$E$5</definedName>
    <definedName name="tblLinks">'[48]Links'!$A$4:$F$33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'[26]Q5'!$E$23:$AH$23</definedName>
    <definedName name="TMG_D_2">'[26]Q5'!$E$23:$AH$23</definedName>
    <definedName name="TMG_D_20">'[20]WEO LINK'!#REF!</definedName>
    <definedName name="TMG_D_25">'[26]Q5'!$E$23:$AH$23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'[3]Trade'!#REF!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'[7]EU2DBase'!$C$1:$F$196</definedName>
    <definedName name="UKR2">'[7]EU2DBase'!$G$1:$U$196</definedName>
    <definedName name="UKR3">'[7]EU2DBase'!#REF!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'[43]Contents'!$B$80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'[17]Montabs:junk'!$B$17:$U$38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'[4]REER Forecast'!#REF!</definedName>
    <definedName name="Wt_d">#REF!</definedName>
    <definedName name="xdf">#REF!</definedName>
    <definedName name="xdr">#REF!</definedName>
    <definedName name="xgoods">'[24]CAgds'!$D$12:$BO$12</definedName>
    <definedName name="xgoods_11">'[59]CAgds'!$D$12:$BO$12</definedName>
    <definedName name="XGS">#REF!</definedName>
    <definedName name="xinc">'[24]CAinc'!$D$12:$BO$12</definedName>
    <definedName name="xinc_11">'[59]CAinc'!$D$12:$BO$12</definedName>
    <definedName name="xnfs">'[24]CAnfs'!$D$12:$BO$12</definedName>
    <definedName name="xnfs_11">'[59]CAnfs'!$D$12:$BO$12</definedName>
    <definedName name="XOF">#REF!</definedName>
    <definedName name="xr">#REF!</definedName>
    <definedName name="xxWRS_1">___BOP2 '[15]LINK'!$A$1:$A$42</definedName>
    <definedName name="xxWRS_1_15">___BOP2 '[15]LINK'!$A$1:$A$42</definedName>
    <definedName name="xxWRS_1_17">___BOP2 '[15]LINK'!$A$1:$A$42</definedName>
    <definedName name="xxWRS_1_2">#REF!</definedName>
    <definedName name="xxWRS_1_20">___BOP2 '[15]LINK'!$A$1:$A$42</definedName>
    <definedName name="xxWRS_1_22">___BOP2 '[15]LINK'!$A$1:$A$42</definedName>
    <definedName name="xxWRS_1_24">___BOP2 '[15]LINK'!$A$1:$A$42</definedName>
    <definedName name="xxWRS_1_28">___BOP2 '[15]LINK'!$A$1:$A$42</definedName>
    <definedName name="xxWRS_1_37">___BOP2 '[15]LINK'!$A$1:$A$42</definedName>
    <definedName name="xxWRS_1_38">___BOP2 '[15]LINK'!$A$1:$A$42</definedName>
    <definedName name="xxWRS_1_46">___BOP2 '[15]LINK'!$A$1:$A$42</definedName>
    <definedName name="xxWRS_1_47">___BOP2 '[15]LINK'!$A$1:$A$42</definedName>
    <definedName name="xxWRS_1_49">___BOP2 '[15]LINK'!$A$1:$A$42</definedName>
    <definedName name="xxWRS_1_54">___BOP2 '[15]LINK'!$A$1:$A$42</definedName>
    <definedName name="xxWRS_1_55">___BOP2 '[15]LINK'!$A$1:$A$42</definedName>
    <definedName name="xxWRS_1_56">___BOP2 '[15]LINK'!$A$1:$A$42</definedName>
    <definedName name="xxWRS_1_57">___BOP2 '[15]LINK'!$A$1:$A$42</definedName>
    <definedName name="xxWRS_1_61">___BOP2 '[15]LINK'!$A$1:$A$42</definedName>
    <definedName name="xxWRS_1_63">___BOP2 '[15]LINK'!$A$1:$A$42</definedName>
    <definedName name="xxWRS_1_64">___BOP2 '[15]LINK'!$A$1:$A$42</definedName>
    <definedName name="xxWRS_1_65">___BOP2 '[15]LINK'!$A$1:$A$42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'[86]Table'!$A$3:$AB$70</definedName>
    <definedName name="xxxxx_11">'[87]Table'!$A$3:$AB$70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'[88]ass'!$7:$7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'[89]oth'!$17:$17</definedName>
    <definedName name="zRoWCPIchange">#REF!</definedName>
    <definedName name="zRoWCPIchange_14">#REF!</definedName>
    <definedName name="zRoWCPIchange_25">#REF!</definedName>
    <definedName name="zSDReRate">'[89]ass'!$24:$24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'[90]до викупа'!$E$664</definedName>
  </definedNames>
  <calcPr fullCalcOnLoad="1"/>
</workbook>
</file>

<file path=xl/sharedStrings.xml><?xml version="1.0" encoding="utf-8"?>
<sst xmlns="http://schemas.openxmlformats.org/spreadsheetml/2006/main" count="112" uniqueCount="104">
  <si>
    <t xml:space="preserve">BUGETUL GENERAL CONSOLIDAT </t>
  </si>
  <si>
    <t>Realizări 01.01 - 31.01.2019</t>
  </si>
  <si>
    <t/>
  </si>
  <si>
    <t>PIB 2019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</si>
  <si>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</si>
  <si>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</si>
  <si>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</si>
  <si>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</si>
  <si>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</si>
  <si>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</si>
  <si>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Total</t>
  </si>
  <si>
    <t xml:space="preserve">Transferuri </t>
  </si>
  <si>
    <t>Opera-</t>
  </si>
  <si>
    <t>Buget general consolidat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</si>
  <si>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</si>
  <si>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</si>
  <si>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</si>
  <si>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</si>
  <si>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</si>
  <si>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</si>
  <si>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</si>
  <si>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</si>
  <si>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</si>
  <si>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</si>
  <si>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</si>
  <si>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</si>
  <si>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</si>
  <si>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</si>
  <si>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</si>
  <si>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unic 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</si>
  <si>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</si>
  <si>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</si>
  <si>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</si>
  <si>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</si>
  <si>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</si>
  <si>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</si>
  <si>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</si>
  <si>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</si>
  <si>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</si>
  <si>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>de stat</t>
  </si>
  <si>
    <t xml:space="preserve">somaj </t>
  </si>
  <si>
    <t xml:space="preserve"> asigurari </t>
  </si>
  <si>
    <t xml:space="preserve"> finantate </t>
  </si>
  <si>
    <t xml:space="preserve">bursabile </t>
  </si>
  <si>
    <t>administrare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</si>
  <si>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</si>
  <si>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</si>
  <si>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</si>
  <si>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</si>
  <si>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</si>
  <si>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</si>
  <si>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a infrastructurii </t>
  </si>
  <si>
    <t>Sume</t>
  </si>
  <si>
    <t>% din PIB</t>
  </si>
  <si>
    <t xml:space="preserve"> sanatate </t>
  </si>
  <si>
    <t xml:space="preserve"> partial din
venituri 
proprii</t>
  </si>
  <si>
    <t>rutiere</t>
  </si>
  <si>
    <t xml:space="preserve">   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</si>
  <si>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</si>
  <si>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</si>
  <si>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</si>
  <si>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</si>
  <si>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</si>
  <si>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</si>
  <si>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</si>
  <si>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</si>
  <si>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</si>
  <si>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</si>
  <si>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</si>
  <si>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Taxa pe utilizarea bunurilor, autorizarea utilizarii bunurilor sau pe  desfasurarea de activitati </t>
  </si>
  <si>
    <t>Impozitul pe comertul exterior (taxe vamale)</t>
  </si>
  <si>
    <t>Alte impozite si taxe fiscale</t>
  </si>
  <si>
    <t xml:space="preserve">  Contributii de asigurari*</t>
  </si>
  <si>
    <t xml:space="preserve">  Venituri nefiscale</t>
  </si>
  <si>
    <t xml:space="preserve">Subventii </t>
  </si>
  <si>
    <t>Venituri din capital</t>
  </si>
  <si>
    <t>Donatii</t>
  </si>
  <si>
    <t>Sume primite de la UE/alti donatori în contul platilor efectuate si prefinantari</t>
  </si>
  <si>
    <t>Operatiuni financiare</t>
  </si>
  <si>
    <t>Sume în curs de distribuire</t>
  </si>
  <si>
    <t xml:space="preserve">Alte sume primite de la UE 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</si>
  <si>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</si>
  <si>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</si>
  <si>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</si>
  <si>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</si>
  <si>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</si>
  <si>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</si>
  <si>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</si>
  <si>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</si>
  <si>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</si>
  <si>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</si>
  <si>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</si>
  <si>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</si>
  <si>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</si>
  <si>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</si>
  <si>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</si>
  <si>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</si>
  <si>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</si>
  <si>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</si>
  <si>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</si>
  <si>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</si>
  <si>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</si>
  <si>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</si>
  <si>
    <t>de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</si>
</sst>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#,##0.0000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2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33" borderId="0" xfId="0" applyFont="1" applyFill="1" applyAlignment="1">
      <alignment/>
    </xf>
    <xf numFmtId="164" fontId="2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 applyProtection="1">
      <alignment horizontal="left" vertic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 locked="0"/>
    </xf>
    <xf numFmtId="164" fontId="0" fillId="33" borderId="0" xfId="0" applyNumberFormat="1" applyFont="1" applyFill="1" applyAlignment="1">
      <alignment/>
    </xf>
    <xf numFmtId="164" fontId="2" fillId="33" borderId="0" xfId="0" applyNumberFormat="1" applyFont="1" applyFill="1" applyAlignment="1" applyProtection="1">
      <alignment horizontal="center" vertical="center"/>
      <protection/>
    </xf>
    <xf numFmtId="164" fontId="2" fillId="33" borderId="0" xfId="0" applyNumberFormat="1" applyFont="1" applyFill="1" applyAlignment="1">
      <alignment horizontal="center" vertical="center"/>
    </xf>
    <xf numFmtId="164" fontId="4" fillId="33" borderId="0" xfId="0" applyNumberFormat="1" applyFont="1" applyFill="1" applyAlignment="1" applyProtection="1">
      <alignment horizontal="center" vertical="center"/>
      <protection/>
    </xf>
    <xf numFmtId="4" fontId="2" fillId="33" borderId="0" xfId="0" applyNumberFormat="1" applyFont="1" applyFill="1" applyAlignment="1" applyProtection="1">
      <alignment horizontal="center" vertical="center"/>
      <protection/>
    </xf>
    <xf numFmtId="164" fontId="3" fillId="33" borderId="0" xfId="0" applyNumberFormat="1" applyFont="1" applyFill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right"/>
      <protection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/>
      <protection locked="0"/>
    </xf>
    <xf numFmtId="165" fontId="6" fillId="33" borderId="0" xfId="0" applyNumberFormat="1" applyFont="1" applyFill="1" applyAlignment="1" applyProtection="1">
      <alignment horizontal="center"/>
      <protection locked="0"/>
    </xf>
    <xf numFmtId="164" fontId="3" fillId="33" borderId="0" xfId="0" applyNumberFormat="1" applyFont="1" applyFill="1" applyBorder="1" applyAlignment="1" applyProtection="1">
      <alignment horizontal="center"/>
      <protection locked="0"/>
    </xf>
    <xf numFmtId="164" fontId="7" fillId="33" borderId="0" xfId="0" applyNumberFormat="1" applyFont="1" applyFill="1" applyAlignment="1" applyProtection="1">
      <alignment horizontal="center"/>
      <protection locked="0"/>
    </xf>
    <xf numFmtId="164" fontId="7" fillId="33" borderId="0" xfId="0" applyNumberFormat="1" applyFont="1" applyFill="1" applyBorder="1" applyAlignment="1" applyProtection="1">
      <alignment horizontal="right"/>
      <protection locked="0"/>
    </xf>
    <xf numFmtId="164" fontId="8" fillId="33" borderId="0" xfId="0" applyNumberFormat="1" applyFont="1" applyFill="1" applyBorder="1" applyAlignment="1" applyProtection="1">
      <alignment horizontal="right"/>
      <protection locked="0"/>
    </xf>
    <xf numFmtId="164" fontId="9" fillId="33" borderId="0" xfId="0" applyNumberFormat="1" applyFont="1" applyFill="1" applyBorder="1" applyAlignment="1" applyProtection="1">
      <alignment horizontal="right"/>
      <protection locked="0"/>
    </xf>
    <xf numFmtId="164" fontId="9" fillId="33" borderId="0" xfId="0" applyNumberFormat="1" applyFont="1" applyFill="1" applyBorder="1" applyAlignment="1" applyProtection="1">
      <alignment horizontal="center"/>
      <protection locked="0"/>
    </xf>
    <xf numFmtId="49" fontId="5" fillId="33" borderId="0" xfId="0" applyNumberFormat="1" applyFont="1" applyFill="1" applyBorder="1" applyAlignment="1" applyProtection="1">
      <alignment horizontal="center"/>
      <protection locked="0"/>
    </xf>
    <xf numFmtId="4" fontId="4" fillId="33" borderId="0" xfId="0" applyNumberFormat="1" applyFont="1" applyFill="1" applyBorder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/>
      <protection locked="0"/>
    </xf>
    <xf numFmtId="4" fontId="5" fillId="33" borderId="0" xfId="0" applyNumberFormat="1" applyFont="1" applyFill="1" applyBorder="1" applyAlignment="1" applyProtection="1">
      <alignment horizontal="center"/>
      <protection locked="0"/>
    </xf>
    <xf numFmtId="165" fontId="2" fillId="33" borderId="0" xfId="0" applyNumberFormat="1" applyFont="1" applyFill="1" applyBorder="1" applyAlignment="1" applyProtection="1">
      <alignment horizontal="center"/>
      <protection locked="0"/>
    </xf>
    <xf numFmtId="164" fontId="9" fillId="33" borderId="0" xfId="0" applyNumberFormat="1" applyFont="1" applyFill="1" applyBorder="1" applyAlignment="1" applyProtection="1">
      <alignment/>
      <protection locked="0"/>
    </xf>
    <xf numFmtId="164" fontId="6" fillId="33" borderId="0" xfId="56" applyNumberFormat="1" applyFont="1" applyFill="1" applyAlignment="1">
      <alignment/>
      <protection/>
    </xf>
    <xf numFmtId="164" fontId="7" fillId="33" borderId="0" xfId="0" applyNumberFormat="1" applyFont="1" applyFill="1" applyBorder="1" applyAlignment="1" applyProtection="1">
      <alignment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6" fillId="33" borderId="0" xfId="0" applyNumberFormat="1" applyFont="1" applyFill="1" applyBorder="1" applyAlignment="1" applyProtection="1">
      <alignment horizontal="right"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165" fontId="6" fillId="33" borderId="0" xfId="0" applyNumberFormat="1" applyFont="1" applyFill="1" applyBorder="1" applyAlignment="1" applyProtection="1" quotePrefix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center" vertical="top" readingOrder="1"/>
      <protection/>
    </xf>
    <xf numFmtId="164" fontId="4" fillId="33" borderId="10" xfId="0" applyNumberFormat="1" applyFont="1" applyFill="1" applyBorder="1" applyAlignment="1" applyProtection="1">
      <alignment horizontal="center" vertical="top" readingOrder="1"/>
      <protection/>
    </xf>
    <xf numFmtId="164" fontId="6" fillId="33" borderId="10" xfId="0" applyNumberFormat="1" applyFont="1" applyFill="1" applyBorder="1" applyAlignment="1" applyProtection="1">
      <alignment horizontal="center" readingOrder="1"/>
      <protection locked="0"/>
    </xf>
    <xf numFmtId="164" fontId="6" fillId="33" borderId="10" xfId="0" applyNumberFormat="1" applyFont="1" applyFill="1" applyBorder="1" applyAlignment="1" applyProtection="1">
      <alignment horizontal="center" vertical="top" readingOrder="1"/>
      <protection/>
    </xf>
    <xf numFmtId="165" fontId="2" fillId="33" borderId="0" xfId="0" applyNumberFormat="1" applyFont="1" applyFill="1" applyBorder="1" applyAlignment="1" applyProtection="1">
      <alignment horizontal="right"/>
      <protection locked="0"/>
    </xf>
    <xf numFmtId="0" fontId="2" fillId="33" borderId="0" xfId="0" applyFont="1" applyFill="1" applyBorder="1" applyAlignment="1">
      <alignment horizontal="center" vertical="top" readingOrder="1"/>
    </xf>
    <xf numFmtId="0" fontId="4" fillId="33" borderId="0" xfId="0" applyFont="1" applyFill="1" applyBorder="1" applyAlignment="1">
      <alignment horizontal="center" vertical="top" readingOrder="1"/>
    </xf>
    <xf numFmtId="164" fontId="6" fillId="33" borderId="0" xfId="0" applyNumberFormat="1" applyFont="1" applyFill="1" applyBorder="1" applyAlignment="1" applyProtection="1">
      <alignment horizontal="center" readingOrder="1"/>
      <protection locked="0"/>
    </xf>
    <xf numFmtId="164" fontId="6" fillId="33" borderId="0" xfId="0" applyNumberFormat="1" applyFont="1" applyFill="1" applyBorder="1" applyAlignment="1" applyProtection="1">
      <alignment horizontal="center" vertical="top" readingOrder="1"/>
      <protection/>
    </xf>
    <xf numFmtId="164" fontId="2" fillId="33" borderId="0" xfId="0" applyNumberFormat="1" applyFont="1" applyFill="1" applyBorder="1" applyAlignment="1" applyProtection="1">
      <alignment horizontal="center" vertical="top" readingOrder="1"/>
      <protection/>
    </xf>
    <xf numFmtId="4" fontId="2" fillId="33" borderId="0" xfId="0" applyNumberFormat="1" applyFont="1" applyFill="1" applyBorder="1" applyAlignment="1" applyProtection="1">
      <alignment/>
      <protection locked="0"/>
    </xf>
    <xf numFmtId="168" fontId="2" fillId="33" borderId="0" xfId="0" applyNumberFormat="1" applyFont="1" applyFill="1" applyBorder="1" applyAlignment="1">
      <alignment horizontal="center" vertical="top" readingOrder="1"/>
    </xf>
    <xf numFmtId="164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10" fillId="33" borderId="0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center" vertical="top" wrapText="1"/>
    </xf>
    <xf numFmtId="164" fontId="6" fillId="33" borderId="0" xfId="0" applyNumberFormat="1" applyFont="1" applyFill="1" applyBorder="1" applyAlignment="1" applyProtection="1">
      <alignment vertical="center"/>
      <protection locked="0"/>
    </xf>
    <xf numFmtId="164" fontId="6" fillId="33" borderId="0" xfId="0" applyNumberFormat="1" applyFont="1" applyFill="1" applyBorder="1" applyAlignment="1">
      <alignment vertical="center"/>
    </xf>
    <xf numFmtId="164" fontId="6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>
      <alignment vertical="center"/>
    </xf>
    <xf numFmtId="164" fontId="4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164" fontId="5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>
      <alignment vertical="center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 horizontal="left" vertical="center" indent="2"/>
      <protection locked="0"/>
    </xf>
    <xf numFmtId="164" fontId="6" fillId="33" borderId="0" xfId="0" applyNumberFormat="1" applyFont="1" applyFill="1" applyAlignment="1" applyProtection="1">
      <alignment horizontal="center" vertical="center"/>
      <protection/>
    </xf>
    <xf numFmtId="164" fontId="5" fillId="33" borderId="0" xfId="0" applyNumberFormat="1" applyFont="1" applyFill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vertical="center"/>
      <protection/>
    </xf>
    <xf numFmtId="164" fontId="6" fillId="33" borderId="0" xfId="0" applyNumberFormat="1" applyFont="1" applyFill="1" applyAlignment="1" applyProtection="1">
      <alignment horizontal="left" wrapText="1" indent="3"/>
      <protection locked="0"/>
    </xf>
    <xf numFmtId="164" fontId="2" fillId="33" borderId="0" xfId="0" applyNumberFormat="1" applyFont="1" applyFill="1" applyAlignment="1" applyProtection="1">
      <alignment horizontal="left" indent="4"/>
      <protection locked="0"/>
    </xf>
    <xf numFmtId="164" fontId="2" fillId="33" borderId="0" xfId="0" applyNumberFormat="1" applyFont="1" applyFill="1" applyAlignment="1" applyProtection="1">
      <alignment horizontal="left" wrapText="1" indent="4"/>
      <protection locked="0"/>
    </xf>
    <xf numFmtId="164" fontId="6" fillId="33" borderId="0" xfId="0" applyNumberFormat="1" applyFont="1" applyFill="1" applyAlignment="1" applyProtection="1">
      <alignment horizontal="left" vertical="center" wrapText="1" indent="3"/>
      <protection/>
    </xf>
    <xf numFmtId="164" fontId="5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0" xfId="0" applyNumberFormat="1" applyFont="1" applyFill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8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indent="3"/>
      <protection/>
    </xf>
    <xf numFmtId="164" fontId="6" fillId="33" borderId="0" xfId="0" applyNumberFormat="1" applyFont="1" applyFill="1" applyAlignment="1">
      <alignment horizontal="left" vertical="center" indent="1"/>
    </xf>
    <xf numFmtId="164" fontId="6" fillId="33" borderId="0" xfId="0" applyNumberFormat="1" applyFont="1" applyFill="1" applyAlignment="1" applyProtection="1" quotePrefix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indent="1"/>
      <protection/>
    </xf>
    <xf numFmtId="169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/>
      <protection/>
    </xf>
    <xf numFmtId="164" fontId="6" fillId="33" borderId="0" xfId="0" applyNumberFormat="1" applyFont="1" applyFill="1" applyAlignment="1" applyProtection="1">
      <alignment vertical="center"/>
      <protection/>
    </xf>
    <xf numFmtId="0" fontId="5" fillId="33" borderId="0" xfId="0" applyFont="1" applyFill="1" applyAlignment="1">
      <alignment vertical="center" wrapText="1"/>
    </xf>
    <xf numFmtId="164" fontId="6" fillId="33" borderId="0" xfId="0" applyNumberFormat="1" applyFont="1" applyFill="1" applyBorder="1" applyAlignment="1" applyProtection="1">
      <alignment wrapText="1"/>
      <protection locked="0"/>
    </xf>
    <xf numFmtId="164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indent="1"/>
      <protection/>
    </xf>
    <xf numFmtId="164" fontId="6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left" indent="2"/>
      <protection/>
    </xf>
    <xf numFmtId="164" fontId="2" fillId="33" borderId="0" xfId="0" applyNumberFormat="1" applyFont="1" applyFill="1" applyAlignment="1" quotePrefix="1">
      <alignment horizontal="center" vertical="center"/>
    </xf>
    <xf numFmtId="164" fontId="4" fillId="33" borderId="0" xfId="0" applyNumberFormat="1" applyFont="1" applyFill="1" applyBorder="1" applyAlignment="1">
      <alignment horizontal="center" vertical="center" wrapText="1"/>
    </xf>
    <xf numFmtId="164" fontId="6" fillId="33" borderId="0" xfId="0" applyNumberFormat="1" applyFont="1" applyFill="1" applyAlignment="1" applyProtection="1">
      <alignment horizontal="left" indent="2"/>
      <protection/>
    </xf>
    <xf numFmtId="164" fontId="2" fillId="33" borderId="0" xfId="0" applyNumberFormat="1" applyFont="1" applyFill="1" applyAlignment="1" applyProtection="1">
      <alignment horizontal="left" wrapText="1" indent="4"/>
      <protection/>
    </xf>
    <xf numFmtId="164" fontId="4" fillId="33" borderId="0" xfId="0" applyNumberFormat="1" applyFont="1" applyFill="1" applyAlignment="1">
      <alignment horizontal="center" vertical="center"/>
    </xf>
    <xf numFmtId="164" fontId="2" fillId="33" borderId="0" xfId="0" applyNumberFormat="1" applyFont="1" applyFill="1" applyAlignment="1" applyProtection="1">
      <alignment horizontal="left" indent="4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wrapText="1" indent="2"/>
      <protection/>
    </xf>
    <xf numFmtId="164" fontId="2" fillId="33" borderId="0" xfId="0" applyNumberFormat="1" applyFont="1" applyFill="1" applyAlignment="1">
      <alignment horizontal="left" indent="4"/>
    </xf>
    <xf numFmtId="4" fontId="2" fillId="33" borderId="0" xfId="0" applyNumberFormat="1" applyFont="1" applyFill="1" applyAlignment="1">
      <alignment horizontal="center" vertical="center"/>
    </xf>
    <xf numFmtId="164" fontId="6" fillId="33" borderId="0" xfId="0" applyNumberFormat="1" applyFont="1" applyFill="1" applyAlignment="1">
      <alignment horizontal="left" wrapText="1" indent="1"/>
    </xf>
    <xf numFmtId="164" fontId="6" fillId="33" borderId="11" xfId="0" applyNumberFormat="1" applyFont="1" applyFill="1" applyBorder="1" applyAlignment="1" applyProtection="1">
      <alignment horizontal="left" vertical="center"/>
      <protection/>
    </xf>
    <xf numFmtId="164" fontId="6" fillId="33" borderId="11" xfId="0" applyNumberFormat="1" applyFont="1" applyFill="1" applyBorder="1" applyAlignment="1" applyProtection="1">
      <alignment horizontal="center" vertical="center"/>
      <protection locked="0"/>
    </xf>
    <xf numFmtId="164" fontId="5" fillId="33" borderId="11" xfId="0" applyNumberFormat="1" applyFont="1" applyFill="1" applyBorder="1" applyAlignment="1" applyProtection="1">
      <alignment horizontal="center" vertical="center"/>
      <protection locked="0"/>
    </xf>
    <xf numFmtId="164" fontId="6" fillId="33" borderId="11" xfId="0" applyNumberFormat="1" applyFont="1" applyFill="1" applyBorder="1" applyAlignment="1" applyProtection="1">
      <alignment vertical="center"/>
      <protection locked="0"/>
    </xf>
    <xf numFmtId="4" fontId="6" fillId="33" borderId="11" xfId="42" applyNumberFormat="1" applyFont="1" applyFill="1" applyBorder="1" applyAlignment="1" applyProtection="1">
      <alignment horizontal="center" vertical="center"/>
      <protection/>
    </xf>
    <xf numFmtId="164" fontId="4" fillId="33" borderId="0" xfId="0" applyNumberFormat="1" applyFont="1" applyFill="1" applyAlignment="1" applyProtection="1">
      <alignment horizontal="center"/>
      <protection locked="0"/>
    </xf>
    <xf numFmtId="164" fontId="2" fillId="33" borderId="11" xfId="0" applyNumberFormat="1" applyFont="1" applyFill="1" applyBorder="1" applyAlignment="1" applyProtection="1">
      <alignment horizontal="right"/>
      <protection locked="0"/>
    </xf>
    <xf numFmtId="164" fontId="10" fillId="33" borderId="11" xfId="0" applyNumberFormat="1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>
      <alignment horizontal="center" vertical="top" readingOrder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readingOrder="1"/>
    </xf>
    <xf numFmtId="164" fontId="6" fillId="33" borderId="11" xfId="0" applyNumberFormat="1" applyFont="1" applyFill="1" applyBorder="1" applyAlignment="1" applyProtection="1">
      <alignment horizontal="center" readingOrder="1"/>
      <protection locked="0"/>
    </xf>
    <xf numFmtId="164" fontId="2" fillId="33" borderId="11" xfId="0" applyNumberFormat="1" applyFont="1" applyFill="1" applyBorder="1" applyAlignment="1" applyProtection="1">
      <alignment horizontal="center" vertical="top" readingOrder="1"/>
      <protection/>
    </xf>
    <xf numFmtId="165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164" fontId="46" fillId="33" borderId="0" xfId="0" applyNumberFormat="1" applyFont="1" applyFill="1" applyAlignment="1" applyProtection="1">
      <alignment horizontal="center"/>
      <protection locked="0"/>
    </xf>
    <xf numFmtId="4" fontId="46" fillId="33" borderId="0" xfId="0" applyNumberFormat="1" applyFont="1" applyFill="1" applyBorder="1" applyAlignment="1" applyProtection="1">
      <alignment horizontal="center"/>
      <protection locked="0"/>
    </xf>
    <xf numFmtId="4" fontId="47" fillId="33" borderId="0" xfId="0" applyNumberFormat="1" applyFont="1" applyFill="1" applyBorder="1" applyAlignment="1" applyProtection="1">
      <alignment horizontal="center"/>
      <protection locked="0"/>
    </xf>
    <xf numFmtId="165" fontId="46" fillId="33" borderId="0" xfId="0" applyNumberFormat="1" applyFont="1" applyFill="1" applyAlignment="1" applyProtection="1">
      <alignment horizontal="center"/>
      <protection locked="0"/>
    </xf>
    <xf numFmtId="4" fontId="46" fillId="33" borderId="0" xfId="0" applyNumberFormat="1" applyFont="1" applyFill="1" applyBorder="1" applyAlignment="1" applyProtection="1">
      <alignment horizontal="right"/>
      <protection locked="0"/>
    </xf>
    <xf numFmtId="165" fontId="46" fillId="33" borderId="0" xfId="0" applyNumberFormat="1" applyFont="1" applyFill="1" applyAlignment="1" applyProtection="1">
      <alignment horizontal="right"/>
      <protection locked="0"/>
    </xf>
    <xf numFmtId="165" fontId="46" fillId="33" borderId="0" xfId="0" applyNumberFormat="1" applyFont="1" applyFill="1" applyBorder="1" applyAlignment="1" applyProtection="1">
      <alignment horizontal="center"/>
      <protection locked="0"/>
    </xf>
    <xf numFmtId="4" fontId="46" fillId="33" borderId="0" xfId="0" applyNumberFormat="1" applyFont="1" applyFill="1" applyAlignment="1" applyProtection="1">
      <alignment horizontal="right"/>
      <protection locked="0"/>
    </xf>
    <xf numFmtId="166" fontId="47" fillId="33" borderId="0" xfId="0" applyNumberFormat="1" applyFont="1" applyFill="1" applyBorder="1" applyAlignment="1" applyProtection="1">
      <alignment horizontal="center"/>
      <protection locked="0"/>
    </xf>
    <xf numFmtId="164" fontId="46" fillId="33" borderId="0" xfId="0" applyNumberFormat="1" applyFont="1" applyFill="1" applyBorder="1" applyAlignment="1" applyProtection="1">
      <alignment/>
      <protection locked="0"/>
    </xf>
    <xf numFmtId="4" fontId="47" fillId="33" borderId="0" xfId="0" applyNumberFormat="1" applyFont="1" applyFill="1" applyBorder="1" applyAlignment="1" applyProtection="1" quotePrefix="1">
      <alignment horizontal="center"/>
      <protection locked="0"/>
    </xf>
    <xf numFmtId="165" fontId="46" fillId="33" borderId="0" xfId="0" applyNumberFormat="1" applyFont="1" applyFill="1" applyAlignment="1" applyProtection="1">
      <alignment/>
      <protection locked="0"/>
    </xf>
    <xf numFmtId="165" fontId="48" fillId="33" borderId="0" xfId="0" applyNumberFormat="1" applyFont="1" applyFill="1" applyBorder="1" applyAlignment="1" applyProtection="1">
      <alignment/>
      <protection locked="0"/>
    </xf>
    <xf numFmtId="164" fontId="49" fillId="33" borderId="0" xfId="0" applyNumberFormat="1" applyFont="1" applyFill="1" applyAlignment="1" applyProtection="1">
      <alignment horizontal="center"/>
      <protection locked="0"/>
    </xf>
    <xf numFmtId="166" fontId="46" fillId="33" borderId="0" xfId="0" applyNumberFormat="1" applyFont="1" applyFill="1" applyBorder="1" applyAlignment="1" applyProtection="1">
      <alignment/>
      <protection locked="0"/>
    </xf>
    <xf numFmtId="165" fontId="46" fillId="33" borderId="0" xfId="0" applyNumberFormat="1" applyFont="1" applyFill="1" applyBorder="1" applyAlignment="1" applyProtection="1">
      <alignment/>
      <protection locked="0"/>
    </xf>
    <xf numFmtId="167" fontId="46" fillId="33" borderId="0" xfId="0" applyNumberFormat="1" applyFont="1" applyFill="1" applyBorder="1" applyAlignment="1" applyProtection="1">
      <alignment horizontal="center"/>
      <protection locked="0"/>
    </xf>
    <xf numFmtId="165" fontId="48" fillId="33" borderId="0" xfId="0" applyNumberFormat="1" applyFont="1" applyFill="1" applyBorder="1" applyAlignment="1" applyProtection="1">
      <alignment horizontal="center"/>
      <protection locked="0"/>
    </xf>
    <xf numFmtId="164" fontId="46" fillId="33" borderId="0" xfId="0" applyNumberFormat="1" applyFont="1" applyFill="1" applyBorder="1" applyAlignment="1" applyProtection="1">
      <alignment horizontal="center"/>
      <protection locked="0"/>
    </xf>
    <xf numFmtId="164" fontId="50" fillId="33" borderId="0" xfId="0" applyNumberFormat="1" applyFont="1" applyFill="1" applyBorder="1" applyAlignment="1" applyProtection="1">
      <alignment horizontal="right"/>
      <protection locked="0"/>
    </xf>
    <xf numFmtId="0" fontId="0" fillId="33" borderId="0" xfId="0" applyFont="1" applyFill="1" applyAlignment="1">
      <alignment/>
    </xf>
    <xf numFmtId="0" fontId="6" fillId="33" borderId="0" xfId="55" applyFont="1" applyFill="1" applyBorder="1" applyAlignment="1">
      <alignment horizontal="center"/>
      <protection/>
    </xf>
    <xf numFmtId="49" fontId="5" fillId="33" borderId="0" xfId="55" applyNumberFormat="1" applyFont="1" applyFill="1" applyBorder="1" applyAlignment="1" applyProtection="1">
      <alignment horizontal="center"/>
      <protection locked="0"/>
    </xf>
    <xf numFmtId="164" fontId="6" fillId="33" borderId="10" xfId="0" applyNumberFormat="1" applyFont="1" applyFill="1" applyBorder="1" applyAlignment="1">
      <alignment horizontal="center" vertical="top" wrapText="1"/>
    </xf>
    <xf numFmtId="164" fontId="6" fillId="33" borderId="0" xfId="0" applyNumberFormat="1" applyFont="1" applyFill="1" applyBorder="1" applyAlignment="1">
      <alignment horizontal="center" vertical="top" wrapText="1"/>
    </xf>
    <xf numFmtId="164" fontId="6" fillId="33" borderId="0" xfId="0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realizari.bugete.20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BGC%20-%2031%20ianuarie%202019%20-&#238;n%20lucru%20-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anuarie in luna"/>
      <sheetName val="ianuarie 2019 "/>
      <sheetName val="UAT ianuarie 2019"/>
      <sheetName val=" consolidari ianuarie"/>
      <sheetName val="decembrie 2018  (valori)"/>
      <sheetName val="UAT decembrie 2018 (valori)"/>
      <sheetName val="noiembrie 2018  (valori)"/>
      <sheetName val="UAT noiembrie 2018 (valori)"/>
      <sheetName val="august 2018 Engl"/>
      <sheetName val="Sinteza - An 2"/>
      <sheetName val="2017 - 2018"/>
      <sheetName val="Sinteza - Anexa executie progr"/>
      <sheetName val="program %.exec"/>
      <sheetName val="Progr.rectif.act.28.12(Liliana)"/>
      <sheetName val="Sinteza - program 3 luni "/>
      <sheetName val="program trim I _%.exec"/>
      <sheetName val="BGC 2018 -MFP 5 nivele"/>
      <sheetName val="dob_trez"/>
      <sheetName val="SPECIAL_CNAIR"/>
      <sheetName val="CNAIR_ex"/>
      <sheetName val=" ianuarie 2018 "/>
      <sheetName val="ianuarie 2018 leg"/>
      <sheetName val="Sinteza-anexa program 9 luni "/>
      <sheetName val="program 9 luni .%.exec "/>
      <sheetName val="Sinteza-anexa program 6 luni"/>
      <sheetName val="progr 6 luni % execuție  "/>
      <sheetName val=" decembrie 2017 la sit.financ. "/>
      <sheetName val="decembrie 2016 sit.financiare"/>
      <sheetName val=" decembrie 2015 DS"/>
      <sheetName val="decembrie 2014 DS "/>
      <sheetName val="bgc desfasurat"/>
      <sheetName val="pres (DS)"/>
      <sheetName val="progr 6 luni % execuție   (VA)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R69"/>
  <sheetViews>
    <sheetView showZeros="0" tabSelected="1" zoomScale="81" zoomScaleNormal="81" zoomScaleSheetLayoutView="75" zoomScalePageLayoutView="0" workbookViewId="0" topLeftCell="A1">
      <pane xSplit="2" ySplit="16" topLeftCell="C17" activePane="bottomRight" state="frozen"/>
      <selection pane="topLeft" activeCell="P95" sqref="P95"/>
      <selection pane="topRight" activeCell="P95" sqref="P95"/>
      <selection pane="bottomLeft" activeCell="P95" sqref="P95"/>
      <selection pane="bottomRight" activeCell="D8" sqref="D8"/>
    </sheetView>
  </sheetViews>
  <sheetFormatPr defaultColWidth="9.140625" defaultRowHeight="19.5" customHeight="1" outlineLevelRow="1"/>
  <cols>
    <col min="1" max="1" width="3.8515625" style="13" customWidth="1"/>
    <col min="2" max="2" width="52.140625" style="17" customWidth="1"/>
    <col min="3" max="3" width="21.140625" style="17" customWidth="1"/>
    <col min="4" max="4" width="15.7109375" style="17" customWidth="1"/>
    <col min="5" max="5" width="17.00390625" style="111" customWidth="1"/>
    <col min="6" max="6" width="13.8515625" style="111" customWidth="1"/>
    <col min="7" max="7" width="16.8515625" style="111" customWidth="1"/>
    <col min="8" max="8" width="16.28125" style="111" customWidth="1"/>
    <col min="9" max="9" width="15.8515625" style="17" customWidth="1"/>
    <col min="10" max="10" width="13.28125" style="17" customWidth="1"/>
    <col min="11" max="11" width="14.140625" style="17" customWidth="1"/>
    <col min="12" max="12" width="13.7109375" style="17" customWidth="1"/>
    <col min="13" max="13" width="14.00390625" style="18" customWidth="1"/>
    <col min="14" max="14" width="11.7109375" style="17" customWidth="1"/>
    <col min="15" max="15" width="12.7109375" style="18" customWidth="1"/>
    <col min="16" max="16" width="11.57421875" style="17" customWidth="1"/>
    <col min="17" max="17" width="15.7109375" style="19" customWidth="1"/>
    <col min="18" max="18" width="9.57421875" style="20" customWidth="1"/>
    <col min="19" max="16384" width="8.8515625" style="13" customWidth="1"/>
  </cols>
  <sheetData>
    <row r="1" spans="2:9" ht="23.25" customHeight="1">
      <c r="B1" s="12"/>
      <c r="C1" s="13"/>
      <c r="D1" s="13"/>
      <c r="E1" s="14"/>
      <c r="F1" s="14"/>
      <c r="G1" s="14"/>
      <c r="H1" s="15"/>
      <c r="I1" s="16"/>
    </row>
    <row r="2" spans="2:18" ht="15" customHeight="1">
      <c r="B2" s="21"/>
      <c r="C2" s="22"/>
      <c r="D2" s="23"/>
      <c r="E2" s="24"/>
      <c r="F2" s="24"/>
      <c r="G2" s="24"/>
      <c r="H2" s="24"/>
      <c r="I2" s="22"/>
      <c r="J2" s="25"/>
      <c r="K2" s="23"/>
      <c r="L2" s="13"/>
      <c r="M2" s="26"/>
      <c r="N2" s="140"/>
      <c r="O2" s="140"/>
      <c r="P2" s="140"/>
      <c r="Q2" s="140"/>
      <c r="R2" s="140"/>
    </row>
    <row r="3" spans="2:18" ht="22.5" customHeight="1" outlineLevel="1">
      <c r="B3" s="141" t="s">
        <v>0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</row>
    <row r="4" spans="2:18" ht="15" outlineLevel="1">
      <c r="B4" s="142" t="s">
        <v>1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</row>
    <row r="5" spans="2:18" ht="15" outlineLevel="1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</row>
    <row r="6" spans="2:18" ht="15" outlineLevel="1">
      <c r="B6" s="27"/>
      <c r="C6" s="28"/>
      <c r="D6" s="28"/>
      <c r="E6" s="28"/>
      <c r="F6" s="27"/>
      <c r="G6" s="27"/>
      <c r="H6" s="27"/>
      <c r="I6" s="29"/>
      <c r="J6" s="30"/>
      <c r="K6" s="30"/>
      <c r="L6" s="27"/>
      <c r="M6" s="27"/>
      <c r="N6" s="27"/>
      <c r="O6" s="27"/>
      <c r="P6" s="27"/>
      <c r="Q6" s="27"/>
      <c r="R6" s="27"/>
    </row>
    <row r="7" spans="2:18" ht="15" outlineLevel="1">
      <c r="B7" s="120"/>
      <c r="C7" s="121"/>
      <c r="D7" s="121"/>
      <c r="E7" s="121"/>
      <c r="F7" s="121"/>
      <c r="G7" s="121"/>
      <c r="H7" s="122"/>
      <c r="I7" s="122"/>
      <c r="J7" s="123"/>
      <c r="K7" s="123"/>
      <c r="L7" s="122"/>
      <c r="M7" s="122"/>
      <c r="O7" s="31"/>
      <c r="P7" s="31"/>
      <c r="Q7" s="27"/>
      <c r="R7" s="31"/>
    </row>
    <row r="8" spans="2:18" ht="15" outlineLevel="1">
      <c r="B8" s="124"/>
      <c r="C8" s="121"/>
      <c r="D8" s="121"/>
      <c r="E8" s="121"/>
      <c r="F8" s="122"/>
      <c r="G8" s="121"/>
      <c r="H8" s="122"/>
      <c r="I8" s="123"/>
      <c r="J8" s="125"/>
      <c r="K8" s="126"/>
      <c r="L8" s="122"/>
      <c r="M8" s="122"/>
      <c r="N8" s="31"/>
      <c r="O8" s="31"/>
      <c r="P8" s="31"/>
      <c r="Q8" s="27"/>
      <c r="R8" s="31"/>
    </row>
    <row r="9" spans="2:18" ht="15" outlineLevel="1">
      <c r="B9" s="127"/>
      <c r="C9" s="121"/>
      <c r="D9" s="121"/>
      <c r="E9" s="121"/>
      <c r="F9" s="128"/>
      <c r="G9" s="121"/>
      <c r="H9" s="122"/>
      <c r="I9" s="126"/>
      <c r="J9" s="129"/>
      <c r="K9" s="121"/>
      <c r="L9" s="128"/>
      <c r="M9" s="122"/>
      <c r="N9" s="31"/>
      <c r="O9" s="31"/>
      <c r="P9" s="31"/>
      <c r="Q9" s="31"/>
      <c r="R9" s="31"/>
    </row>
    <row r="10" spans="2:13" ht="24" customHeight="1" outlineLevel="1">
      <c r="B10" s="130" t="s">
        <v>2</v>
      </c>
      <c r="C10" s="121"/>
      <c r="D10" s="121"/>
      <c r="E10" s="121"/>
      <c r="F10" s="121"/>
      <c r="G10" s="121"/>
      <c r="H10" s="121"/>
      <c r="I10" s="121"/>
      <c r="J10" s="131"/>
      <c r="K10" s="123"/>
      <c r="L10" s="131"/>
      <c r="M10" s="123"/>
    </row>
    <row r="11" spans="2:18" ht="15.75" customHeight="1" outlineLevel="1">
      <c r="B11" s="123"/>
      <c r="C11" s="121"/>
      <c r="D11" s="121"/>
      <c r="E11" s="121"/>
      <c r="F11" s="126"/>
      <c r="G11" s="121"/>
      <c r="H11" s="121"/>
      <c r="I11" s="121"/>
      <c r="J11" s="132"/>
      <c r="K11" s="123"/>
      <c r="L11" s="132"/>
      <c r="M11" s="132"/>
      <c r="N11" s="33"/>
      <c r="O11" s="33"/>
      <c r="P11" s="18" t="s">
        <v>3</v>
      </c>
      <c r="Q11" s="34">
        <v>1022500</v>
      </c>
      <c r="R11" s="35"/>
    </row>
    <row r="12" spans="2:18" ht="17.25" outlineLevel="1">
      <c r="B12" s="133"/>
      <c r="C12" s="123"/>
      <c r="D12" s="123"/>
      <c r="E12" s="134"/>
      <c r="F12" s="135"/>
      <c r="G12" s="136"/>
      <c r="H12" s="129"/>
      <c r="I12" s="137"/>
      <c r="J12" s="138"/>
      <c r="K12" s="126"/>
      <c r="L12" s="126"/>
      <c r="M12" s="139"/>
      <c r="N12" s="36"/>
      <c r="O12" s="37"/>
      <c r="P12" s="36"/>
      <c r="Q12" s="38"/>
      <c r="R12" s="39" t="s">
        <v>4</v>
      </c>
    </row>
    <row r="13" spans="2:18" ht="15">
      <c r="B13" s="40"/>
      <c r="C13" s="41" t="s">
        <v>5</v>
      </c>
      <c r="D13" s="41" t="s">
        <v>5</v>
      </c>
      <c r="E13" s="42" t="s">
        <v>5</v>
      </c>
      <c r="F13" s="42" t="s">
        <v>5</v>
      </c>
      <c r="G13" s="42" t="s">
        <v>6</v>
      </c>
      <c r="H13" s="42" t="s">
        <v>7</v>
      </c>
      <c r="I13" s="41" t="s">
        <v>5</v>
      </c>
      <c r="J13" s="41" t="s">
        <v>8</v>
      </c>
      <c r="K13" s="41" t="s">
        <v>9</v>
      </c>
      <c r="L13" s="41" t="s">
        <v>9</v>
      </c>
      <c r="M13" s="43" t="s">
        <v>10</v>
      </c>
      <c r="N13" s="41" t="s">
        <v>11</v>
      </c>
      <c r="O13" s="44" t="s">
        <v>10</v>
      </c>
      <c r="P13" s="41" t="s">
        <v>12</v>
      </c>
      <c r="Q13" s="143" t="s">
        <v>13</v>
      </c>
      <c r="R13" s="143"/>
    </row>
    <row r="14" spans="2:18" ht="19.5" customHeight="1">
      <c r="B14" s="45"/>
      <c r="C14" s="46" t="s">
        <v>103</v>
      </c>
      <c r="D14" s="46" t="s">
        <v>14</v>
      </c>
      <c r="E14" s="47" t="s">
        <v>15</v>
      </c>
      <c r="F14" s="47" t="s">
        <v>16</v>
      </c>
      <c r="G14" s="47" t="s">
        <v>17</v>
      </c>
      <c r="H14" s="47" t="s">
        <v>18</v>
      </c>
      <c r="I14" s="46" t="s">
        <v>19</v>
      </c>
      <c r="J14" s="46" t="s">
        <v>18</v>
      </c>
      <c r="K14" s="46" t="s">
        <v>20</v>
      </c>
      <c r="L14" s="46" t="s">
        <v>21</v>
      </c>
      <c r="M14" s="48"/>
      <c r="N14" s="46" t="s">
        <v>22</v>
      </c>
      <c r="O14" s="49" t="s">
        <v>23</v>
      </c>
      <c r="P14" s="50" t="s">
        <v>24</v>
      </c>
      <c r="Q14" s="144"/>
      <c r="R14" s="144"/>
    </row>
    <row r="15" spans="2:18" ht="15.75" customHeight="1">
      <c r="B15" s="32"/>
      <c r="C15" s="46" t="s">
        <v>25</v>
      </c>
      <c r="D15" s="46" t="s">
        <v>26</v>
      </c>
      <c r="E15" s="47" t="s">
        <v>27</v>
      </c>
      <c r="F15" s="47" t="s">
        <v>28</v>
      </c>
      <c r="G15" s="47" t="s">
        <v>29</v>
      </c>
      <c r="H15" s="47" t="s">
        <v>30</v>
      </c>
      <c r="I15" s="46" t="s">
        <v>31</v>
      </c>
      <c r="J15" s="46" t="s">
        <v>32</v>
      </c>
      <c r="K15" s="46" t="s">
        <v>33</v>
      </c>
      <c r="L15" s="46" t="s">
        <v>34</v>
      </c>
      <c r="M15" s="48"/>
      <c r="N15" s="46" t="s">
        <v>35</v>
      </c>
      <c r="O15" s="49" t="s">
        <v>36</v>
      </c>
      <c r="P15" s="50" t="s">
        <v>37</v>
      </c>
      <c r="Q15" s="144"/>
      <c r="R15" s="144"/>
    </row>
    <row r="16" spans="2:18" ht="15">
      <c r="B16" s="51"/>
      <c r="C16" s="52"/>
      <c r="D16" s="46" t="s">
        <v>38</v>
      </c>
      <c r="E16" s="47" t="s">
        <v>39</v>
      </c>
      <c r="F16" s="47" t="s">
        <v>40</v>
      </c>
      <c r="G16" s="47" t="s">
        <v>41</v>
      </c>
      <c r="H16" s="47"/>
      <c r="I16" s="46" t="s">
        <v>42</v>
      </c>
      <c r="J16" s="46" t="s">
        <v>43</v>
      </c>
      <c r="K16" s="46"/>
      <c r="L16" s="46" t="s">
        <v>44</v>
      </c>
      <c r="M16" s="48"/>
      <c r="N16" s="46" t="s">
        <v>45</v>
      </c>
      <c r="O16" s="48" t="s">
        <v>46</v>
      </c>
      <c r="P16" s="50" t="s">
        <v>47</v>
      </c>
      <c r="Q16" s="144"/>
      <c r="R16" s="144"/>
    </row>
    <row r="17" spans="2:18" ht="15.75" customHeight="1">
      <c r="B17" s="36"/>
      <c r="C17" s="13"/>
      <c r="D17" s="46" t="s">
        <v>48</v>
      </c>
      <c r="E17" s="47"/>
      <c r="F17" s="47"/>
      <c r="G17" s="47" t="s">
        <v>49</v>
      </c>
      <c r="H17" s="47"/>
      <c r="I17" s="46" t="s">
        <v>50</v>
      </c>
      <c r="J17" s="46"/>
      <c r="K17" s="46"/>
      <c r="L17" s="46" t="s">
        <v>51</v>
      </c>
      <c r="M17" s="48"/>
      <c r="N17" s="46"/>
      <c r="O17" s="48"/>
      <c r="P17" s="50"/>
      <c r="Q17" s="145" t="s">
        <v>52</v>
      </c>
      <c r="R17" s="140" t="s">
        <v>53</v>
      </c>
    </row>
    <row r="18" spans="2:18" ht="51" customHeight="1">
      <c r="B18" s="53"/>
      <c r="C18" s="13"/>
      <c r="D18" s="54"/>
      <c r="E18" s="54"/>
      <c r="F18" s="54"/>
      <c r="G18" s="47" t="s">
        <v>54</v>
      </c>
      <c r="H18" s="47"/>
      <c r="I18" s="55" t="s">
        <v>55</v>
      </c>
      <c r="J18" s="46"/>
      <c r="K18" s="46"/>
      <c r="L18" s="55" t="s">
        <v>56</v>
      </c>
      <c r="M18" s="48"/>
      <c r="N18" s="46"/>
      <c r="O18" s="48"/>
      <c r="P18" s="50"/>
      <c r="Q18" s="145"/>
      <c r="R18" s="140"/>
    </row>
    <row r="19" spans="2:18" ht="18" customHeight="1" thickBot="1">
      <c r="B19" s="112"/>
      <c r="C19" s="61"/>
      <c r="D19" s="113"/>
      <c r="E19" s="113"/>
      <c r="F19" s="113"/>
      <c r="G19" s="114"/>
      <c r="H19" s="114"/>
      <c r="I19" s="115"/>
      <c r="J19" s="116"/>
      <c r="K19" s="116"/>
      <c r="L19" s="115"/>
      <c r="M19" s="117"/>
      <c r="N19" s="116"/>
      <c r="O19" s="117"/>
      <c r="P19" s="118"/>
      <c r="Q19" s="109"/>
      <c r="R19" s="119"/>
    </row>
    <row r="20" spans="2:18" s="66" customFormat="1" ht="30.75" customHeight="1" thickTop="1">
      <c r="B20" s="5" t="s">
        <v>57</v>
      </c>
      <c r="C20" s="6">
        <f>C21+C37+C38+C39+C40+C41+C42++C43+C44</f>
        <v>15344.751944</v>
      </c>
      <c r="D20" s="6">
        <f aca="true" t="shared" si="0" ref="D20:L20">D21+D37+D38+D39+D40+D41+D42++D43+D44</f>
        <v>5353.0809825</v>
      </c>
      <c r="E20" s="6">
        <f>E21+E37+E38+E39+E40+E41+E42++E43+E44</f>
        <v>5537.704504</v>
      </c>
      <c r="F20" s="6">
        <f t="shared" si="0"/>
        <v>230.912867</v>
      </c>
      <c r="G20" s="6">
        <f>G21+G37+G38+G39+G40+G41+G42++G43+G44</f>
        <v>2798.3160000000003</v>
      </c>
      <c r="H20" s="6">
        <f t="shared" si="0"/>
        <v>0</v>
      </c>
      <c r="I20" s="6">
        <f t="shared" si="0"/>
        <v>2116.27</v>
      </c>
      <c r="J20" s="6">
        <f>J21+J37+J38+J39+J40+J41+J42++J43+J44</f>
        <v>2.600829</v>
      </c>
      <c r="K20" s="6">
        <f t="shared" si="0"/>
        <v>8.976</v>
      </c>
      <c r="L20" s="62">
        <f t="shared" si="0"/>
        <v>154.23491</v>
      </c>
      <c r="M20" s="63">
        <f>SUM(C20:L20)</f>
        <v>31546.848036499996</v>
      </c>
      <c r="N20" s="64">
        <f>N21+N37+N38+N41+N39</f>
        <v>-3074.3558193499994</v>
      </c>
      <c r="O20" s="63">
        <f aca="true" t="shared" si="1" ref="O20:O42">M20+N20</f>
        <v>28472.492217149997</v>
      </c>
      <c r="P20" s="64">
        <f>P21+P37+P38+P41+P43</f>
        <v>-2670.395</v>
      </c>
      <c r="Q20" s="65">
        <f>O20+P20</f>
        <v>25802.097217149996</v>
      </c>
      <c r="R20" s="63">
        <f>Q20/$Q$11*100</f>
        <v>2.523432490674816</v>
      </c>
    </row>
    <row r="21" spans="2:18" s="68" customFormat="1" ht="18.75" customHeight="1">
      <c r="B21" s="56" t="s">
        <v>58</v>
      </c>
      <c r="C21" s="6">
        <f>C22+C35+C36</f>
        <v>11769.227943999998</v>
      </c>
      <c r="D21" s="6">
        <f>D22+D35+D36</f>
        <v>4628.904782</v>
      </c>
      <c r="E21" s="62">
        <f>E22+E35+E36</f>
        <v>5537.704504</v>
      </c>
      <c r="F21" s="62">
        <f>F22+F35+F36</f>
        <v>201.864867</v>
      </c>
      <c r="G21" s="62">
        <f>G22+G35+G36</f>
        <v>2782.5800000000004</v>
      </c>
      <c r="H21" s="62"/>
      <c r="I21" s="6">
        <f>I22+I35+I36</f>
        <v>917.547</v>
      </c>
      <c r="J21" s="6"/>
      <c r="K21" s="67">
        <f>K22+K35+K36</f>
        <v>8.976</v>
      </c>
      <c r="L21" s="67">
        <f>L22+L35+L36</f>
        <v>108.81</v>
      </c>
      <c r="M21" s="6">
        <f>SUM(C21:L21)</f>
        <v>25955.615096999998</v>
      </c>
      <c r="N21" s="6">
        <f>N22+N35+N36</f>
        <v>-1194.6029843499998</v>
      </c>
      <c r="O21" s="67">
        <f t="shared" si="1"/>
        <v>24761.012112649998</v>
      </c>
      <c r="P21" s="6">
        <f>P22+P35+P36</f>
        <v>0</v>
      </c>
      <c r="Q21" s="57">
        <f aca="true" t="shared" si="2" ref="Q21:Q42">O21+P21</f>
        <v>24761.012112649998</v>
      </c>
      <c r="R21" s="67">
        <f aca="true" t="shared" si="3" ref="R21:R44">Q21/$Q$11*100</f>
        <v>2.421614876542787</v>
      </c>
    </row>
    <row r="22" spans="2:18" ht="28.5" customHeight="1">
      <c r="B22" s="69" t="s">
        <v>59</v>
      </c>
      <c r="C22" s="70">
        <f>C23+C27+C28+C33+C34</f>
        <v>10321.303999999998</v>
      </c>
      <c r="D22" s="70">
        <f>D23+D27+D28+D33+D34</f>
        <v>3402.500782</v>
      </c>
      <c r="E22" s="10">
        <f aca="true" t="shared" si="4" ref="E22:L22">E23+E27+E28+E33+E34</f>
        <v>0</v>
      </c>
      <c r="F22" s="10">
        <f t="shared" si="4"/>
        <v>0</v>
      </c>
      <c r="G22" s="71">
        <f t="shared" si="4"/>
        <v>2.498</v>
      </c>
      <c r="H22" s="10">
        <f t="shared" si="4"/>
        <v>0</v>
      </c>
      <c r="I22" s="70">
        <f>I23+I27+I28+I33+I34</f>
        <v>80.10000000000001</v>
      </c>
      <c r="J22" s="8">
        <f t="shared" si="4"/>
        <v>0</v>
      </c>
      <c r="K22" s="8">
        <f t="shared" si="4"/>
        <v>0</v>
      </c>
      <c r="L22" s="8">
        <f t="shared" si="4"/>
        <v>0</v>
      </c>
      <c r="M22" s="70">
        <f>SUM(C22:L22)</f>
        <v>13806.402782</v>
      </c>
      <c r="N22" s="8">
        <f>N23+N27+N28+N33+N34</f>
        <v>0</v>
      </c>
      <c r="O22" s="70">
        <f t="shared" si="1"/>
        <v>13806.402782</v>
      </c>
      <c r="P22" s="8">
        <f>P23+P27+P28+P33+P34</f>
        <v>0</v>
      </c>
      <c r="Q22" s="72">
        <f t="shared" si="2"/>
        <v>13806.402782</v>
      </c>
      <c r="R22" s="70">
        <f t="shared" si="3"/>
        <v>1.350259440782396</v>
      </c>
    </row>
    <row r="23" spans="2:18" ht="33.75" customHeight="1">
      <c r="B23" s="73" t="s">
        <v>60</v>
      </c>
      <c r="C23" s="70">
        <f aca="true" t="shared" si="5" ref="C23:H23">C24+C25+C26</f>
        <v>1185.065</v>
      </c>
      <c r="D23" s="70">
        <f>D24+D25+D26</f>
        <v>1688.179782</v>
      </c>
      <c r="E23" s="10">
        <f t="shared" si="5"/>
        <v>0</v>
      </c>
      <c r="F23" s="10">
        <f t="shared" si="5"/>
        <v>0</v>
      </c>
      <c r="G23" s="10">
        <f t="shared" si="5"/>
        <v>0</v>
      </c>
      <c r="H23" s="10">
        <f t="shared" si="5"/>
        <v>0</v>
      </c>
      <c r="I23" s="10">
        <f>I24+I25+I26</f>
        <v>0</v>
      </c>
      <c r="J23" s="8">
        <f>J24+J25+J26</f>
        <v>0</v>
      </c>
      <c r="K23" s="2">
        <f>K24+K25+K26</f>
        <v>0</v>
      </c>
      <c r="L23" s="8">
        <f>L24+L25+L26</f>
        <v>0</v>
      </c>
      <c r="M23" s="70">
        <f aca="true" t="shared" si="6" ref="M23:M42">SUM(C23:L23)</f>
        <v>2873.2447819999998</v>
      </c>
      <c r="N23" s="8">
        <f>N24+N25+N26</f>
        <v>0</v>
      </c>
      <c r="O23" s="70">
        <f t="shared" si="1"/>
        <v>2873.2447819999998</v>
      </c>
      <c r="P23" s="8">
        <f>P24+P25+P26</f>
        <v>0</v>
      </c>
      <c r="Q23" s="72">
        <f t="shared" si="2"/>
        <v>2873.2447819999998</v>
      </c>
      <c r="R23" s="70">
        <f>Q23/$Q$11*100</f>
        <v>0.2810019346699266</v>
      </c>
    </row>
    <row r="24" spans="2:18" ht="22.5" customHeight="1">
      <c r="B24" s="74" t="s">
        <v>61</v>
      </c>
      <c r="C24" s="2">
        <v>279.031</v>
      </c>
      <c r="D24" s="2">
        <v>0.294782</v>
      </c>
      <c r="E24" s="10"/>
      <c r="F24" s="10"/>
      <c r="G24" s="10"/>
      <c r="H24" s="10"/>
      <c r="I24" s="70"/>
      <c r="J24" s="2"/>
      <c r="K24" s="2"/>
      <c r="L24" s="2"/>
      <c r="M24" s="70">
        <f t="shared" si="6"/>
        <v>279.325782</v>
      </c>
      <c r="N24" s="2"/>
      <c r="O24" s="70">
        <f t="shared" si="1"/>
        <v>279.325782</v>
      </c>
      <c r="P24" s="2"/>
      <c r="Q24" s="72">
        <f t="shared" si="2"/>
        <v>279.325782</v>
      </c>
      <c r="R24" s="70">
        <f>Q24/$Q$11*100</f>
        <v>0.02731792488997555</v>
      </c>
    </row>
    <row r="25" spans="2:18" ht="30" customHeight="1">
      <c r="B25" s="74" t="s">
        <v>62</v>
      </c>
      <c r="C25" s="2">
        <v>305.7099999999999</v>
      </c>
      <c r="D25" s="2">
        <v>1686.776</v>
      </c>
      <c r="E25" s="60"/>
      <c r="F25" s="60"/>
      <c r="G25" s="60"/>
      <c r="H25" s="60"/>
      <c r="I25" s="70"/>
      <c r="J25" s="2"/>
      <c r="K25" s="2"/>
      <c r="L25" s="2"/>
      <c r="M25" s="70">
        <f t="shared" si="6"/>
        <v>1992.4859999999999</v>
      </c>
      <c r="N25" s="2"/>
      <c r="O25" s="70">
        <f t="shared" si="1"/>
        <v>1992.4859999999999</v>
      </c>
      <c r="P25" s="2"/>
      <c r="Q25" s="72">
        <f t="shared" si="2"/>
        <v>1992.4859999999999</v>
      </c>
      <c r="R25" s="70">
        <f>Q25/$Q$11*100</f>
        <v>0.1948641564792176</v>
      </c>
    </row>
    <row r="26" spans="2:18" ht="36" customHeight="1">
      <c r="B26" s="75" t="s">
        <v>63</v>
      </c>
      <c r="C26" s="2">
        <v>600.324</v>
      </c>
      <c r="D26" s="2">
        <v>1.109</v>
      </c>
      <c r="E26" s="60"/>
      <c r="F26" s="60"/>
      <c r="G26" s="60"/>
      <c r="H26" s="60"/>
      <c r="I26" s="70"/>
      <c r="J26" s="2"/>
      <c r="K26" s="2"/>
      <c r="L26" s="2"/>
      <c r="M26" s="70">
        <f t="shared" si="6"/>
        <v>601.433</v>
      </c>
      <c r="N26" s="2"/>
      <c r="O26" s="70">
        <f t="shared" si="1"/>
        <v>601.433</v>
      </c>
      <c r="P26" s="2"/>
      <c r="Q26" s="72">
        <f t="shared" si="2"/>
        <v>601.433</v>
      </c>
      <c r="R26" s="70">
        <f t="shared" si="3"/>
        <v>0.05881985330073349</v>
      </c>
    </row>
    <row r="27" spans="2:18" ht="23.25" customHeight="1">
      <c r="B27" s="73" t="s">
        <v>64</v>
      </c>
      <c r="C27" s="2">
        <v>-0.157</v>
      </c>
      <c r="D27" s="2">
        <v>414.379</v>
      </c>
      <c r="E27" s="10"/>
      <c r="F27" s="10"/>
      <c r="G27" s="10"/>
      <c r="H27" s="10"/>
      <c r="I27" s="70"/>
      <c r="J27" s="2"/>
      <c r="K27" s="2"/>
      <c r="L27" s="2"/>
      <c r="M27" s="70">
        <f t="shared" si="6"/>
        <v>414.22200000000004</v>
      </c>
      <c r="N27" s="2"/>
      <c r="O27" s="70">
        <f t="shared" si="1"/>
        <v>414.22200000000004</v>
      </c>
      <c r="P27" s="2"/>
      <c r="Q27" s="72">
        <f t="shared" si="2"/>
        <v>414.22200000000004</v>
      </c>
      <c r="R27" s="70">
        <f t="shared" si="3"/>
        <v>0.04051070904645477</v>
      </c>
    </row>
    <row r="28" spans="2:18" ht="36.75" customHeight="1">
      <c r="B28" s="76" t="s">
        <v>65</v>
      </c>
      <c r="C28" s="58">
        <f>SUM(C29:C32)</f>
        <v>8988.328</v>
      </c>
      <c r="D28" s="58">
        <f>D29+D30+D31+D32</f>
        <v>1282.206</v>
      </c>
      <c r="E28" s="60">
        <f aca="true" t="shared" si="7" ref="E28:L28">E29+E30+E31+E32</f>
        <v>0</v>
      </c>
      <c r="F28" s="60">
        <f t="shared" si="7"/>
        <v>0</v>
      </c>
      <c r="G28" s="77">
        <f t="shared" si="7"/>
        <v>2.498</v>
      </c>
      <c r="H28" s="60">
        <f t="shared" si="7"/>
        <v>0</v>
      </c>
      <c r="I28" s="58">
        <f>I29+I30+I31+I32</f>
        <v>12.528</v>
      </c>
      <c r="J28" s="2">
        <f t="shared" si="7"/>
        <v>0</v>
      </c>
      <c r="K28" s="2">
        <f t="shared" si="7"/>
        <v>0</v>
      </c>
      <c r="L28" s="2">
        <f t="shared" si="7"/>
        <v>0</v>
      </c>
      <c r="M28" s="70">
        <f t="shared" si="6"/>
        <v>10285.56</v>
      </c>
      <c r="N28" s="2">
        <f>N29+N30+N31</f>
        <v>0</v>
      </c>
      <c r="O28" s="70">
        <f t="shared" si="1"/>
        <v>10285.56</v>
      </c>
      <c r="P28" s="2">
        <f>P29+P30+P31</f>
        <v>0</v>
      </c>
      <c r="Q28" s="72">
        <f t="shared" si="2"/>
        <v>10285.56</v>
      </c>
      <c r="R28" s="70">
        <f>Q28/$Q$11*100</f>
        <v>1.005922738386308</v>
      </c>
    </row>
    <row r="29" spans="2:18" ht="25.5" customHeight="1">
      <c r="B29" s="74" t="s">
        <v>66</v>
      </c>
      <c r="C29" s="2">
        <v>5867.519</v>
      </c>
      <c r="D29" s="2">
        <v>1084.994</v>
      </c>
      <c r="E29" s="10"/>
      <c r="F29" s="10"/>
      <c r="G29" s="10"/>
      <c r="H29" s="10"/>
      <c r="I29" s="70"/>
      <c r="J29" s="2"/>
      <c r="K29" s="2"/>
      <c r="L29" s="2"/>
      <c r="M29" s="70">
        <f t="shared" si="6"/>
        <v>6952.513</v>
      </c>
      <c r="N29" s="2"/>
      <c r="O29" s="70">
        <f t="shared" si="1"/>
        <v>6952.513</v>
      </c>
      <c r="P29" s="2"/>
      <c r="Q29" s="72">
        <f t="shared" si="2"/>
        <v>6952.513</v>
      </c>
      <c r="R29" s="70">
        <f t="shared" si="3"/>
        <v>0.6799523716381418</v>
      </c>
    </row>
    <row r="30" spans="2:18" ht="20.25" customHeight="1">
      <c r="B30" s="74" t="s">
        <v>67</v>
      </c>
      <c r="C30" s="2">
        <v>2900.942</v>
      </c>
      <c r="D30" s="2"/>
      <c r="E30" s="60"/>
      <c r="F30" s="60"/>
      <c r="G30" s="60"/>
      <c r="H30" s="60"/>
      <c r="I30" s="60">
        <v>7.32</v>
      </c>
      <c r="J30" s="2"/>
      <c r="K30" s="2"/>
      <c r="L30" s="2"/>
      <c r="M30" s="70">
        <f t="shared" si="6"/>
        <v>2908.262</v>
      </c>
      <c r="N30" s="2"/>
      <c r="O30" s="70">
        <f t="shared" si="1"/>
        <v>2908.262</v>
      </c>
      <c r="P30" s="2"/>
      <c r="Q30" s="72">
        <f t="shared" si="2"/>
        <v>2908.262</v>
      </c>
      <c r="R30" s="70">
        <f t="shared" si="3"/>
        <v>0.2844266014669927</v>
      </c>
    </row>
    <row r="31" spans="2:18" s="79" customFormat="1" ht="36.75" customHeight="1">
      <c r="B31" s="78" t="s">
        <v>68</v>
      </c>
      <c r="C31" s="2">
        <v>130.608</v>
      </c>
      <c r="D31" s="2">
        <v>5.474</v>
      </c>
      <c r="E31" s="60"/>
      <c r="F31" s="60">
        <v>0</v>
      </c>
      <c r="G31" s="60">
        <v>2.498</v>
      </c>
      <c r="H31" s="60"/>
      <c r="I31" s="2">
        <v>0</v>
      </c>
      <c r="J31" s="2"/>
      <c r="K31" s="2"/>
      <c r="L31" s="2"/>
      <c r="M31" s="70">
        <f t="shared" si="6"/>
        <v>138.57999999999998</v>
      </c>
      <c r="N31" s="2"/>
      <c r="O31" s="70">
        <f t="shared" si="1"/>
        <v>138.57999999999998</v>
      </c>
      <c r="P31" s="2"/>
      <c r="Q31" s="72">
        <f t="shared" si="2"/>
        <v>138.57999999999998</v>
      </c>
      <c r="R31" s="70">
        <f t="shared" si="3"/>
        <v>0.013553056234718823</v>
      </c>
    </row>
    <row r="32" spans="2:18" ht="58.5" customHeight="1">
      <c r="B32" s="78" t="s">
        <v>69</v>
      </c>
      <c r="C32" s="2">
        <v>89.259</v>
      </c>
      <c r="D32" s="2">
        <v>191.738</v>
      </c>
      <c r="E32" s="60"/>
      <c r="F32" s="60"/>
      <c r="G32" s="60"/>
      <c r="H32" s="60"/>
      <c r="I32" s="2">
        <v>5.208</v>
      </c>
      <c r="J32" s="80"/>
      <c r="K32" s="2"/>
      <c r="L32" s="2"/>
      <c r="M32" s="70">
        <f t="shared" si="6"/>
        <v>286.20500000000004</v>
      </c>
      <c r="N32" s="2"/>
      <c r="O32" s="70">
        <f t="shared" si="1"/>
        <v>286.20500000000004</v>
      </c>
      <c r="P32" s="2"/>
      <c r="Q32" s="72">
        <f t="shared" si="2"/>
        <v>286.20500000000004</v>
      </c>
      <c r="R32" s="70">
        <f t="shared" si="3"/>
        <v>0.027990709046454773</v>
      </c>
    </row>
    <row r="33" spans="2:18" ht="36" customHeight="1">
      <c r="B33" s="76" t="s">
        <v>70</v>
      </c>
      <c r="C33" s="2">
        <v>102.367</v>
      </c>
      <c r="D33" s="2">
        <v>0</v>
      </c>
      <c r="E33" s="60"/>
      <c r="F33" s="60"/>
      <c r="G33" s="60"/>
      <c r="H33" s="60"/>
      <c r="I33" s="2">
        <v>0</v>
      </c>
      <c r="J33" s="2"/>
      <c r="K33" s="2"/>
      <c r="L33" s="2"/>
      <c r="M33" s="70">
        <f t="shared" si="6"/>
        <v>102.367</v>
      </c>
      <c r="N33" s="2"/>
      <c r="O33" s="70">
        <f t="shared" si="1"/>
        <v>102.367</v>
      </c>
      <c r="P33" s="2"/>
      <c r="Q33" s="72">
        <f t="shared" si="2"/>
        <v>102.367</v>
      </c>
      <c r="R33" s="70">
        <f t="shared" si="3"/>
        <v>0.010011442542787286</v>
      </c>
    </row>
    <row r="34" spans="2:18" ht="33" customHeight="1">
      <c r="B34" s="81" t="s">
        <v>71</v>
      </c>
      <c r="C34" s="2">
        <v>45.701</v>
      </c>
      <c r="D34" s="2">
        <v>17.736</v>
      </c>
      <c r="E34" s="60"/>
      <c r="F34" s="60"/>
      <c r="G34" s="60"/>
      <c r="H34" s="60"/>
      <c r="I34" s="2">
        <v>67.572</v>
      </c>
      <c r="J34" s="2"/>
      <c r="K34" s="2"/>
      <c r="L34" s="2"/>
      <c r="M34" s="70">
        <f t="shared" si="6"/>
        <v>131.00900000000001</v>
      </c>
      <c r="N34" s="2"/>
      <c r="O34" s="70">
        <f t="shared" si="1"/>
        <v>131.00900000000001</v>
      </c>
      <c r="P34" s="2"/>
      <c r="Q34" s="72">
        <f t="shared" si="2"/>
        <v>131.00900000000001</v>
      </c>
      <c r="R34" s="70">
        <f t="shared" si="3"/>
        <v>0.012812616136919319</v>
      </c>
    </row>
    <row r="35" spans="2:18" ht="27.75" customHeight="1">
      <c r="B35" s="82" t="s">
        <v>72</v>
      </c>
      <c r="C35" s="2">
        <v>571.549944</v>
      </c>
      <c r="D35" s="2"/>
      <c r="E35" s="60">
        <v>5532.041504000001</v>
      </c>
      <c r="F35" s="60">
        <v>199.113867</v>
      </c>
      <c r="G35" s="60">
        <v>2773.5370000000003</v>
      </c>
      <c r="H35" s="60"/>
      <c r="I35" s="2">
        <v>0.71</v>
      </c>
      <c r="J35" s="2"/>
      <c r="K35" s="2"/>
      <c r="L35" s="2"/>
      <c r="M35" s="70">
        <f t="shared" si="6"/>
        <v>9076.952315</v>
      </c>
      <c r="N35" s="83">
        <v>-7.587</v>
      </c>
      <c r="O35" s="70">
        <f t="shared" si="1"/>
        <v>9069.365315000001</v>
      </c>
      <c r="P35" s="2"/>
      <c r="Q35" s="72">
        <f t="shared" si="2"/>
        <v>9069.365315000001</v>
      </c>
      <c r="R35" s="70">
        <f t="shared" si="3"/>
        <v>0.8869794929095355</v>
      </c>
    </row>
    <row r="36" spans="2:18" ht="27" customHeight="1">
      <c r="B36" s="84" t="s">
        <v>73</v>
      </c>
      <c r="C36" s="2">
        <v>876.374</v>
      </c>
      <c r="D36" s="2">
        <v>1226.404</v>
      </c>
      <c r="E36" s="2">
        <v>5.663</v>
      </c>
      <c r="F36" s="2">
        <v>2.751</v>
      </c>
      <c r="G36" s="2">
        <v>6.545</v>
      </c>
      <c r="H36" s="60"/>
      <c r="I36" s="2">
        <v>836.737</v>
      </c>
      <c r="J36" s="85"/>
      <c r="K36" s="2">
        <v>8.976</v>
      </c>
      <c r="L36" s="2">
        <v>108.81</v>
      </c>
      <c r="M36" s="70">
        <f t="shared" si="6"/>
        <v>3072.2600000000007</v>
      </c>
      <c r="N36" s="83">
        <v>-1187.0159843499998</v>
      </c>
      <c r="O36" s="70">
        <f t="shared" si="1"/>
        <v>1885.2440156500008</v>
      </c>
      <c r="P36" s="2"/>
      <c r="Q36" s="72">
        <f t="shared" si="2"/>
        <v>1885.2440156500008</v>
      </c>
      <c r="R36" s="70">
        <f t="shared" si="3"/>
        <v>0.18437594285085582</v>
      </c>
    </row>
    <row r="37" spans="2:18" ht="24" customHeight="1">
      <c r="B37" s="86" t="s">
        <v>74</v>
      </c>
      <c r="C37" s="2">
        <v>0</v>
      </c>
      <c r="D37" s="2">
        <v>655.452278</v>
      </c>
      <c r="E37" s="60">
        <v>0</v>
      </c>
      <c r="F37" s="60">
        <v>0</v>
      </c>
      <c r="G37" s="60">
        <v>15.736</v>
      </c>
      <c r="H37" s="60"/>
      <c r="I37" s="2">
        <v>1162.483</v>
      </c>
      <c r="J37" s="2">
        <v>0.656647</v>
      </c>
      <c r="K37" s="2"/>
      <c r="L37" s="2">
        <v>45.42491</v>
      </c>
      <c r="M37" s="70">
        <f t="shared" si="6"/>
        <v>1879.7528349999998</v>
      </c>
      <c r="N37" s="58">
        <f>-M37</f>
        <v>-1879.7528349999998</v>
      </c>
      <c r="O37" s="70">
        <f t="shared" si="1"/>
        <v>0</v>
      </c>
      <c r="P37" s="2"/>
      <c r="Q37" s="72">
        <f t="shared" si="2"/>
        <v>0</v>
      </c>
      <c r="R37" s="70">
        <f t="shared" si="3"/>
        <v>0</v>
      </c>
    </row>
    <row r="38" spans="2:18" ht="23.25" customHeight="1">
      <c r="B38" s="87" t="s">
        <v>75</v>
      </c>
      <c r="C38" s="2">
        <v>6.859</v>
      </c>
      <c r="D38" s="2">
        <v>20.959</v>
      </c>
      <c r="E38" s="60"/>
      <c r="F38" s="60"/>
      <c r="G38" s="60"/>
      <c r="H38" s="60"/>
      <c r="I38" s="2">
        <v>3.2020000000000004</v>
      </c>
      <c r="J38" s="85"/>
      <c r="K38" s="2"/>
      <c r="L38" s="2"/>
      <c r="M38" s="70">
        <f t="shared" si="6"/>
        <v>31.02</v>
      </c>
      <c r="N38" s="2">
        <v>0</v>
      </c>
      <c r="O38" s="70">
        <f t="shared" si="1"/>
        <v>31.02</v>
      </c>
      <c r="P38" s="2"/>
      <c r="Q38" s="72">
        <f t="shared" si="2"/>
        <v>31.02</v>
      </c>
      <c r="R38" s="70">
        <f t="shared" si="3"/>
        <v>0.0030337408312958434</v>
      </c>
    </row>
    <row r="39" spans="2:18" ht="20.25" customHeight="1">
      <c r="B39" s="38" t="s">
        <v>76</v>
      </c>
      <c r="C39" s="2"/>
      <c r="D39" s="2">
        <v>0.008591</v>
      </c>
      <c r="E39" s="2"/>
      <c r="F39" s="2"/>
      <c r="G39" s="2">
        <v>0</v>
      </c>
      <c r="H39" s="2"/>
      <c r="I39" s="2"/>
      <c r="J39" s="2"/>
      <c r="K39" s="2"/>
      <c r="L39" s="2">
        <v>0</v>
      </c>
      <c r="M39" s="70">
        <f>SUM(C39:L39)</f>
        <v>0.008591</v>
      </c>
      <c r="N39" s="58"/>
      <c r="O39" s="70">
        <f t="shared" si="1"/>
        <v>0.008591</v>
      </c>
      <c r="P39" s="2"/>
      <c r="Q39" s="72">
        <f t="shared" si="2"/>
        <v>0.008591</v>
      </c>
      <c r="R39" s="70">
        <f t="shared" si="3"/>
        <v>8.401955990220049E-07</v>
      </c>
    </row>
    <row r="40" spans="2:18" ht="30" customHeight="1">
      <c r="B40" s="88" t="s">
        <v>77</v>
      </c>
      <c r="C40" s="2">
        <v>0.017</v>
      </c>
      <c r="D40" s="2">
        <v>1.799</v>
      </c>
      <c r="E40" s="2">
        <v>0</v>
      </c>
      <c r="F40" s="2">
        <v>0</v>
      </c>
      <c r="G40" s="2">
        <v>0</v>
      </c>
      <c r="H40" s="2"/>
      <c r="I40" s="2">
        <v>3.9530000000000003</v>
      </c>
      <c r="J40" s="2">
        <v>0.008182000000000134</v>
      </c>
      <c r="K40" s="2"/>
      <c r="L40" s="2"/>
      <c r="M40" s="70">
        <f t="shared" si="6"/>
        <v>5.777182</v>
      </c>
      <c r="N40" s="2"/>
      <c r="O40" s="70">
        <f t="shared" si="1"/>
        <v>5.777182</v>
      </c>
      <c r="P40" s="2"/>
      <c r="Q40" s="72">
        <f t="shared" si="2"/>
        <v>5.777182</v>
      </c>
      <c r="R40" s="70">
        <f t="shared" si="3"/>
        <v>0.0005650055745721271</v>
      </c>
    </row>
    <row r="41" spans="2:18" ht="24" customHeight="1">
      <c r="B41" s="38" t="s">
        <v>78</v>
      </c>
      <c r="C41" s="2">
        <v>2670.395</v>
      </c>
      <c r="D41" s="2"/>
      <c r="E41" s="2"/>
      <c r="F41" s="2"/>
      <c r="G41" s="2"/>
      <c r="H41" s="2"/>
      <c r="I41" s="2">
        <v>0</v>
      </c>
      <c r="J41" s="2"/>
      <c r="K41" s="2"/>
      <c r="L41" s="2"/>
      <c r="M41" s="70">
        <f t="shared" si="6"/>
        <v>2670.395</v>
      </c>
      <c r="N41" s="2"/>
      <c r="O41" s="70">
        <f t="shared" si="1"/>
        <v>2670.395</v>
      </c>
      <c r="P41" s="2">
        <f>-O41</f>
        <v>-2670.395</v>
      </c>
      <c r="Q41" s="59">
        <f t="shared" si="2"/>
        <v>0</v>
      </c>
      <c r="R41" s="70">
        <f t="shared" si="3"/>
        <v>0</v>
      </c>
    </row>
    <row r="42" spans="2:18" ht="22.5" customHeight="1">
      <c r="B42" s="89" t="s">
        <v>79</v>
      </c>
      <c r="C42" s="2">
        <v>-152.642</v>
      </c>
      <c r="D42" s="2">
        <v>0.055</v>
      </c>
      <c r="E42" s="2"/>
      <c r="F42" s="2"/>
      <c r="G42" s="2"/>
      <c r="H42" s="2"/>
      <c r="I42" s="2">
        <v>0</v>
      </c>
      <c r="J42" s="2"/>
      <c r="K42" s="2"/>
      <c r="L42" s="2"/>
      <c r="M42" s="70">
        <f t="shared" si="6"/>
        <v>-152.587</v>
      </c>
      <c r="N42" s="2"/>
      <c r="O42" s="70">
        <f t="shared" si="1"/>
        <v>-152.587</v>
      </c>
      <c r="P42" s="2"/>
      <c r="Q42" s="59">
        <f t="shared" si="2"/>
        <v>-152.587</v>
      </c>
      <c r="R42" s="70">
        <f t="shared" si="3"/>
        <v>-0.01492293398533007</v>
      </c>
    </row>
    <row r="43" spans="2:18" ht="26.25" customHeight="1">
      <c r="B43" s="89" t="s">
        <v>80</v>
      </c>
      <c r="C43" s="2">
        <v>5.665</v>
      </c>
      <c r="D43" s="2">
        <v>0.7510000000000003</v>
      </c>
      <c r="E43" s="2"/>
      <c r="F43" s="2"/>
      <c r="G43" s="2"/>
      <c r="H43" s="2"/>
      <c r="I43" s="2">
        <v>7.02</v>
      </c>
      <c r="J43" s="2"/>
      <c r="K43" s="2"/>
      <c r="L43" s="2"/>
      <c r="M43" s="70">
        <f>SUM(C43:L43)</f>
        <v>13.436</v>
      </c>
      <c r="N43" s="2"/>
      <c r="O43" s="70">
        <f>M43+N43</f>
        <v>13.436</v>
      </c>
      <c r="P43" s="2"/>
      <c r="Q43" s="59">
        <f>O43+P43</f>
        <v>13.436</v>
      </c>
      <c r="R43" s="70">
        <f t="shared" si="3"/>
        <v>0.0013140342298288508</v>
      </c>
    </row>
    <row r="44" spans="2:18" ht="51" customHeight="1">
      <c r="B44" s="89" t="s">
        <v>81</v>
      </c>
      <c r="C44" s="2">
        <v>1045.23</v>
      </c>
      <c r="D44" s="2">
        <v>45.1513315</v>
      </c>
      <c r="E44" s="2">
        <v>0</v>
      </c>
      <c r="F44" s="2">
        <v>29.048</v>
      </c>
      <c r="G44" s="2">
        <v>0</v>
      </c>
      <c r="H44" s="2"/>
      <c r="I44" s="2">
        <v>22.06499999999997</v>
      </c>
      <c r="J44" s="2">
        <v>1.9360000000000002</v>
      </c>
      <c r="K44" s="2"/>
      <c r="L44" s="2"/>
      <c r="M44" s="70">
        <f>SUM(C44:L44)</f>
        <v>1143.4303315</v>
      </c>
      <c r="N44" s="2"/>
      <c r="O44" s="70">
        <f>M44+N44</f>
        <v>1143.4303315</v>
      </c>
      <c r="P44" s="2"/>
      <c r="Q44" s="59">
        <f>O44+P44</f>
        <v>1143.4303315</v>
      </c>
      <c r="R44" s="70">
        <f t="shared" si="3"/>
        <v>0.11182692728606357</v>
      </c>
    </row>
    <row r="45" spans="2:18" ht="36" customHeight="1">
      <c r="B45" s="89"/>
      <c r="C45" s="90"/>
      <c r="D45" s="2"/>
      <c r="E45" s="2"/>
      <c r="F45" s="2"/>
      <c r="G45" s="2"/>
      <c r="H45" s="2"/>
      <c r="I45" s="2"/>
      <c r="J45" s="2"/>
      <c r="K45" s="2"/>
      <c r="L45" s="2"/>
      <c r="M45" s="70"/>
      <c r="N45" s="2"/>
      <c r="O45" s="70"/>
      <c r="P45" s="2"/>
      <c r="Q45" s="59"/>
      <c r="R45" s="70"/>
    </row>
    <row r="46" spans="2:18" ht="12.75" customHeight="1">
      <c r="B46" s="1"/>
      <c r="C46" s="7"/>
      <c r="D46" s="1"/>
      <c r="E46" s="7"/>
      <c r="F46" s="7"/>
      <c r="G46" s="7"/>
      <c r="H46" s="1"/>
      <c r="I46" s="1"/>
      <c r="J46" s="1"/>
      <c r="K46" s="1"/>
      <c r="L46" s="62"/>
      <c r="M46" s="67"/>
      <c r="N46" s="6"/>
      <c r="O46" s="67"/>
      <c r="P46" s="6"/>
      <c r="Q46" s="57"/>
      <c r="R46" s="67"/>
    </row>
    <row r="47" spans="2:18" s="68" customFormat="1" ht="30.75" customHeight="1">
      <c r="B47" s="5" t="s">
        <v>82</v>
      </c>
      <c r="C47" s="6">
        <f>C48+C61+C64+C67</f>
        <v>11858.089999999998</v>
      </c>
      <c r="D47" s="6">
        <f aca="true" t="shared" si="8" ref="D47:L47">D48+D61+D64+D67+D68</f>
        <v>4216.941521000001</v>
      </c>
      <c r="E47" s="6">
        <f>E48+E61+E64+E67+E68</f>
        <v>6807.876504</v>
      </c>
      <c r="F47" s="6">
        <f t="shared" si="8"/>
        <v>97.43386700000002</v>
      </c>
      <c r="G47" s="6">
        <f>G48+G61+G64+G67+G68</f>
        <v>3442.618</v>
      </c>
      <c r="H47" s="6">
        <f t="shared" si="8"/>
        <v>0</v>
      </c>
      <c r="I47" s="6">
        <f t="shared" si="8"/>
        <v>1746.977</v>
      </c>
      <c r="J47" s="6">
        <f>J48+J61+J64+J67+J68</f>
        <v>2.0137280000000004</v>
      </c>
      <c r="K47" s="6">
        <f>K48+K61+K64+K67+K68</f>
        <v>9.641</v>
      </c>
      <c r="L47" s="67">
        <f t="shared" si="8"/>
        <v>162.25824999999998</v>
      </c>
      <c r="M47" s="67">
        <f>SUM(C47:L47)</f>
        <v>28343.849869999995</v>
      </c>
      <c r="N47" s="6">
        <f>N48+N61+N64+N67+N68</f>
        <v>-3074.3558193499994</v>
      </c>
      <c r="O47" s="67">
        <f aca="true" t="shared" si="9" ref="O47:O67">M47+N47</f>
        <v>25269.494050649995</v>
      </c>
      <c r="P47" s="6">
        <f>P48+P61+P64+P67+P68</f>
        <v>-184.42600000000002</v>
      </c>
      <c r="Q47" s="57">
        <f aca="true" t="shared" si="10" ref="Q47:Q67">O47+P47</f>
        <v>25085.068050649996</v>
      </c>
      <c r="R47" s="67">
        <f>Q47/$Q$11*100</f>
        <v>2.4533073888166257</v>
      </c>
    </row>
    <row r="48" spans="2:18" ht="19.5" customHeight="1">
      <c r="B48" s="91" t="s">
        <v>83</v>
      </c>
      <c r="C48" s="6">
        <f>SUM(C49:C53)+C60</f>
        <v>11808.166</v>
      </c>
      <c r="D48" s="6">
        <f>D49+D50+D51+D52+D53+D60</f>
        <v>4022.428521</v>
      </c>
      <c r="E48" s="62">
        <f>E49+E50+E51+E52+E53+E60</f>
        <v>6805.280504</v>
      </c>
      <c r="F48" s="62">
        <f aca="true" t="shared" si="11" ref="F48:L48">F49+F50+F51+F52+F53+F60</f>
        <v>98.42686700000002</v>
      </c>
      <c r="G48" s="62">
        <f t="shared" si="11"/>
        <v>3447.957</v>
      </c>
      <c r="H48" s="62">
        <f t="shared" si="11"/>
        <v>0</v>
      </c>
      <c r="I48" s="6">
        <f>I49+I50+I51+I52+I53+I60</f>
        <v>1737.798</v>
      </c>
      <c r="J48" s="6">
        <f t="shared" si="11"/>
        <v>2.0137280000000004</v>
      </c>
      <c r="K48" s="92">
        <f t="shared" si="11"/>
        <v>9.641</v>
      </c>
      <c r="L48" s="6">
        <f t="shared" si="11"/>
        <v>104.33603</v>
      </c>
      <c r="M48" s="70">
        <f aca="true" t="shared" si="12" ref="M48:M67">SUM(C48:L48)</f>
        <v>28036.047649999997</v>
      </c>
      <c r="N48" s="6">
        <f>N49+N50+N51+N52+N53+N60</f>
        <v>-3074.3558193499994</v>
      </c>
      <c r="O48" s="70">
        <f t="shared" si="9"/>
        <v>24961.691830649997</v>
      </c>
      <c r="P48" s="6">
        <f>P49+P50+P51+P52+P53+P60</f>
        <v>0</v>
      </c>
      <c r="Q48" s="59">
        <f t="shared" si="10"/>
        <v>24961.691830649997</v>
      </c>
      <c r="R48" s="70">
        <f aca="true" t="shared" si="13" ref="R48:R67">Q48/$Q$11*100</f>
        <v>2.4412412548312954</v>
      </c>
    </row>
    <row r="49" spans="1:18" ht="23.25" customHeight="1">
      <c r="A49" s="93"/>
      <c r="B49" s="94" t="s">
        <v>84</v>
      </c>
      <c r="C49" s="95">
        <v>3792.831</v>
      </c>
      <c r="D49" s="9">
        <v>2384.2605909999997</v>
      </c>
      <c r="E49" s="10">
        <v>23.775</v>
      </c>
      <c r="F49" s="10">
        <v>10.446</v>
      </c>
      <c r="G49" s="10">
        <v>23.675</v>
      </c>
      <c r="H49" s="10"/>
      <c r="I49" s="8">
        <v>1279.348</v>
      </c>
      <c r="J49" s="9"/>
      <c r="K49" s="8"/>
      <c r="L49" s="9">
        <v>49.53142</v>
      </c>
      <c r="M49" s="70">
        <f t="shared" si="12"/>
        <v>7563.867011</v>
      </c>
      <c r="N49" s="4"/>
      <c r="O49" s="70">
        <f t="shared" si="9"/>
        <v>7563.867011</v>
      </c>
      <c r="P49" s="4"/>
      <c r="Q49" s="59">
        <f t="shared" si="10"/>
        <v>7563.867011</v>
      </c>
      <c r="R49" s="70">
        <f t="shared" si="13"/>
        <v>0.7397424949633252</v>
      </c>
    </row>
    <row r="50" spans="1:18" ht="23.25" customHeight="1">
      <c r="A50" s="93"/>
      <c r="B50" s="94" t="s">
        <v>85</v>
      </c>
      <c r="C50" s="9">
        <v>448.191</v>
      </c>
      <c r="D50" s="9">
        <v>952.39258</v>
      </c>
      <c r="E50" s="10">
        <v>40.309</v>
      </c>
      <c r="F50" s="10">
        <v>2.199</v>
      </c>
      <c r="G50" s="96">
        <v>2527.81</v>
      </c>
      <c r="H50" s="10">
        <v>0</v>
      </c>
      <c r="I50" s="8">
        <v>296.777</v>
      </c>
      <c r="J50" s="8"/>
      <c r="K50" s="8">
        <v>1.148</v>
      </c>
      <c r="L50" s="8">
        <v>54.80461</v>
      </c>
      <c r="M50" s="70">
        <f t="shared" si="12"/>
        <v>4323.63119</v>
      </c>
      <c r="N50" s="58">
        <v>-1183.2119999999998</v>
      </c>
      <c r="O50" s="70">
        <f t="shared" si="9"/>
        <v>3140.4191900000005</v>
      </c>
      <c r="P50" s="4"/>
      <c r="Q50" s="59">
        <f t="shared" si="10"/>
        <v>3140.4191900000005</v>
      </c>
      <c r="R50" s="70">
        <f t="shared" si="13"/>
        <v>0.30713146112469447</v>
      </c>
    </row>
    <row r="51" spans="1:18" ht="17.25" customHeight="1">
      <c r="A51" s="93"/>
      <c r="B51" s="94" t="s">
        <v>86</v>
      </c>
      <c r="C51" s="9">
        <v>421.682</v>
      </c>
      <c r="D51" s="9">
        <v>33.159</v>
      </c>
      <c r="E51" s="10">
        <v>0</v>
      </c>
      <c r="F51" s="10">
        <v>0</v>
      </c>
      <c r="G51" s="10">
        <v>0.151</v>
      </c>
      <c r="H51" s="10">
        <v>0</v>
      </c>
      <c r="I51" s="8">
        <v>0.013</v>
      </c>
      <c r="J51" s="8">
        <v>0</v>
      </c>
      <c r="K51" s="9">
        <v>8.493</v>
      </c>
      <c r="L51" s="8">
        <v>0</v>
      </c>
      <c r="M51" s="70">
        <f t="shared" si="12"/>
        <v>463.498</v>
      </c>
      <c r="N51" s="58">
        <v>-5.94798435</v>
      </c>
      <c r="O51" s="70">
        <f t="shared" si="9"/>
        <v>457.55001565</v>
      </c>
      <c r="P51" s="4"/>
      <c r="Q51" s="59">
        <f>O51+P51</f>
        <v>457.55001565</v>
      </c>
      <c r="R51" s="70">
        <f t="shared" si="13"/>
        <v>0.04474816778973105</v>
      </c>
    </row>
    <row r="52" spans="1:18" ht="18.75" customHeight="1">
      <c r="A52" s="93"/>
      <c r="B52" s="94" t="s">
        <v>87</v>
      </c>
      <c r="C52" s="9">
        <v>122.259</v>
      </c>
      <c r="D52" s="9">
        <v>267.692</v>
      </c>
      <c r="E52" s="10"/>
      <c r="F52" s="10">
        <v>1.096</v>
      </c>
      <c r="G52" s="10"/>
      <c r="H52" s="10"/>
      <c r="I52" s="8">
        <v>0.047</v>
      </c>
      <c r="J52" s="9"/>
      <c r="K52" s="92"/>
      <c r="L52" s="9"/>
      <c r="M52" s="70">
        <f t="shared" si="12"/>
        <v>391.09400000000005</v>
      </c>
      <c r="N52" s="4"/>
      <c r="O52" s="70">
        <f t="shared" si="9"/>
        <v>391.09400000000005</v>
      </c>
      <c r="P52" s="4"/>
      <c r="Q52" s="59">
        <f t="shared" si="10"/>
        <v>391.09400000000005</v>
      </c>
      <c r="R52" s="70">
        <f t="shared" si="13"/>
        <v>0.03824880195599022</v>
      </c>
    </row>
    <row r="53" spans="1:18" ht="26.25" customHeight="1">
      <c r="A53" s="93"/>
      <c r="B53" s="97" t="s">
        <v>88</v>
      </c>
      <c r="C53" s="92">
        <f>SUM(C54:C59)</f>
        <v>7019.208</v>
      </c>
      <c r="D53" s="92">
        <f aca="true" t="shared" si="14" ref="D53:K53">SUM(D54:D59)</f>
        <v>384.92434999999995</v>
      </c>
      <c r="E53" s="92">
        <f t="shared" si="14"/>
        <v>6741.1965040000005</v>
      </c>
      <c r="F53" s="92">
        <f t="shared" si="14"/>
        <v>84.68586700000002</v>
      </c>
      <c r="G53" s="92">
        <f t="shared" si="14"/>
        <v>896.3209999999999</v>
      </c>
      <c r="H53" s="92">
        <f t="shared" si="14"/>
        <v>0</v>
      </c>
      <c r="I53" s="92">
        <f t="shared" si="14"/>
        <v>161.613</v>
      </c>
      <c r="J53" s="92">
        <f>SUM(J54:J59)</f>
        <v>2.0137280000000004</v>
      </c>
      <c r="K53" s="92">
        <f t="shared" si="14"/>
        <v>0</v>
      </c>
      <c r="L53" s="92">
        <f>L54+L55+L57+L59+L56</f>
        <v>0</v>
      </c>
      <c r="M53" s="70">
        <f t="shared" si="12"/>
        <v>15289.962448999999</v>
      </c>
      <c r="N53" s="92">
        <f>N54+N55+N57+N59+N56+N58</f>
        <v>-1885.1958349999995</v>
      </c>
      <c r="O53" s="70">
        <f t="shared" si="9"/>
        <v>13404.766614</v>
      </c>
      <c r="P53" s="92">
        <f>P54+P55+P57+P59+P56</f>
        <v>0</v>
      </c>
      <c r="Q53" s="59">
        <f t="shared" si="10"/>
        <v>13404.766614</v>
      </c>
      <c r="R53" s="70">
        <f>Q53/$Q$11*100</f>
        <v>1.3109796199511004</v>
      </c>
    </row>
    <row r="54" spans="1:18" ht="32.25" customHeight="1">
      <c r="A54" s="93"/>
      <c r="B54" s="98" t="s">
        <v>89</v>
      </c>
      <c r="C54" s="9">
        <v>992.184</v>
      </c>
      <c r="D54" s="8">
        <v>15.455999999999932</v>
      </c>
      <c r="E54" s="99">
        <v>0</v>
      </c>
      <c r="F54" s="99">
        <v>8.619</v>
      </c>
      <c r="G54" s="99">
        <v>774.554</v>
      </c>
      <c r="H54" s="99">
        <v>0</v>
      </c>
      <c r="I54" s="9">
        <v>7.987</v>
      </c>
      <c r="J54" s="9"/>
      <c r="K54" s="6"/>
      <c r="L54" s="8"/>
      <c r="M54" s="70">
        <f t="shared" si="12"/>
        <v>1798.8</v>
      </c>
      <c r="N54" s="58">
        <v>-1759.1883279999995</v>
      </c>
      <c r="O54" s="70">
        <f t="shared" si="9"/>
        <v>39.61167200000045</v>
      </c>
      <c r="P54" s="4"/>
      <c r="Q54" s="59">
        <f t="shared" si="10"/>
        <v>39.61167200000045</v>
      </c>
      <c r="R54" s="70">
        <f t="shared" si="13"/>
        <v>0.003874002151589287</v>
      </c>
    </row>
    <row r="55" spans="1:18" ht="15">
      <c r="A55" s="93"/>
      <c r="B55" s="100" t="s">
        <v>90</v>
      </c>
      <c r="C55" s="9">
        <v>1400.404</v>
      </c>
      <c r="D55" s="8">
        <v>21.609431999999998</v>
      </c>
      <c r="E55" s="10">
        <v>0</v>
      </c>
      <c r="F55" s="10"/>
      <c r="G55" s="10"/>
      <c r="H55" s="10"/>
      <c r="I55" s="8">
        <v>7.61</v>
      </c>
      <c r="J55" s="8">
        <v>0.030674</v>
      </c>
      <c r="K55" s="8"/>
      <c r="L55" s="8"/>
      <c r="M55" s="70">
        <f t="shared" si="12"/>
        <v>1429.654106</v>
      </c>
      <c r="N55" s="58">
        <v>-1.525</v>
      </c>
      <c r="O55" s="70">
        <f>M55+N55</f>
        <v>1428.1291059999999</v>
      </c>
      <c r="P55" s="4"/>
      <c r="Q55" s="59">
        <f t="shared" si="10"/>
        <v>1428.1291059999999</v>
      </c>
      <c r="R55" s="70">
        <f t="shared" si="13"/>
        <v>0.13967032821515893</v>
      </c>
    </row>
    <row r="56" spans="1:18" ht="38.25" customHeight="1">
      <c r="A56" s="93"/>
      <c r="B56" s="78" t="s">
        <v>91</v>
      </c>
      <c r="C56" s="9">
        <v>1.158</v>
      </c>
      <c r="D56" s="8">
        <v>2.4459999999999997</v>
      </c>
      <c r="E56" s="8"/>
      <c r="F56" s="8">
        <v>0</v>
      </c>
      <c r="G56" s="8"/>
      <c r="H56" s="10"/>
      <c r="I56" s="8">
        <v>4.107</v>
      </c>
      <c r="J56" s="11">
        <v>0.008182</v>
      </c>
      <c r="K56" s="8"/>
      <c r="L56" s="8"/>
      <c r="M56" s="70">
        <f t="shared" si="12"/>
        <v>7.719182</v>
      </c>
      <c r="N56" s="58">
        <v>0.35300000000000004</v>
      </c>
      <c r="O56" s="70">
        <f t="shared" si="9"/>
        <v>8.072182</v>
      </c>
      <c r="P56" s="3"/>
      <c r="Q56" s="87">
        <f t="shared" si="10"/>
        <v>8.072182</v>
      </c>
      <c r="R56" s="70">
        <f t="shared" si="13"/>
        <v>0.0007894554523227384</v>
      </c>
    </row>
    <row r="57" spans="1:18" ht="15">
      <c r="A57" s="93"/>
      <c r="B57" s="100" t="s">
        <v>92</v>
      </c>
      <c r="C57" s="9">
        <v>3186.024</v>
      </c>
      <c r="D57" s="8">
        <v>221.918</v>
      </c>
      <c r="E57" s="10">
        <v>6741.081504000001</v>
      </c>
      <c r="F57" s="10">
        <v>41.709867</v>
      </c>
      <c r="G57" s="10">
        <v>121.683</v>
      </c>
      <c r="H57" s="10"/>
      <c r="I57" s="8">
        <v>4.145</v>
      </c>
      <c r="J57" s="8"/>
      <c r="K57" s="8"/>
      <c r="L57" s="8"/>
      <c r="M57" s="70">
        <f t="shared" si="12"/>
        <v>10316.561371000002</v>
      </c>
      <c r="N57" s="4"/>
      <c r="O57" s="70">
        <f t="shared" si="9"/>
        <v>10316.561371000002</v>
      </c>
      <c r="P57" s="4"/>
      <c r="Q57" s="59">
        <f t="shared" si="10"/>
        <v>10316.561371000002</v>
      </c>
      <c r="R57" s="70">
        <f>Q57/$Q$11*100</f>
        <v>1.0089546573105135</v>
      </c>
    </row>
    <row r="58" spans="1:18" ht="74.25" customHeight="1">
      <c r="A58" s="93"/>
      <c r="B58" s="78" t="s">
        <v>93</v>
      </c>
      <c r="C58" s="9">
        <v>1183.473</v>
      </c>
      <c r="D58" s="8">
        <v>56.425917999999996</v>
      </c>
      <c r="E58" s="10"/>
      <c r="F58" s="10">
        <v>34.18</v>
      </c>
      <c r="G58" s="10"/>
      <c r="H58" s="10"/>
      <c r="I58" s="8">
        <v>65.027</v>
      </c>
      <c r="J58" s="8">
        <v>1.9748720000000002</v>
      </c>
      <c r="K58" s="8"/>
      <c r="L58" s="8"/>
      <c r="M58" s="70">
        <f t="shared" si="12"/>
        <v>1341.08079</v>
      </c>
      <c r="N58" s="64">
        <v>-124.83550699999999</v>
      </c>
      <c r="O58" s="70">
        <f t="shared" si="9"/>
        <v>1216.245283</v>
      </c>
      <c r="P58" s="4"/>
      <c r="Q58" s="59">
        <f t="shared" si="10"/>
        <v>1216.245283</v>
      </c>
      <c r="R58" s="70">
        <f t="shared" si="13"/>
        <v>0.11894819393643032</v>
      </c>
    </row>
    <row r="59" spans="1:18" ht="15">
      <c r="A59" s="93"/>
      <c r="B59" s="100" t="s">
        <v>94</v>
      </c>
      <c r="C59" s="9">
        <v>255.965</v>
      </c>
      <c r="D59" s="8">
        <v>67.069</v>
      </c>
      <c r="E59" s="10">
        <v>0.115</v>
      </c>
      <c r="F59" s="10">
        <v>0.177</v>
      </c>
      <c r="G59" s="10">
        <v>0.084</v>
      </c>
      <c r="H59" s="10"/>
      <c r="I59" s="8">
        <v>72.737</v>
      </c>
      <c r="J59" s="8">
        <v>0</v>
      </c>
      <c r="K59" s="8"/>
      <c r="L59" s="8"/>
      <c r="M59" s="70">
        <f t="shared" si="12"/>
        <v>396.14700000000005</v>
      </c>
      <c r="N59" s="4"/>
      <c r="O59" s="70">
        <f t="shared" si="9"/>
        <v>396.14700000000005</v>
      </c>
      <c r="P59" s="4"/>
      <c r="Q59" s="59">
        <f t="shared" si="10"/>
        <v>396.14700000000005</v>
      </c>
      <c r="R59" s="70">
        <f t="shared" si="13"/>
        <v>0.038742982885085576</v>
      </c>
    </row>
    <row r="60" spans="1:18" s="4" customFormat="1" ht="31.5" customHeight="1">
      <c r="A60" s="101"/>
      <c r="B60" s="102" t="s">
        <v>95</v>
      </c>
      <c r="C60" s="9">
        <v>3.995</v>
      </c>
      <c r="D60" s="8">
        <v>0</v>
      </c>
      <c r="E60" s="10">
        <v>0</v>
      </c>
      <c r="F60" s="10"/>
      <c r="G60" s="10"/>
      <c r="H60" s="10"/>
      <c r="I60" s="8">
        <v>0</v>
      </c>
      <c r="J60" s="70">
        <v>0</v>
      </c>
      <c r="K60" s="70"/>
      <c r="L60" s="8"/>
      <c r="M60" s="70">
        <f t="shared" si="12"/>
        <v>3.995</v>
      </c>
      <c r="N60" s="58">
        <v>0</v>
      </c>
      <c r="O60" s="70">
        <f t="shared" si="9"/>
        <v>3.995</v>
      </c>
      <c r="Q60" s="59">
        <f t="shared" si="10"/>
        <v>3.995</v>
      </c>
      <c r="R60" s="70">
        <f t="shared" si="13"/>
        <v>0.00039070904645476776</v>
      </c>
    </row>
    <row r="61" spans="1:18" ht="19.5" customHeight="1">
      <c r="A61" s="93"/>
      <c r="B61" s="91" t="s">
        <v>96</v>
      </c>
      <c r="C61" s="70">
        <f>SUM(C62:C63)</f>
        <v>5.627000000000001</v>
      </c>
      <c r="D61" s="70">
        <f>D62+D63</f>
        <v>155.117</v>
      </c>
      <c r="E61" s="71">
        <f aca="true" t="shared" si="15" ref="E61:L61">E62+E63</f>
        <v>3.839</v>
      </c>
      <c r="F61" s="71">
        <f t="shared" si="15"/>
        <v>0</v>
      </c>
      <c r="G61" s="71">
        <f t="shared" si="15"/>
        <v>0</v>
      </c>
      <c r="H61" s="71">
        <f t="shared" si="15"/>
        <v>0</v>
      </c>
      <c r="I61" s="70">
        <f>I62+I63</f>
        <v>12.78</v>
      </c>
      <c r="J61" s="70">
        <f t="shared" si="15"/>
        <v>0</v>
      </c>
      <c r="K61" s="8">
        <f t="shared" si="15"/>
        <v>0</v>
      </c>
      <c r="L61" s="70">
        <f t="shared" si="15"/>
        <v>57.922219999999996</v>
      </c>
      <c r="M61" s="70">
        <f t="shared" si="12"/>
        <v>235.28521999999998</v>
      </c>
      <c r="N61" s="70">
        <f>N62+N63</f>
        <v>0</v>
      </c>
      <c r="O61" s="70">
        <f t="shared" si="9"/>
        <v>235.28521999999998</v>
      </c>
      <c r="P61" s="4">
        <f>P62+P63</f>
        <v>0</v>
      </c>
      <c r="Q61" s="59">
        <f>O61+P61</f>
        <v>235.28521999999998</v>
      </c>
      <c r="R61" s="70">
        <f t="shared" si="13"/>
        <v>0.023010779462102688</v>
      </c>
    </row>
    <row r="62" spans="1:18" ht="19.5" customHeight="1">
      <c r="A62" s="93"/>
      <c r="B62" s="100" t="s">
        <v>97</v>
      </c>
      <c r="C62" s="8">
        <v>5.597</v>
      </c>
      <c r="D62" s="9">
        <v>149.727</v>
      </c>
      <c r="E62" s="10">
        <v>3.839</v>
      </c>
      <c r="F62" s="10"/>
      <c r="G62" s="10">
        <v>0</v>
      </c>
      <c r="H62" s="10"/>
      <c r="I62" s="8">
        <v>12.78</v>
      </c>
      <c r="J62" s="8"/>
      <c r="K62" s="70">
        <v>0</v>
      </c>
      <c r="L62" s="9">
        <v>57.922219999999996</v>
      </c>
      <c r="M62" s="70">
        <f t="shared" si="12"/>
        <v>229.86522000000002</v>
      </c>
      <c r="N62" s="70">
        <v>0</v>
      </c>
      <c r="O62" s="70">
        <f t="shared" si="9"/>
        <v>229.86522000000002</v>
      </c>
      <c r="P62" s="4"/>
      <c r="Q62" s="59">
        <f t="shared" si="10"/>
        <v>229.86522000000002</v>
      </c>
      <c r="R62" s="70">
        <f t="shared" si="13"/>
        <v>0.02248070611246944</v>
      </c>
    </row>
    <row r="63" spans="1:18" ht="19.5" customHeight="1">
      <c r="A63" s="93"/>
      <c r="B63" s="100" t="s">
        <v>98</v>
      </c>
      <c r="C63" s="8">
        <v>0.03</v>
      </c>
      <c r="D63" s="9">
        <v>5.39</v>
      </c>
      <c r="E63" s="99"/>
      <c r="F63" s="99">
        <v>0</v>
      </c>
      <c r="G63" s="99"/>
      <c r="H63" s="99"/>
      <c r="I63" s="8">
        <v>0</v>
      </c>
      <c r="J63" s="70"/>
      <c r="K63" s="70"/>
      <c r="L63" s="9"/>
      <c r="M63" s="70">
        <f t="shared" si="12"/>
        <v>5.42</v>
      </c>
      <c r="N63" s="64"/>
      <c r="O63" s="70">
        <f t="shared" si="9"/>
        <v>5.42</v>
      </c>
      <c r="P63" s="4"/>
      <c r="Q63" s="59">
        <f t="shared" si="10"/>
        <v>5.42</v>
      </c>
      <c r="R63" s="70">
        <f t="shared" si="13"/>
        <v>0.0005300733496332519</v>
      </c>
    </row>
    <row r="64" spans="1:18" ht="23.25" customHeight="1">
      <c r="A64" s="93"/>
      <c r="B64" s="91" t="s">
        <v>78</v>
      </c>
      <c r="C64" s="92">
        <f>C65+C66</f>
        <v>110.167</v>
      </c>
      <c r="D64" s="92">
        <f>D65+D66</f>
        <v>74.25099999999999</v>
      </c>
      <c r="E64" s="92">
        <f>E65+E66</f>
        <v>0</v>
      </c>
      <c r="F64" s="92">
        <f>F65+F66</f>
        <v>0</v>
      </c>
      <c r="G64" s="92">
        <f>G65+G66</f>
        <v>0</v>
      </c>
      <c r="H64" s="99"/>
      <c r="I64" s="92">
        <f>I65+I66</f>
        <v>0.008</v>
      </c>
      <c r="J64" s="70"/>
      <c r="K64" s="70">
        <f>K65+K66</f>
        <v>0</v>
      </c>
      <c r="L64" s="92">
        <f>L65+L66</f>
        <v>0</v>
      </c>
      <c r="M64" s="70">
        <f t="shared" si="12"/>
        <v>184.42600000000002</v>
      </c>
      <c r="N64" s="92">
        <f>N65+N66</f>
        <v>0</v>
      </c>
      <c r="O64" s="70">
        <f t="shared" si="9"/>
        <v>184.42600000000002</v>
      </c>
      <c r="P64" s="92">
        <f>P65+P66</f>
        <v>-184.42600000000002</v>
      </c>
      <c r="Q64" s="59">
        <f t="shared" si="10"/>
        <v>0</v>
      </c>
      <c r="R64" s="70">
        <f t="shared" si="13"/>
        <v>0</v>
      </c>
    </row>
    <row r="65" spans="1:18" ht="15">
      <c r="A65" s="93"/>
      <c r="B65" s="103" t="s">
        <v>99</v>
      </c>
      <c r="C65" s="104">
        <v>0</v>
      </c>
      <c r="D65" s="9">
        <v>0</v>
      </c>
      <c r="E65" s="99">
        <v>0</v>
      </c>
      <c r="F65" s="99">
        <v>0</v>
      </c>
      <c r="G65" s="99"/>
      <c r="H65" s="99">
        <v>0</v>
      </c>
      <c r="I65" s="9"/>
      <c r="J65" s="70"/>
      <c r="K65" s="70"/>
      <c r="L65" s="9"/>
      <c r="M65" s="70">
        <f t="shared" si="12"/>
        <v>0</v>
      </c>
      <c r="N65" s="4"/>
      <c r="O65" s="70">
        <f t="shared" si="9"/>
        <v>0</v>
      </c>
      <c r="P65" s="4">
        <f>-O65</f>
        <v>0</v>
      </c>
      <c r="Q65" s="59"/>
      <c r="R65" s="70">
        <f t="shared" si="13"/>
        <v>0</v>
      </c>
    </row>
    <row r="66" spans="1:18" ht="19.5" customHeight="1">
      <c r="A66" s="93"/>
      <c r="B66" s="103" t="s">
        <v>100</v>
      </c>
      <c r="C66" s="9">
        <v>110.167</v>
      </c>
      <c r="D66" s="9">
        <v>74.25099999999999</v>
      </c>
      <c r="E66" s="99">
        <v>0</v>
      </c>
      <c r="F66" s="99">
        <v>0</v>
      </c>
      <c r="G66" s="99"/>
      <c r="H66" s="99">
        <v>0</v>
      </c>
      <c r="I66" s="9">
        <v>0.008</v>
      </c>
      <c r="J66" s="70"/>
      <c r="K66" s="70"/>
      <c r="L66" s="9">
        <v>0</v>
      </c>
      <c r="M66" s="70">
        <f t="shared" si="12"/>
        <v>184.42600000000002</v>
      </c>
      <c r="N66" s="58">
        <v>0</v>
      </c>
      <c r="O66" s="70">
        <f t="shared" si="9"/>
        <v>184.42600000000002</v>
      </c>
      <c r="P66" s="4">
        <f>-O66</f>
        <v>-184.42600000000002</v>
      </c>
      <c r="Q66" s="59">
        <f t="shared" si="10"/>
        <v>0</v>
      </c>
      <c r="R66" s="70">
        <f t="shared" si="13"/>
        <v>0</v>
      </c>
    </row>
    <row r="67" spans="1:18" ht="34.5" customHeight="1">
      <c r="A67" s="93"/>
      <c r="B67" s="105" t="s">
        <v>101</v>
      </c>
      <c r="C67" s="9">
        <v>-65.87</v>
      </c>
      <c r="D67" s="9">
        <v>-34.855</v>
      </c>
      <c r="E67" s="99">
        <v>-1.243</v>
      </c>
      <c r="F67" s="99">
        <v>-0.993</v>
      </c>
      <c r="G67" s="99">
        <v>-5.339</v>
      </c>
      <c r="H67" s="99"/>
      <c r="I67" s="99">
        <v>-3.609</v>
      </c>
      <c r="J67" s="70"/>
      <c r="K67" s="9"/>
      <c r="L67" s="9"/>
      <c r="M67" s="70">
        <f t="shared" si="12"/>
        <v>-111.90899999999998</v>
      </c>
      <c r="N67" s="4"/>
      <c r="O67" s="70">
        <f t="shared" si="9"/>
        <v>-111.90899999999998</v>
      </c>
      <c r="P67" s="4"/>
      <c r="Q67" s="59">
        <f t="shared" si="10"/>
        <v>-111.90899999999998</v>
      </c>
      <c r="R67" s="70">
        <f t="shared" si="13"/>
        <v>-0.010944645476772614</v>
      </c>
    </row>
    <row r="68" spans="2:18" ht="12" customHeight="1">
      <c r="B68" s="105"/>
      <c r="C68" s="9"/>
      <c r="D68" s="9"/>
      <c r="E68" s="99"/>
      <c r="F68" s="99"/>
      <c r="G68" s="99"/>
      <c r="H68" s="99"/>
      <c r="I68" s="6"/>
      <c r="J68" s="70"/>
      <c r="K68" s="9"/>
      <c r="L68" s="9"/>
      <c r="M68" s="70"/>
      <c r="N68" s="4"/>
      <c r="O68" s="70"/>
      <c r="P68" s="4"/>
      <c r="Q68" s="59"/>
      <c r="R68" s="70"/>
    </row>
    <row r="69" spans="2:18" ht="34.5" customHeight="1" thickBot="1">
      <c r="B69" s="106" t="s">
        <v>102</v>
      </c>
      <c r="C69" s="107">
        <f aca="true" t="shared" si="16" ref="C69:L69">C20-C47</f>
        <v>3486.6619440000013</v>
      </c>
      <c r="D69" s="107">
        <f t="shared" si="16"/>
        <v>1136.139461499999</v>
      </c>
      <c r="E69" s="108">
        <f t="shared" si="16"/>
        <v>-1270.1719999999996</v>
      </c>
      <c r="F69" s="108">
        <f t="shared" si="16"/>
        <v>133.47899999999998</v>
      </c>
      <c r="G69" s="108">
        <f t="shared" si="16"/>
        <v>-644.3019999999997</v>
      </c>
      <c r="H69" s="108">
        <f t="shared" si="16"/>
        <v>0</v>
      </c>
      <c r="I69" s="107">
        <f t="shared" si="16"/>
        <v>369.2929999999999</v>
      </c>
      <c r="J69" s="107">
        <f t="shared" si="16"/>
        <v>0.5871009999999997</v>
      </c>
      <c r="K69" s="107">
        <f t="shared" si="16"/>
        <v>-0.6649999999999991</v>
      </c>
      <c r="L69" s="107">
        <f t="shared" si="16"/>
        <v>-8.023339999999962</v>
      </c>
      <c r="M69" s="107">
        <f>SUM(C69:L69)</f>
        <v>3202.9981665000014</v>
      </c>
      <c r="N69" s="107">
        <f>N20-N47</f>
        <v>0</v>
      </c>
      <c r="O69" s="107">
        <f>O20-O47</f>
        <v>3202.9981665000014</v>
      </c>
      <c r="P69" s="107">
        <f>P20-P47</f>
        <v>-2485.969</v>
      </c>
      <c r="Q69" s="109">
        <f>Q20-Q47</f>
        <v>717.0291665000004</v>
      </c>
      <c r="R69" s="110">
        <f>Q69/$Q$11*100</f>
        <v>0.07012510185819075</v>
      </c>
    </row>
    <row r="70" ht="19.5" customHeight="1" thickTop="1"/>
  </sheetData>
  <sheetProtection/>
  <mergeCells count="7">
    <mergeCell ref="N2:R2"/>
    <mergeCell ref="B3:R3"/>
    <mergeCell ref="B4:R4"/>
    <mergeCell ref="B5:R5"/>
    <mergeCell ref="Q13:R16"/>
    <mergeCell ref="Q17:Q18"/>
    <mergeCell ref="R17:R18"/>
  </mergeCells>
  <printOptions/>
  <pageMargins left="0" right="0.11811023622047245" top="0.5905511811023623" bottom="0" header="0.31496062992125984" footer="0.31496062992125984"/>
  <pageSetup horizontalDpi="600" verticalDpi="600" orientation="landscape" paperSize="9" scale="50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2019-02-25T11:37:55Z</cp:lastPrinted>
  <dcterms:created xsi:type="dcterms:W3CDTF">2019-02-25T09:42:40Z</dcterms:created>
  <dcterms:modified xsi:type="dcterms:W3CDTF">2019-02-25T11:38:02Z</dcterms:modified>
  <cp:category/>
  <cp:version/>
  <cp:contentType/>
  <cp:contentStatus/>
</cp:coreProperties>
</file>