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13170" activeTab="0"/>
  </bookViews>
  <sheets>
    <sheet name="april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'[19]data input'!#REF!</definedName>
    <definedName name="___bas2">'[19]data input'!#REF!</definedName>
    <definedName name="___bas3">'[19]data input'!#REF!</definedName>
    <definedName name="___BOP2">'[28]BoP'!#REF!</definedName>
    <definedName name="___CPI98">'[34]REER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'[20]Annual Tables'!#REF!</definedName>
    <definedName name="___PAG2">'[20]Index'!#REF!</definedName>
    <definedName name="___PAG3">'[20]Index'!#REF!</definedName>
    <definedName name="___PAG4">'[20]Index'!#REF!</definedName>
    <definedName name="___PAG5">'[20]Index'!#REF!</definedName>
    <definedName name="___PAG6">'[20]Index'!#REF!</definedName>
    <definedName name="___PPI97">'[34]REER Forecast'!#REF!</definedName>
    <definedName name="___RES2">'[28]RES'!#REF!</definedName>
    <definedName name="___rge1">#REF!</definedName>
    <definedName name="___som1">'[19]data input'!#REF!</definedName>
    <definedName name="___som2">'[19]data input'!#REF!</definedName>
    <definedName name="___som3">'[19]data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'[92]EU2DBase'!#REF!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'[19]data input'!#REF!</definedName>
    <definedName name="__bas2">'[19]data input'!#REF!</definedName>
    <definedName name="__bas3">'[19]data input'!#REF!</definedName>
    <definedName name="__BOP1">#REF!</definedName>
    <definedName name="__BOP2">'[28]BoP'!#REF!</definedName>
    <definedName name="__CPI98">'[34]REER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'[20]Annual Tables'!#REF!</definedName>
    <definedName name="__PAG2">'[20]Index'!#REF!</definedName>
    <definedName name="__PAG3">'[20]Index'!#REF!</definedName>
    <definedName name="__PAG4">'[20]Index'!#REF!</definedName>
    <definedName name="__PAG5">'[20]Index'!#REF!</definedName>
    <definedName name="__PAG6">'[20]Index'!#REF!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'[34]REER Forecast'!#REF!</definedName>
    <definedName name="__prt1">#REF!</definedName>
    <definedName name="__prt2">#REF!</definedName>
    <definedName name="__rep1">#REF!</definedName>
    <definedName name="__rep2">#REF!</definedName>
    <definedName name="__RES2">'[28]RES'!#REF!</definedName>
    <definedName name="__rge1">#REF!</definedName>
    <definedName name="__s92">NA()</definedName>
    <definedName name="__som1">'[19]data input'!#REF!</definedName>
    <definedName name="__som2">'[19]data input'!#REF!</definedName>
    <definedName name="__som3">'[19]data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'[92]EU2DBase'!$C$1:$F$196</definedName>
    <definedName name="__UKR2">'[92]EU2DBase'!$G$1:$U$196</definedName>
    <definedName name="__UKR3">'[92]EU2DBase'!#REF!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'[13]Assumptions'!#REF!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'[13]Assumptions'!#REF!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'[18]INT_RATES_old'!$A$1:$I$34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'[92]EU2DBase'!$C$1:$F$196</definedName>
    <definedName name="_UKR2">'[92]EU2DBase'!$G$1:$U$196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'[18]BNKLOANS_old'!$A$1:$F$40</definedName>
    <definedName name="bas1">'[19]data input'!#REF!</definedName>
    <definedName name="bas2">'[19]data input'!#REF!</definedName>
    <definedName name="bas3">'[19]data input'!#REF!</definedName>
    <definedName name="BASDAT">'[20]Annual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'[19]data input'!#REF!</definedName>
    <definedName name="BasicData">#REF!</definedName>
    <definedName name="basII">'[19]data input'!#REF!</definedName>
    <definedName name="basIII">'[19]data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'[28]BoP'!#REF!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'[34]REER Forecast'!#REF!</definedName>
    <definedName name="CPIindex">'[34]REER Forecast'!#REF!</definedName>
    <definedName name="CPImonth">'[34]REER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'[43]EU2DBase'!$B$14:$B$31</definedName>
    <definedName name="DATESATKM">#REF!</definedName>
    <definedName name="DATESM">'[43]EU2DBase'!$B$88:$B$196</definedName>
    <definedName name="DATESMTKM">#REF!</definedName>
    <definedName name="DATESQ">'[43]EU2DBase'!$B$49:$B$72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'[44]Debt_Total'!#REF!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'[45]NPV_base'!#REF!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'[46]Contents'!$B$78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'[47]WEO LINK'!#REF!</definedName>
    <definedName name="EDN_11">'[48]WEO LINK'!#REF!</definedName>
    <definedName name="EDN_66">'[48]WEO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'[46]Contents'!$B$73</definedName>
    <definedName name="EDSSDESCRIPTOR_14">#REF!</definedName>
    <definedName name="EDSSDESCRIPTOR_25">#REF!</definedName>
    <definedName name="EDSSDESCRIPTOR_28">#REF!</definedName>
    <definedName name="EDSSFILE">'[46]Contents'!$B$77</definedName>
    <definedName name="EDSSFILE_14">#REF!</definedName>
    <definedName name="EDSSFILE_25">#REF!</definedName>
    <definedName name="EDSSFILE_28">#REF!</definedName>
    <definedName name="EDSSNAME">'[46]Contents'!$B$72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'[46]Contents'!$B$81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'[46]Contents'!$B$74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'[18]EMPLOY_old'!$A$1:$I$52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'[49]C'!$P$428:$T$428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'[91]Index'!$C$21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'[19]data input'!#REF!</definedName>
    <definedName name="fsan2">'[19]data input'!#REF!</definedName>
    <definedName name="fsan3">'[19]data input'!#REF!</definedName>
    <definedName name="fsI">'[19]data input'!#REF!</definedName>
    <definedName name="fsII">'[19]data input'!#REF!</definedName>
    <definedName name="fsIII">'[19]data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'[45]NPV_base'!#REF!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'aprilie 2015'!$7:$13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'[28]Input'!#REF!</definedName>
    <definedName name="INPUT_4">'[28]Input'!#REF!</definedName>
    <definedName name="int">#REF!</definedName>
    <definedName name="INTER_CRED">#REF!</definedName>
    <definedName name="INTER_DEPO">#REF!</definedName>
    <definedName name="INTEREST">'[18]INT_RATES_old'!$A$1:$I$35</definedName>
    <definedName name="Interest_IDA">#REF!</definedName>
    <definedName name="Interest_NC">'[45]NPV_base'!#REF!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'[18]LABORMKT_OLD'!$A$1:$O$39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'[45]NPV_base'!#REF!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'[60]Q2'!$E$63:$AH$63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'[20]Annual Raw Data'!#REF!</definedName>
    <definedName name="mflowsa">mflowsa</definedName>
    <definedName name="mflowsq">mflowsq</definedName>
    <definedName name="mgoods">'[25]CAgds'!$D$14:$BO$14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'[15]monimp'!$A$88:$F$92</definedName>
    <definedName name="MIMPALL">'[15]monimp'!$A$67:$F$88</definedName>
    <definedName name="minc">'[25]CAinc'!$D$14:$BO$14</definedName>
    <definedName name="minc_11">'[61]CAinc'!$D$14:$BO$14</definedName>
    <definedName name="MISC3">#REF!</definedName>
    <definedName name="MISC4">'[28]OUTPUT'!#REF!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'[20]Annual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'[43]EU2DBase'!#REF!</definedName>
    <definedName name="NAMESM">'[43]EU2DBase'!#REF!</definedName>
    <definedName name="NAMESQ">'[43]EU2DBase'!#REF!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'[60]Q2'!$E$47:$AH$47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'[15]junk'!$A$108:$F$137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'[20]Index'!#REF!</definedName>
    <definedName name="PAG3">'[20]Index'!#REF!</definedName>
    <definedName name="PAG4">'[20]Index'!#REF!</definedName>
    <definedName name="PAG5">'[20]Index'!#REF!</definedName>
    <definedName name="PAG6">'[20]Index'!#REF!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'[34]REER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'[43]EU2DBase'!$C$12:$U$156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'[20]Quarterly Raw Data'!#REF!</definedName>
    <definedName name="QTAB7">'[20]Quarterly MacroFlow'!#REF!</definedName>
    <definedName name="QTAB7A">'[20]Quarterly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'[46]Contents'!$B$79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'[28]RES'!#REF!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'[13]Output data'!#REF!</definedName>
    <definedName name="SEK">#REF!</definedName>
    <definedName name="SEL_AGRI">'[18]AGRI_old'!$A$1:$S$22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'[19]data input'!#REF!</definedName>
    <definedName name="som2">'[19]data input'!#REF!</definedName>
    <definedName name="som3">'[19]data input'!#REF!</definedName>
    <definedName name="somI">'[19]data input'!#REF!</definedName>
    <definedName name="somII">'[19]data input'!#REF!</definedName>
    <definedName name="somIII">'[19]data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'[13]Output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'[19]data input'!#REF!</definedName>
    <definedName name="stat2">'[19]data input'!#REF!</definedName>
    <definedName name="stat3">'[19]data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'[19]data input'!#REF!</definedName>
    <definedName name="statII">'[19]data input'!#REF!</definedName>
    <definedName name="statIII">'[19]data input'!#REF!</definedName>
    <definedName name="statt">'[19]data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'[20]Annual Tables'!#REF!</definedName>
    <definedName name="TAB6B">'[20]Annual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'[18]SEI_OLD'!$A$1:$G$59</definedName>
    <definedName name="Table_1___Armenia__Selected_Economic_Indicators">'[18]SEI_OLD'!$A$1:$G$59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'[18]LABORMKT_OLD'!$A$1:$O$37</definedName>
    <definedName name="Table_10____Mozambique____Medium_Term_External_Debt__1997_2015">#REF!</definedName>
    <definedName name="Table_10__Armenia___Labor_Market_Indicators__1994_99__1">'[18]LABORMKT_OLD'!$A$1:$O$37</definedName>
    <definedName name="table_11">#REF!</definedName>
    <definedName name="Table_11._Armenia___Average_Monthly_Wages_in_the_State_Sector__1994_99__1">'[18]WAGES_old'!$A$1:$F$63</definedName>
    <definedName name="Table_11__Armenia___Average_Monthly_Wages_in_the_State_Sector__1994_99__1">'[18]WAGES_old'!$A$1:$F$63</definedName>
    <definedName name="Table_12.__Armenia__Labor_Force__Employment__and_Unemployment__1994_99">'[18]EMPLOY_old'!$A$1:$H$53</definedName>
    <definedName name="Table_12___Armenia__Labor_Force__Employment__and_Unemployment__1994_99">'[18]EMPLOY_old'!$A$1:$H$53</definedName>
    <definedName name="Table_13._Armenia___Employment_in_the_Public_Sector__1994_99">'[18]EMPL_PUBL_old'!$A$1:$F$27</definedName>
    <definedName name="Table_13__Armenia___Employment_in_the_Public_Sector__1994_99">'[18]EMPL_PUBL_old'!$A$1:$F$27</definedName>
    <definedName name="Table_14">#REF!</definedName>
    <definedName name="Table_14._Armenia___Budgetary_Sector_Employment__1994_99">'[18]EMPL_BUDG_old'!$A$1:$K$17</definedName>
    <definedName name="Table_14__Armenia___Budgetary_Sector_Employment__1994_99">'[18]EMPL_BUDG_old'!$A$1:$K$17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'[18]EXPEN_old'!$A$1:$F$25</definedName>
    <definedName name="Table_19__Armenia___Distribution_of_Current_Expenditures_in_the_Consolidated_Government_Budget__1994_99">'[18]EXPEN_old'!$A$1:$F$25</definedName>
    <definedName name="Table_2.__Armenia___Real_Gross_Domestic_Product_Growth__1994_99">'[18]NGDP_R_old'!$A$1:$L$35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'[18]TAX_REV_old'!$A$1:$F$24</definedName>
    <definedName name="Table_20__Armenia___Composition_of_Tax_Revenues_in_Consolidated_Government_Budget__1994_99">'[18]TAX_REV_old'!$A$1:$F$24</definedName>
    <definedName name="Table_21._Armenia___Accounts_of_the_Central_Bank__1994_99">'[18]CBANK_old'!$A$1:$U$46</definedName>
    <definedName name="Table_21__Armenia___Accounts_of_the_Central_Bank__1994_99">'[18]CBANK_old'!$A$1:$U$46</definedName>
    <definedName name="Table_22._Armenia___Monetary_Survey__1994_99">'[18]MSURVEY_old'!$A$1:$Q$52</definedName>
    <definedName name="Table_22__Armenia___Monetary_Survey__1994_99">'[18]MSURVEY_old'!$A$1:$Q$52</definedName>
    <definedName name="Table_23._Armenia___Commercial_Banks___Interest_Rates_for_Loans_and_Deposits_in_Drams_and_U.S._Dollars__1996_99">'[18]INT_RATES_old'!$A$1:$R$32</definedName>
    <definedName name="Table_23__Armenia___Commercial_Banks___Interest_Rates_for_Loans_and_Deposits_in_Drams_and_U_S__Dollars__1996_99">'[18]INT_RATES_old'!$A$1:$R$32</definedName>
    <definedName name="Table_24._Armenia___Treasury_Bills__1995_99">'[18]Tbill_old'!$A$1:$U$31</definedName>
    <definedName name="Table_24__Armenia___Treasury_Bills__1995_99">'[18]Tbill_old'!$A$1:$U$31</definedName>
    <definedName name="Table_25">#REF!</definedName>
    <definedName name="Table_25._Armenia___Quarterly_Balance_of_Payments_and_External_Financing__1995_99">'[18]BOP_Q_OLD'!$A$1:$F$74</definedName>
    <definedName name="Table_25__Armenia___Quarterly_Balance_of_Payments_and_External_Financing__1995_99">'[18]BOP_Q_OLD'!$A$1:$F$74</definedName>
    <definedName name="Table_26._Armenia___Summary_External_Debt_Data__1995_99">'[18]EXTDEBT_OLD'!$A$1:$F$45</definedName>
    <definedName name="Table_26__Armenia___Summary_External_Debt_Data__1995_99">'[18]EXTDEBT_OLD'!$A$1:$F$45</definedName>
    <definedName name="Table_27.__Armenia___Commodity_Composition_of_Trade__1995_99">'[18]COMP_TRADE'!$A$1:$F$29</definedName>
    <definedName name="Table_27___Armenia___Commodity_Composition_of_Trade__1995_99">'[18]COMP_TRADE'!$A$1:$F$29</definedName>
    <definedName name="Table_28._Armenia___Direction_of_Trade__1995_99">'[18]DOT'!$A$1:$F$66</definedName>
    <definedName name="Table_28__Armenia___Direction_of_Trade__1995_99">'[18]DOT'!$A$1:$F$66</definedName>
    <definedName name="Table_29._Armenia___Incorporatized_and_Partially_Privatized_Enterprises__1994_99">'[18]PRIVATE_OLD'!$A$1:$G$29</definedName>
    <definedName name="Table_29__Armenia___Incorporatized_and_Partially_Privatized_Enterprises__1994_99">'[18]PRIVATE_OLD'!$A$1:$G$29</definedName>
    <definedName name="Table_3.__Armenia_Quarterly_Real_GDP_1997_99">'[18]GDP_q_old'!$A$1:$P$31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'[18]BNKIND_old'!$A$1:$M$16</definedName>
    <definedName name="Table_30__Armenia___Banking_System_Indicators__1997_99">'[18]BNKIND_old'!$A$1:$M$16</definedName>
    <definedName name="Table_31._Armenia___Banking_Sector_Loans__1996_99">'[18]BNKLOANS_old'!$A$1:$O$40</definedName>
    <definedName name="Table_31__Armenia___Banking_Sector_Loans__1996_99">'[18]BNKLOANS_old'!$A$1:$O$40</definedName>
    <definedName name="Table_32._Armenia___Total_Electricity_Generation__Distribution_and_Collection__1994_99">'[18]ELECTR_old'!$A$1:$F$51</definedName>
    <definedName name="Table_32__Armenia___Total_Electricity_Generation__Distribution_and_Collection__1994_99">'[18]ELECTR_old'!$A$1:$F$51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'[18]taxrevSum'!$A$1:$F$52</definedName>
    <definedName name="Table_34__General_Government_Tax_Revenue_Performance_in_Armenia_and_Comparator_Countries_1995___1998_1">'[18]taxrevSum'!$A$1:$F$52</definedName>
    <definedName name="Table_4.__Moldova____Monetary_Survey_and_Projections__1994_98_1">#REF!</definedName>
    <definedName name="Table_4._Armenia___Gross_Domestic_Product__1994_99">'[18]NGDP_old'!$A$1:$O$33</definedName>
    <definedName name="Table_4___Moldova____Monetary_Survey_and_Projections__1994_98_1">#REF!</definedName>
    <definedName name="Table_4__Armenia___Gross_Domestic_Product__1994_99">'[18]NGDP_old'!$A$1:$O$33</definedName>
    <definedName name="Table_4SR">#REF!</definedName>
    <definedName name="Table_5._Armenia___Production_of_Selected_Agricultural_Products__1994_99">'[18]AGRI_old'!$A$1:$S$22</definedName>
    <definedName name="Table_5__Armenia___Production_of_Selected_Agricultural_Products__1994_99">'[18]AGRI_old'!$A$1:$S$22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'[18]INDCOM_old'!$A$1:$L$31</definedName>
    <definedName name="Table_6___Moldova__Balance_of_Payments__1994_98">#REF!</definedName>
    <definedName name="Table_6__Armenia___Production_of_Selected_Industrial_Commodities__1994_99">'[18]INDCOM_old'!$A$1:$L$31</definedName>
    <definedName name="Table_7._Armenia___Consumer_Prices__1994_99">'[18]CPI_old'!$A$1:$I$102</definedName>
    <definedName name="Table_7__Armenia___Consumer_Prices__1994_99">'[18]CPI_old'!$A$1:$I$102</definedName>
    <definedName name="Table_8.__Armenia___Selected_Energy_Prices__1994_99__1">'[18]ENERGY_old'!$A$1:$AF$25</definedName>
    <definedName name="Table_8___Armenia___Selected_Energy_Prices__1994_99__1">'[18]ENERGY_old'!$A$1:$AF$25</definedName>
    <definedName name="Table_9._Armenia___Regulated_Prices_for_Main_Commodities_and_Services__1994_99__1">'[18]MAINCOM_old '!$A$1:$H$20</definedName>
    <definedName name="Table_9__Armenia___Regulated_Prices_for_Main_Commodities_and_Services__1994_99__1">'[18]MAINCOM_old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'[28]Trade'!#REF!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'[43]EU2DBase'!$C$1:$F$196</definedName>
    <definedName name="UKR2">'[43]EU2DBase'!$G$1:$U$196</definedName>
    <definedName name="UKR3">'[43]EU2DBase'!#REF!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'[46]Contents'!$B$80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'[34]REER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'[61]CAgds'!$D$12:$BO$12</definedName>
    <definedName name="XGS">#REF!</definedName>
    <definedName name="xinc">'[25]CAinc'!$D$12:$BO$12</definedName>
    <definedName name="xinc_11">'[61]CAinc'!$D$12:$BO$12</definedName>
    <definedName name="xnfs">'[25]CAnfs'!$D$12:$BO$12</definedName>
    <definedName name="xnfs_11">'[61]CAnfs'!$D$12:$BO$12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'aprilie 2015'!$C$2:$S$64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<sst xmlns="http://schemas.openxmlformats.org/spreadsheetml/2006/main" count="111" uniqueCount="103">
  <si>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</si>
  <si>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Realizari  01.01 - 30.04.2015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</si>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</sst>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mmm\-yy;@"/>
    <numFmt numFmtId="220" formatCode="[&gt;=0]#,##0.0;[&lt;=0]\-#,##0.0;?0.0"/>
    <numFmt numFmtId="221" formatCode="[Black]#,##0;[Black]\-#,##0;;"/>
    <numFmt numFmtId="222" formatCode="#,##0.00_);\(#,##0.00\)"/>
    <numFmt numFmtId="223" formatCode="_-* #,##0.000\ _l_e_i_-;\-* #,##0.000\ _l_e_i_-;_-* &quot;-&quot;??\ _l_e_i_-;_-@_-"/>
  </numFmts>
  <fonts count="8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60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 applyProtection="1">
      <alignment vertical="center"/>
      <protection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30" borderId="0" xfId="0" applyNumberFormat="1" applyFont="1" applyFill="1" applyBorder="1" applyAlignment="1" applyProtection="1">
      <alignment horizontal="left" vertical="center"/>
      <protection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84" fillId="30" borderId="0" xfId="0" applyNumberFormat="1" applyFont="1" applyFill="1" applyBorder="1" applyAlignment="1" applyProtection="1">
      <alignment horizontal="right" vertical="center"/>
      <protection locked="0"/>
    </xf>
    <xf numFmtId="4" fontId="75" fillId="30" borderId="0" xfId="379" applyNumberFormat="1" applyFont="1" applyFill="1" applyBorder="1" applyAlignment="1" applyProtection="1">
      <alignment horizontal="right" vertical="center"/>
      <protection/>
    </xf>
    <xf numFmtId="165" fontId="75" fillId="30" borderId="0" xfId="379" applyNumberFormat="1" applyFont="1" applyFill="1" applyBorder="1" applyAlignment="1" applyProtection="1">
      <alignment horizontal="right" vertical="center"/>
      <protection/>
    </xf>
    <xf numFmtId="165" fontId="75" fillId="30" borderId="0" xfId="0" applyNumberFormat="1" applyFont="1" applyFill="1" applyBorder="1" applyAlignment="1" applyProtection="1">
      <alignment horizontal="left" vertical="center"/>
      <protection/>
    </xf>
    <xf numFmtId="166" fontId="75" fillId="30" borderId="0" xfId="0" applyNumberFormat="1" applyFont="1" applyFill="1" applyBorder="1" applyAlignment="1" applyProtection="1">
      <alignment horizontal="right" vertical="center"/>
      <protection locked="0"/>
    </xf>
    <xf numFmtId="0" fontId="0" fillId="30" borderId="0" xfId="0" applyFont="1" applyFill="1" applyBorder="1" applyAlignment="1">
      <alignment vertical="center"/>
    </xf>
    <xf numFmtId="167" fontId="21" fillId="30" borderId="0" xfId="0" applyNumberFormat="1" applyFont="1" applyFill="1" applyBorder="1" applyAlignment="1" applyProtection="1">
      <alignment horizontal="right" vertical="center"/>
      <protection locked="0"/>
    </xf>
    <xf numFmtId="165" fontId="75" fillId="30" borderId="0" xfId="0" applyNumberFormat="1" applyFont="1" applyFill="1" applyBorder="1" applyAlignment="1">
      <alignment horizontal="left" vertical="center" wrapText="1" readingOrder="1"/>
    </xf>
    <xf numFmtId="165" fontId="85" fillId="30" borderId="0" xfId="0" applyNumberFormat="1" applyFont="1" applyFill="1" applyBorder="1" applyAlignment="1" applyProtection="1">
      <alignment horizontal="right" vertical="center"/>
      <protection locked="0"/>
    </xf>
    <xf numFmtId="49" fontId="75" fillId="30" borderId="0" xfId="0" applyNumberFormat="1" applyFont="1" applyFill="1" applyBorder="1" applyAlignment="1">
      <alignment horizontal="left" vertical="center" wrapText="1" readingOrder="1"/>
    </xf>
    <xf numFmtId="165" fontId="72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166" fontId="75" fillId="30" borderId="0" xfId="0" applyNumberFormat="1" applyFont="1" applyFill="1" applyAlignment="1" applyProtection="1">
      <alignment horizontal="right"/>
      <protection locked="0"/>
    </xf>
    <xf numFmtId="165" fontId="0" fillId="30" borderId="0" xfId="0" applyNumberFormat="1" applyFont="1" applyFill="1" applyAlignment="1" applyProtection="1">
      <alignment horizontal="left"/>
      <protection locked="0"/>
    </xf>
    <xf numFmtId="165" fontId="0" fillId="30" borderId="0" xfId="0" applyNumberFormat="1" applyFont="1" applyFill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center" vertic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379" applyNumberFormat="1" applyFont="1" applyFill="1" applyBorder="1" applyAlignment="1" applyProtection="1">
      <alignment horizontal="center" vertical="center"/>
      <protection locked="0"/>
    </xf>
    <xf numFmtId="171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 quotePrefix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213" fontId="72" fillId="30" borderId="0" xfId="0" applyNumberFormat="1" applyFont="1" applyFill="1" applyBorder="1" applyAlignment="1" applyProtection="1">
      <alignment horizontal="center" vertical="center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82" fillId="30" borderId="0" xfId="0" applyNumberFormat="1" applyFont="1" applyFill="1" applyBorder="1" applyAlignment="1" applyProtection="1">
      <alignment horizontal="center" vertical="center"/>
      <protection/>
    </xf>
    <xf numFmtId="165" fontId="72" fillId="30" borderId="0" xfId="0" applyNumberFormat="1" applyFont="1" applyFill="1" applyBorder="1" applyAlignment="1">
      <alignment horizontal="center" vertical="center"/>
    </xf>
    <xf numFmtId="165" fontId="72" fillId="30" borderId="0" xfId="0" applyNumberFormat="1" applyFont="1" applyFill="1" applyBorder="1" applyAlignment="1" quotePrefix="1">
      <alignment horizontal="center" vertical="center"/>
    </xf>
    <xf numFmtId="165" fontId="75" fillId="30" borderId="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Border="1" applyAlignment="1">
      <alignment horizontal="center" vertical="center"/>
    </xf>
    <xf numFmtId="165" fontId="73" fillId="30" borderId="0" xfId="0" applyNumberFormat="1" applyFont="1" applyFill="1" applyBorder="1" applyAlignment="1">
      <alignment horizontal="center" vertical="center"/>
    </xf>
    <xf numFmtId="165" fontId="72" fillId="30" borderId="0" xfId="0" applyNumberFormat="1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>
      <alignment horizontal="center" vertical="center"/>
    </xf>
    <xf numFmtId="4" fontId="75" fillId="30" borderId="0" xfId="0" applyNumberFormat="1" applyFont="1" applyFill="1" applyBorder="1" applyAlignment="1" applyProtection="1">
      <alignment horizontal="center" vertical="center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3" fontId="75" fillId="30" borderId="0" xfId="300" applyNumberFormat="1" applyFont="1" applyFill="1" applyBorder="1" applyAlignment="1">
      <alignment/>
      <protection/>
    </xf>
    <xf numFmtId="165" fontId="73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71" fontId="80" fillId="30" borderId="0" xfId="0" applyNumberFormat="1" applyFont="1" applyFill="1" applyBorder="1" applyAlignment="1" applyProtection="1">
      <alignment horizontal="center"/>
      <protection locked="0"/>
    </xf>
    <xf numFmtId="165" fontId="81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5" fontId="75" fillId="3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vertical="center"/>
    </xf>
    <xf numFmtId="165" fontId="75" fillId="30" borderId="0" xfId="0" applyNumberFormat="1" applyFont="1" applyFill="1" applyBorder="1" applyAlignment="1" applyProtection="1">
      <alignment horizontal="left" vertical="center" indent="2"/>
      <protection locked="0"/>
    </xf>
    <xf numFmtId="165" fontId="75" fillId="30" borderId="0" xfId="0" applyNumberFormat="1" applyFont="1" applyFill="1" applyBorder="1" applyAlignment="1" applyProtection="1">
      <alignment horizontal="left" wrapText="1" indent="3"/>
      <protection locked="0"/>
    </xf>
    <xf numFmtId="165" fontId="72" fillId="30" borderId="0" xfId="0" applyNumberFormat="1" applyFont="1" applyFill="1" applyBorder="1" applyAlignment="1" applyProtection="1">
      <alignment horizontal="left" indent="4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5" fillId="30" borderId="0" xfId="0" applyNumberFormat="1" applyFont="1" applyFill="1" applyBorder="1" applyAlignment="1" applyProtection="1">
      <alignment horizontal="left" vertical="center" wrapText="1" indent="3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5" fillId="30" borderId="0" xfId="0" applyNumberFormat="1" applyFont="1" applyFill="1" applyBorder="1" applyAlignment="1" applyProtection="1">
      <alignment horizontal="left" vertical="center" indent="3"/>
      <protection/>
    </xf>
    <xf numFmtId="165" fontId="75" fillId="30" borderId="0" xfId="0" applyNumberFormat="1" applyFont="1" applyFill="1" applyBorder="1" applyAlignment="1">
      <alignment horizontal="left" vertical="center" indent="1"/>
    </xf>
    <xf numFmtId="165" fontId="75" fillId="30" borderId="0" xfId="0" applyNumberFormat="1" applyFont="1" applyFill="1" applyBorder="1" applyAlignment="1" applyProtection="1">
      <alignment horizontal="left" vertical="center" indent="1"/>
      <protection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217" fontId="83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5" fillId="30" borderId="0" xfId="0" applyNumberFormat="1" applyFont="1" applyFill="1" applyBorder="1" applyAlignment="1" applyProtection="1">
      <alignment horizontal="left" indent="2"/>
      <protection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5" fillId="30" borderId="0" xfId="0" applyNumberFormat="1" applyFont="1" applyFill="1" applyBorder="1" applyAlignment="1" applyProtection="1">
      <alignment horizontal="left" vertical="center" wrapText="1" indent="2"/>
      <protection/>
    </xf>
    <xf numFmtId="165" fontId="72" fillId="30" borderId="0" xfId="0" applyNumberFormat="1" applyFont="1" applyFill="1" applyBorder="1" applyAlignment="1">
      <alignment horizontal="left" indent="4"/>
    </xf>
    <xf numFmtId="165" fontId="75" fillId="30" borderId="0" xfId="0" applyNumberFormat="1" applyFont="1" applyFill="1" applyBorder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71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5" fillId="30" borderId="21" xfId="0" applyNumberFormat="1" applyFont="1" applyFill="1" applyBorder="1" applyAlignment="1" applyProtection="1">
      <alignment vertic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2" xfId="0" applyNumberFormat="1" applyFont="1" applyFill="1" applyBorder="1" applyAlignment="1" applyProtection="1">
      <alignment horizontal="center"/>
      <protection locked="0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3" fillId="30" borderId="20" xfId="0" applyNumberFormat="1" applyFont="1" applyFill="1" applyBorder="1" applyAlignment="1" applyProtection="1">
      <alignment/>
      <protection locked="0"/>
    </xf>
    <xf numFmtId="165" fontId="76" fillId="30" borderId="20" xfId="0" applyNumberFormat="1" applyFont="1" applyFill="1" applyBorder="1" applyAlignment="1" applyProtection="1">
      <alignment/>
      <protection locked="0"/>
    </xf>
    <xf numFmtId="165" fontId="78" fillId="30" borderId="20" xfId="0" applyNumberFormat="1" applyFont="1" applyFill="1" applyBorder="1" applyAlignment="1" applyProtection="1">
      <alignment horizontal="right"/>
      <protection locked="0"/>
    </xf>
    <xf numFmtId="165" fontId="75" fillId="30" borderId="20" xfId="0" applyNumberFormat="1" applyFont="1" applyFill="1" applyBorder="1" applyAlignment="1" applyProtection="1">
      <alignment horizontal="right"/>
      <protection locked="0"/>
    </xf>
    <xf numFmtId="165" fontId="75" fillId="30" borderId="20" xfId="0" applyNumberFormat="1" applyFont="1" applyFill="1" applyBorder="1" applyAlignment="1" applyProtection="1">
      <alignment/>
      <protection locked="0"/>
    </xf>
    <xf numFmtId="166" fontId="75" fillId="30" borderId="20" xfId="0" applyNumberFormat="1" applyFont="1" applyFill="1" applyBorder="1" applyAlignment="1" applyProtection="1" quotePrefix="1">
      <alignment horizontal="right"/>
      <protection locked="0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4" fontId="75" fillId="30" borderId="21" xfId="379" applyNumberFormat="1" applyFont="1" applyFill="1" applyBorder="1" applyAlignment="1" applyProtection="1">
      <alignment horizontal="center" vertical="center"/>
      <protection/>
    </xf>
    <xf numFmtId="217" fontId="83" fillId="30" borderId="20" xfId="0" applyNumberFormat="1" applyFont="1" applyFill="1" applyBorder="1" applyAlignment="1" applyProtection="1">
      <alignment horizontal="left" wrapText="1" indent="1"/>
      <protection locked="0"/>
    </xf>
    <xf numFmtId="165" fontId="72" fillId="30" borderId="20" xfId="0" applyNumberFormat="1" applyFont="1" applyFill="1" applyBorder="1" applyAlignment="1" applyProtection="1">
      <alignment horizontal="center" vertical="center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vertical="center"/>
    </xf>
    <xf numFmtId="166" fontId="72" fillId="30" borderId="20" xfId="0" applyNumberFormat="1" applyFont="1" applyFill="1" applyBorder="1" applyAlignment="1" applyProtection="1">
      <alignment wrapText="1"/>
      <protection locked="0"/>
    </xf>
    <xf numFmtId="171" fontId="80" fillId="30" borderId="20" xfId="0" applyNumberFormat="1" applyFont="1" applyFill="1" applyBorder="1" applyAlignment="1" applyProtection="1">
      <alignment horizontal="center"/>
      <protection locked="0"/>
    </xf>
    <xf numFmtId="165" fontId="81" fillId="30" borderId="20" xfId="0" applyNumberFormat="1" applyFont="1" applyFill="1" applyBorder="1" applyAlignment="1" applyProtection="1">
      <alignment horizontal="right" vertical="center"/>
      <protection locked="0"/>
    </xf>
    <xf numFmtId="166" fontId="72" fillId="30" borderId="20" xfId="0" applyNumberFormat="1" applyFont="1" applyFill="1" applyBorder="1" applyAlignment="1">
      <alignment horizontal="center" vertical="top" wrapText="1"/>
    </xf>
    <xf numFmtId="171" fontId="73" fillId="30" borderId="20" xfId="0" applyNumberFormat="1" applyFont="1" applyFill="1" applyBorder="1" applyAlignment="1">
      <alignment horizontal="center" vertical="top" wrapText="1"/>
    </xf>
    <xf numFmtId="165" fontId="73" fillId="30" borderId="20" xfId="0" applyNumberFormat="1" applyFont="1" applyFill="1" applyBorder="1" applyAlignment="1">
      <alignment horizontal="center" vertical="top" wrapText="1"/>
    </xf>
    <xf numFmtId="0" fontId="72" fillId="30" borderId="20" xfId="0" applyFont="1" applyFill="1" applyBorder="1" applyAlignment="1">
      <alignment horizontal="center" vertical="top" wrapText="1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wrapText="1"/>
      <protection/>
    </xf>
    <xf numFmtId="165" fontId="75" fillId="30" borderId="20" xfId="0" applyNumberFormat="1" applyFont="1" applyFill="1" applyBorder="1" applyAlignment="1" applyProtection="1">
      <alignment vertical="center"/>
      <protection locked="0"/>
    </xf>
    <xf numFmtId="166" fontId="75" fillId="30" borderId="20" xfId="0" applyNumberFormat="1" applyFont="1" applyFill="1" applyBorder="1" applyAlignment="1" applyProtection="1">
      <alignment horizontal="center" vertical="center" wrapText="1"/>
      <protection locked="0"/>
    </xf>
    <xf numFmtId="165" fontId="0" fillId="30" borderId="0" xfId="0" applyNumberFormat="1" applyFont="1" applyFill="1" applyAlignment="1" applyProtection="1" quotePrefix="1">
      <alignment horizontal="left"/>
      <protection locked="0"/>
    </xf>
    <xf numFmtId="165" fontId="75" fillId="30" borderId="0" xfId="0" applyNumberFormat="1" applyFont="1" applyFill="1" applyBorder="1" applyAlignment="1" applyProtection="1">
      <alignment horizontal="right" vertical="center" wrapText="1"/>
      <protection/>
    </xf>
    <xf numFmtId="0" fontId="0" fillId="30" borderId="0" xfId="0" applyFont="1" applyFill="1" applyBorder="1" applyAlignment="1">
      <alignment horizontal="right" vertical="center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5" fontId="75" fillId="30" borderId="0" xfId="0" applyNumberFormat="1" applyFont="1" applyFill="1" applyBorder="1" applyAlignment="1">
      <alignment horizontal="center" vertical="top" wrapText="1"/>
    </xf>
    <xf numFmtId="49" fontId="75" fillId="30" borderId="0" xfId="0" applyNumberFormat="1" applyFont="1" applyFill="1" applyBorder="1" applyAlignment="1" applyProtection="1">
      <alignment horizontal="center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2" xfId="125"/>
    <cellStyle name="Comma 2 2" xfId="126"/>
    <cellStyle name="Comma 2_BGC rectificare MFP 3 decembrie  retea ora 12 " xfId="127"/>
    <cellStyle name="Comma 3" xfId="128"/>
    <cellStyle name="Comma 4" xfId="129"/>
    <cellStyle name="Comma(3)" xfId="130"/>
    <cellStyle name="Comma[mine]" xfId="131"/>
    <cellStyle name="Comma[mine] 2" xfId="132"/>
    <cellStyle name="Comma[mine]_BGC 2015 trim 26 ianuarie retea final" xfId="133"/>
    <cellStyle name="Comma0" xfId="134"/>
    <cellStyle name="Comma0 - Style3" xfId="135"/>
    <cellStyle name="Comma0 2" xfId="136"/>
    <cellStyle name="Comma0_040902bgr_bop_active" xfId="137"/>
    <cellStyle name="Commentaire" xfId="138"/>
    <cellStyle name="cucu" xfId="139"/>
    <cellStyle name="Curren - Style3" xfId="140"/>
    <cellStyle name="Curren - Style4" xfId="141"/>
    <cellStyle name="Currency0" xfId="142"/>
    <cellStyle name="Currency0 2" xfId="143"/>
    <cellStyle name="Currency0_BGC 2015 trim 26 ianuarie retea final" xfId="144"/>
    <cellStyle name="Date" xfId="145"/>
    <cellStyle name="Date 2" xfId="146"/>
    <cellStyle name="Date_BGC 2015 trim 26 ianuarie retea final" xfId="147"/>
    <cellStyle name="Datum" xfId="148"/>
    <cellStyle name="Datum 2" xfId="149"/>
    <cellStyle name="Datum_BGC 2015 trim 26 ianuarie retea final" xfId="150"/>
    <cellStyle name="Dezimal [0]_laroux" xfId="151"/>
    <cellStyle name="Dezimal_laroux" xfId="152"/>
    <cellStyle name="Entrée" xfId="153"/>
    <cellStyle name="Eronat" xfId="154"/>
    <cellStyle name="Euro" xfId="155"/>
    <cellStyle name="Euro 2" xfId="156"/>
    <cellStyle name="Euro_BGC 2015 trim 26 ianuarie retea final" xfId="157"/>
    <cellStyle name="Excel.Chart" xfId="158"/>
    <cellStyle name="Explanatory Text" xfId="159"/>
    <cellStyle name="Ezres [0]_10mell99" xfId="160"/>
    <cellStyle name="Ezres_10mell99" xfId="161"/>
    <cellStyle name="F2" xfId="162"/>
    <cellStyle name="F3" xfId="163"/>
    <cellStyle name="F4" xfId="164"/>
    <cellStyle name="F5" xfId="165"/>
    <cellStyle name="F5 - Style8" xfId="166"/>
    <cellStyle name="F5_BGC 2014 trim 18 iulie retea si semestru -cu MF tinta 8400" xfId="167"/>
    <cellStyle name="F6" xfId="168"/>
    <cellStyle name="F6 - Style5" xfId="169"/>
    <cellStyle name="F6_BGC 2014 trim 18 iulie retea si semestru -cu MF tinta 8400" xfId="170"/>
    <cellStyle name="F7" xfId="171"/>
    <cellStyle name="F7 - Style7" xfId="172"/>
    <cellStyle name="F7_BGC 2014 trim 18 iulie retea si semestru -cu MF tinta 8400" xfId="173"/>
    <cellStyle name="F8" xfId="174"/>
    <cellStyle name="F8 - Style6" xfId="175"/>
    <cellStyle name="F8_BGC 2014 trim 18 iulie retea si semestru -cu MF tinta 8400" xfId="176"/>
    <cellStyle name="Finanční0" xfId="177"/>
    <cellStyle name="Finanční0 2" xfId="178"/>
    <cellStyle name="Finanční0_BGC 2015 trim 26 ianuarie retea final" xfId="179"/>
    <cellStyle name="Finanení0" xfId="180"/>
    <cellStyle name="Finanèní0" xfId="181"/>
    <cellStyle name="Finanení0 2" xfId="182"/>
    <cellStyle name="Finanèní0 2" xfId="183"/>
    <cellStyle name="Finanení0_BGC 2014 trim 18 iulie retea si semestru -cu MF tinta 8400" xfId="184"/>
    <cellStyle name="Finanèní0_BGC 2014 trim 18 iulie retea si semestru -cu MF tinta 8400" xfId="185"/>
    <cellStyle name="Finanení0_BGC 2015 trim 26 ianuarie retea final" xfId="186"/>
    <cellStyle name="Finanèní0_BGC 2015 trim 26 ianuarie retea final" xfId="187"/>
    <cellStyle name="Finanení0_BGC rectificare MFP 3 decembrie  retea ora 12 " xfId="188"/>
    <cellStyle name="Finanèní0_BGC rectificare MFP 3 decembrie  retea ora 12 " xfId="189"/>
    <cellStyle name="Fixed" xfId="190"/>
    <cellStyle name="Fixed (0)" xfId="191"/>
    <cellStyle name="Fixed (0) 2" xfId="192"/>
    <cellStyle name="Fixed (0)_BGC 2015 trim 26 ianuarie retea final" xfId="193"/>
    <cellStyle name="Fixed (1)" xfId="194"/>
    <cellStyle name="Fixed (1) 2" xfId="195"/>
    <cellStyle name="Fixed (1)_BGC 2015 trim 26 ianuarie retea final" xfId="196"/>
    <cellStyle name="Fixed (2)" xfId="197"/>
    <cellStyle name="Fixed (2) 2" xfId="198"/>
    <cellStyle name="Fixed (2)_BGC 2015 trim 26 ianuarie retea final" xfId="199"/>
    <cellStyle name="Fixed 2" xfId="200"/>
    <cellStyle name="Fixed_BGC 2014 trim 18 iulie retea si semestru -cu MF tinta 8400" xfId="201"/>
    <cellStyle name="fixed0 - Style4" xfId="202"/>
    <cellStyle name="Fixed1 - Style1" xfId="203"/>
    <cellStyle name="Fixed1 - Style2" xfId="204"/>
    <cellStyle name="Fixed2 - Style2" xfId="205"/>
    <cellStyle name="Good" xfId="206"/>
    <cellStyle name="Grey" xfId="207"/>
    <cellStyle name="Grey 2" xfId="208"/>
    <cellStyle name="Grey_BGC 2015 trim 26 ianuarie retea final" xfId="209"/>
    <cellStyle name="Heading 1" xfId="210"/>
    <cellStyle name="Heading 2" xfId="211"/>
    <cellStyle name="Heading 3" xfId="212"/>
    <cellStyle name="Heading 4" xfId="213"/>
    <cellStyle name="Heading1 1" xfId="214"/>
    <cellStyle name="Heading2" xfId="215"/>
    <cellStyle name="Hiperhivatkozás" xfId="216"/>
    <cellStyle name="Hipervínculo_IIF" xfId="217"/>
    <cellStyle name="Hyperlink" xfId="218"/>
    <cellStyle name="Followed Hyperlink" xfId="219"/>
    <cellStyle name="Iau?iue_Eeno1" xfId="220"/>
    <cellStyle name="Ieșire" xfId="221"/>
    <cellStyle name="imf-one decimal" xfId="222"/>
    <cellStyle name="imf-one decimal 2" xfId="223"/>
    <cellStyle name="imf-one decimal_BGC 2015 trim 26 ianuarie retea final" xfId="224"/>
    <cellStyle name="imf-zero decimal" xfId="225"/>
    <cellStyle name="imf-zero decimal 2" xfId="226"/>
    <cellStyle name="imf-zero decimal_BGC 2015 trim 26 ianuarie retea final" xfId="227"/>
    <cellStyle name="Input" xfId="228"/>
    <cellStyle name="Input [yellow]" xfId="229"/>
    <cellStyle name="Input [yellow] 2" xfId="230"/>
    <cellStyle name="Input [yellow]_BGC 2015 trim 26 ianuarie retea final" xfId="231"/>
    <cellStyle name="Input_19 zile feb" xfId="232"/>
    <cellStyle name="Insatisfaisant" xfId="233"/>
    <cellStyle name="Intrare" xfId="234"/>
    <cellStyle name="Ioe?uaaaoayny aeia?nnueea" xfId="235"/>
    <cellStyle name="Îáû÷íûé_AMD" xfId="236"/>
    <cellStyle name="Îòêðûâàâøàÿñÿ ãèïåðññûëêà" xfId="237"/>
    <cellStyle name="Label" xfId="238"/>
    <cellStyle name="leftli - Style3" xfId="239"/>
    <cellStyle name="Linked Cell" xfId="240"/>
    <cellStyle name="MacroCode" xfId="241"/>
    <cellStyle name="Már látott hiperhivatkozás" xfId="242"/>
    <cellStyle name="Měna0" xfId="243"/>
    <cellStyle name="Měna0 2" xfId="244"/>
    <cellStyle name="Měna0_BGC 2015 trim 26 ianuarie retea final" xfId="245"/>
    <cellStyle name="měny_DEFLÁTORY  3q 1998" xfId="246"/>
    <cellStyle name="Millares [0]_11.1.3. bis" xfId="247"/>
    <cellStyle name="Millares_11.1.3. bis" xfId="248"/>
    <cellStyle name="Milliers [0]_Encours - Apr rééch" xfId="249"/>
    <cellStyle name="Milliers_Cash flows projection" xfId="250"/>
    <cellStyle name="Mina0" xfId="251"/>
    <cellStyle name="Mìna0" xfId="252"/>
    <cellStyle name="Mina0 2" xfId="253"/>
    <cellStyle name="Mìna0 2" xfId="254"/>
    <cellStyle name="Mina0_BGC 2014 trim 18 iulie retea si semestru -cu MF tinta 8400" xfId="255"/>
    <cellStyle name="Mìna0_BGC 2014 trim 18 iulie retea si semestru -cu MF tinta 8400" xfId="256"/>
    <cellStyle name="Mina0_BGC 2015 trim 26 ianuarie retea final" xfId="257"/>
    <cellStyle name="Mìna0_BGC 2015 trim 26 ianuarie retea final" xfId="258"/>
    <cellStyle name="Mina0_BGC rectificare MFP 3 decembrie  retea ora 12 " xfId="259"/>
    <cellStyle name="Mìna0_BGC rectificare MFP 3 decembrie  retea ora 12 " xfId="260"/>
    <cellStyle name="Moneda [0]_11.1.3. bis" xfId="261"/>
    <cellStyle name="Moneda_11.1.3. bis" xfId="262"/>
    <cellStyle name="Monétaire [0]_Encours - Apr rééch" xfId="263"/>
    <cellStyle name="Monétaire_Encours - Apr rééch" xfId="264"/>
    <cellStyle name="Navadno_Slo" xfId="265"/>
    <cellStyle name="Nedefinován" xfId="266"/>
    <cellStyle name="Neutral" xfId="267"/>
    <cellStyle name="Neutre" xfId="268"/>
    <cellStyle name="Neutru" xfId="269"/>
    <cellStyle name="no dec" xfId="270"/>
    <cellStyle name="No-definido" xfId="271"/>
    <cellStyle name="Normaali_CENTRAL" xfId="272"/>
    <cellStyle name="Normal - Modelo1" xfId="273"/>
    <cellStyle name="Normal - Style1" xfId="274"/>
    <cellStyle name="Normal - Style2" xfId="275"/>
    <cellStyle name="Normal - Style3" xfId="276"/>
    <cellStyle name="Normal - Style5" xfId="277"/>
    <cellStyle name="Normal - Style6" xfId="278"/>
    <cellStyle name="Normal - Style7" xfId="279"/>
    <cellStyle name="Normal - Style8" xfId="280"/>
    <cellStyle name="Normal 10" xfId="281"/>
    <cellStyle name="Normal 2" xfId="282"/>
    <cellStyle name="Normal 2 2" xfId="283"/>
    <cellStyle name="Normal 2 3" xfId="284"/>
    <cellStyle name="Normal 2 3 2" xfId="285"/>
    <cellStyle name="Normal 2_BGC rectificare MFP 3 decembrie  retea ora 12 " xfId="286"/>
    <cellStyle name="Normal 3" xfId="287"/>
    <cellStyle name="Normal 4" xfId="288"/>
    <cellStyle name="Normal 5" xfId="289"/>
    <cellStyle name="Normal 5 2" xfId="290"/>
    <cellStyle name="Normal 5_BGC 2014 trim 18 iulie retea si semestru -cu MF tinta 8400" xfId="291"/>
    <cellStyle name="Normal 6" xfId="292"/>
    <cellStyle name="Normal 7" xfId="293"/>
    <cellStyle name="Normal 8" xfId="294"/>
    <cellStyle name="Normal 9" xfId="295"/>
    <cellStyle name="Normal Table" xfId="296"/>
    <cellStyle name="Normal Table 2" xfId="297"/>
    <cellStyle name="Normal Table_BGC 2015 trim 26 ianuarie retea final" xfId="298"/>
    <cellStyle name="Normál_10mell99" xfId="299"/>
    <cellStyle name="Normal_realizari.bugete.2005" xfId="300"/>
    <cellStyle name="normálne_HDP-OD~1" xfId="301"/>
    <cellStyle name="normální_agricult_1" xfId="302"/>
    <cellStyle name="Normßl - Style1" xfId="303"/>
    <cellStyle name="Normßl - Style1 2" xfId="304"/>
    <cellStyle name="Normßl - Style1_BGC 2015 trim 26 ianuarie retea final" xfId="305"/>
    <cellStyle name="Notă" xfId="306"/>
    <cellStyle name="Note" xfId="307"/>
    <cellStyle name="Ôèíàíñîâûé_Tranche" xfId="308"/>
    <cellStyle name="Output" xfId="309"/>
    <cellStyle name="Pénznem [0]_10mell99" xfId="310"/>
    <cellStyle name="Pénznem_10mell99" xfId="311"/>
    <cellStyle name="Percen - Style1" xfId="312"/>
    <cellStyle name="Percent [2]" xfId="313"/>
    <cellStyle name="Percent [2] 2" xfId="314"/>
    <cellStyle name="Percent [2]_BGC 2015 trim 26 ianuarie retea final" xfId="315"/>
    <cellStyle name="Percent 2" xfId="316"/>
    <cellStyle name="Percent 2 2" xfId="317"/>
    <cellStyle name="Percent 2_BGC rectificare MFP 3 decembrie  retea ora 12 " xfId="318"/>
    <cellStyle name="Percent 3" xfId="319"/>
    <cellStyle name="Percent 4" xfId="320"/>
    <cellStyle name="Percent 5" xfId="321"/>
    <cellStyle name="percentage difference" xfId="322"/>
    <cellStyle name="percentage difference 2" xfId="323"/>
    <cellStyle name="percentage difference one decimal" xfId="324"/>
    <cellStyle name="percentage difference one decimal 2" xfId="325"/>
    <cellStyle name="percentage difference one decimal_BGC 2015 trim 26 ianuarie retea final" xfId="326"/>
    <cellStyle name="percentage difference zero decimal" xfId="327"/>
    <cellStyle name="percentage difference zero decimal 2" xfId="328"/>
    <cellStyle name="percentage difference zero decimal_BGC 2015 trim 26 ianuarie retea final" xfId="329"/>
    <cellStyle name="percentage difference_BGC 2014 trim 18 iulie retea si semestru -cu MF tinta 8400" xfId="330"/>
    <cellStyle name="Pevný" xfId="331"/>
    <cellStyle name="Pevný 2" xfId="332"/>
    <cellStyle name="Pevný_BGC 2015 trim 26 ianuarie retea final" xfId="333"/>
    <cellStyle name="Presentation" xfId="334"/>
    <cellStyle name="Presentation 2" xfId="335"/>
    <cellStyle name="Presentation_BGC 2015 trim 26 ianuarie retea final" xfId="336"/>
    <cellStyle name="Percent" xfId="337"/>
    <cellStyle name="Publication" xfId="338"/>
    <cellStyle name="Red Text" xfId="339"/>
    <cellStyle name="reduced" xfId="340"/>
    <cellStyle name="s1" xfId="341"/>
    <cellStyle name="Satisfaisant" xfId="342"/>
    <cellStyle name="Currency" xfId="343"/>
    <cellStyle name="Currency [0]" xfId="344"/>
    <cellStyle name="Sortie" xfId="345"/>
    <cellStyle name="Standard_laroux" xfId="346"/>
    <cellStyle name="STYL1 - Style1" xfId="347"/>
    <cellStyle name="Style1" xfId="348"/>
    <cellStyle name="Text" xfId="349"/>
    <cellStyle name="Text 2" xfId="350"/>
    <cellStyle name="Text avertisment" xfId="351"/>
    <cellStyle name="text BoldBlack" xfId="352"/>
    <cellStyle name="text BoldUnderline" xfId="353"/>
    <cellStyle name="text BoldUnderlineER" xfId="354"/>
    <cellStyle name="text BoldUndlnBlack" xfId="355"/>
    <cellStyle name="Text explicativ" xfId="356"/>
    <cellStyle name="text LightGreen" xfId="357"/>
    <cellStyle name="Text_BGC 2014 trim 18 iulie retea si semestru -cu MF tinta 8400" xfId="358"/>
    <cellStyle name="Texte explicatif" xfId="359"/>
    <cellStyle name="Title" xfId="360"/>
    <cellStyle name="Titlu" xfId="361"/>
    <cellStyle name="Titlu 1" xfId="362"/>
    <cellStyle name="Titlu 2" xfId="363"/>
    <cellStyle name="Titlu 3" xfId="364"/>
    <cellStyle name="Titlu 4" xfId="365"/>
    <cellStyle name="Titre" xfId="366"/>
    <cellStyle name="Titre 1" xfId="367"/>
    <cellStyle name="Titre 2" xfId="368"/>
    <cellStyle name="Titre 3" xfId="369"/>
    <cellStyle name="Titre 4" xfId="370"/>
    <cellStyle name="Titre_BGC rectificare MFP 3 decembrie  retea ora 12 " xfId="371"/>
    <cellStyle name="TopGrey" xfId="372"/>
    <cellStyle name="Total" xfId="373"/>
    <cellStyle name="Undefiniert" xfId="374"/>
    <cellStyle name="ux?_x0018_Normal_laroux_7_laroux_1?&quot;Normal_laroux_7_laroux_1_²ðò²Ê´²ÜÎ?_x001F_Normal_laroux_7_laroux_1_²ÜºÈÆø?0*Normal_laro" xfId="375"/>
    <cellStyle name="ux_1_²ÜºÈÆø (³é³Ýó Ø.)?_x0007_!ß&quot;VQ_x0006_?_x0006_?ults?_x0006_$Currency [0]_laroux_5_results_Sheet1?_x001C_Currency [0]_laroux_5_Sheet1?_x0015_Cur" xfId="376"/>
    <cellStyle name="Verificare celulă" xfId="377"/>
    <cellStyle name="Vérification" xfId="378"/>
    <cellStyle name="Comma" xfId="379"/>
    <cellStyle name="Comma [0]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4.%20aprilie%202015\bgc%20aprilie%202015%20%20-%20in%20lucru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rilie 2015 (in luna)"/>
      <sheetName val="aprilie 2015"/>
      <sheetName val="UAT aprilie 2015"/>
      <sheetName val=" consolidari aprilie"/>
      <sheetName val="Sinteza - An 2"/>
      <sheetName val="UAT martie 2015 val"/>
      <sheetName val="martie 2015 val"/>
      <sheetName val="Sinteza-anexa semI"/>
      <sheetName val="BGC (liliana)"/>
      <sheetName val="progr trim I .%.exec "/>
      <sheetName val="martie 2015 in luna)"/>
      <sheetName val="feb 2015 (2)"/>
      <sheetName val="UAT feb 2015 (2)"/>
      <sheetName val="28 aprilie in luna "/>
      <sheetName val="Aprilie2014 "/>
      <sheetName val="aprilie 2014 leg"/>
      <sheetName val="progr trim I .%.exec  (3)"/>
      <sheetName val="feb 2015 in luna)"/>
      <sheetName val="2014 - 2015"/>
      <sheetName val="progr.%.exec"/>
      <sheetName val="2014 - 2015 (diferente)"/>
      <sheetName val="dob_trez"/>
      <sheetName val="ian 2015"/>
      <sheetName val="SPECIAL_AND"/>
      <sheetName val="CNADN_ex"/>
      <sheetName val="BGC"/>
      <sheetName val="Sinteza - Anexa executie progam"/>
      <sheetName val="UAT ian 2015 "/>
      <sheetName val="octombrie  2013 Engl"/>
      <sheetName val="pres (DS)"/>
      <sheetName val="bgc desfasurat"/>
      <sheetName val="ian  2014  (2)"/>
      <sheetName val="progr trim I .%.exec  (2)"/>
    </sheetNames>
    <sheetDataSet>
      <sheetData sheetId="3">
        <row r="129">
          <cell r="J129">
            <v>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U204"/>
  <sheetViews>
    <sheetView showZeros="0" tabSelected="1" view="pageBreakPreview" zoomScale="75" zoomScaleNormal="75" zoomScaleSheetLayoutView="75" workbookViewId="0" topLeftCell="D1">
      <selection activeCell="R6" sqref="R6"/>
    </sheetView>
  </sheetViews>
  <sheetFormatPr defaultColWidth="8.8515625" defaultRowHeight="19.5" customHeight="1" outlineLevelRow="1"/>
  <cols>
    <col min="1" max="2" width="3.8515625" style="2" customWidth="1"/>
    <col min="3" max="3" width="51.28125" style="1" customWidth="1"/>
    <col min="4" max="4" width="21.14062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00390625" style="14" customWidth="1"/>
    <col min="10" max="10" width="12.8515625" style="1" customWidth="1"/>
    <col min="11" max="11" width="13.28125" style="1" customWidth="1"/>
    <col min="12" max="12" width="10.8515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5.7109375" style="7" customWidth="1"/>
    <col min="19" max="19" width="9.57421875" style="8" customWidth="1"/>
    <col min="20" max="20" width="47.140625" style="2" customWidth="1"/>
    <col min="21" max="21" width="11.7109375" style="2" bestFit="1" customWidth="1"/>
    <col min="22" max="22" width="8.8515625" style="2" customWidth="1"/>
    <col min="23" max="24" width="11.7109375" style="2" bestFit="1" customWidth="1"/>
    <col min="25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9"/>
      <c r="E2" s="10"/>
      <c r="F2" s="11"/>
      <c r="G2" s="11"/>
      <c r="H2" s="11"/>
      <c r="I2" s="11"/>
      <c r="J2" s="9"/>
      <c r="K2" s="12"/>
      <c r="L2" s="10"/>
      <c r="M2" s="2"/>
      <c r="N2" s="13"/>
      <c r="O2" s="155"/>
      <c r="P2" s="155"/>
      <c r="Q2" s="155"/>
      <c r="R2" s="155"/>
      <c r="S2" s="155"/>
    </row>
    <row r="3" spans="3:19" ht="22.5" customHeight="1" outlineLevel="1">
      <c r="C3" s="154" t="s">
        <v>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3:19" ht="15.75" customHeight="1" outlineLevel="1">
      <c r="C4" s="159" t="s">
        <v>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3:19" ht="15.75" customHeight="1" outlineLevel="1">
      <c r="C5" s="15"/>
      <c r="D5" s="15"/>
      <c r="E5" s="15"/>
      <c r="F5" s="16"/>
      <c r="G5" s="79"/>
      <c r="H5" s="16"/>
      <c r="I5" s="16"/>
      <c r="J5" s="2"/>
      <c r="K5" s="15"/>
      <c r="L5" s="15"/>
      <c r="M5" s="15"/>
      <c r="N5" s="15"/>
      <c r="O5" s="15"/>
      <c r="P5" s="15"/>
      <c r="Q5" s="45" t="s">
        <v>2</v>
      </c>
      <c r="R5" s="80">
        <v>700100</v>
      </c>
      <c r="S5" s="15"/>
    </row>
    <row r="6" spans="3:19" ht="15.75" outlineLevel="1">
      <c r="C6" s="124"/>
      <c r="D6" s="125"/>
      <c r="E6" s="126"/>
      <c r="F6" s="127"/>
      <c r="G6" s="127"/>
      <c r="H6" s="127"/>
      <c r="I6" s="127"/>
      <c r="J6" s="128"/>
      <c r="K6" s="54"/>
      <c r="L6" s="54"/>
      <c r="M6" s="54"/>
      <c r="N6" s="129"/>
      <c r="O6" s="126"/>
      <c r="P6" s="130"/>
      <c r="Q6" s="126"/>
      <c r="R6" s="131"/>
      <c r="S6" s="132" t="s">
        <v>3</v>
      </c>
    </row>
    <row r="7" spans="3:19" ht="15.75">
      <c r="C7" s="2"/>
      <c r="D7" s="50" t="s">
        <v>4</v>
      </c>
      <c r="E7" s="50" t="s">
        <v>4</v>
      </c>
      <c r="F7" s="81" t="s">
        <v>4</v>
      </c>
      <c r="G7" s="81" t="s">
        <v>4</v>
      </c>
      <c r="H7" s="81" t="s">
        <v>5</v>
      </c>
      <c r="I7" s="81" t="s">
        <v>6</v>
      </c>
      <c r="J7" s="50" t="s">
        <v>4</v>
      </c>
      <c r="K7" s="50" t="s">
        <v>7</v>
      </c>
      <c r="L7" s="50" t="s">
        <v>8</v>
      </c>
      <c r="M7" s="50" t="s">
        <v>8</v>
      </c>
      <c r="N7" s="48" t="s">
        <v>9</v>
      </c>
      <c r="O7" s="50" t="s">
        <v>10</v>
      </c>
      <c r="P7" s="49" t="s">
        <v>9</v>
      </c>
      <c r="Q7" s="50" t="s">
        <v>11</v>
      </c>
      <c r="R7" s="158" t="s">
        <v>12</v>
      </c>
      <c r="S7" s="158"/>
    </row>
    <row r="8" spans="3:19" ht="15.75">
      <c r="C8" s="19"/>
      <c r="D8" s="46" t="s">
        <v>13</v>
      </c>
      <c r="E8" s="46" t="s">
        <v>14</v>
      </c>
      <c r="F8" s="47" t="s">
        <v>15</v>
      </c>
      <c r="G8" s="47" t="s">
        <v>16</v>
      </c>
      <c r="H8" s="47" t="s">
        <v>17</v>
      </c>
      <c r="I8" s="47" t="s">
        <v>18</v>
      </c>
      <c r="J8" s="46" t="s">
        <v>19</v>
      </c>
      <c r="K8" s="46" t="s">
        <v>18</v>
      </c>
      <c r="L8" s="46" t="s">
        <v>20</v>
      </c>
      <c r="M8" s="46" t="s">
        <v>21</v>
      </c>
      <c r="N8" s="48"/>
      <c r="O8" s="46" t="s">
        <v>22</v>
      </c>
      <c r="P8" s="49" t="s">
        <v>23</v>
      </c>
      <c r="Q8" s="50" t="s">
        <v>24</v>
      </c>
      <c r="R8" s="158"/>
      <c r="S8" s="158"/>
    </row>
    <row r="9" spans="3:19" ht="15.75" customHeight="1">
      <c r="C9" s="82"/>
      <c r="D9" s="46" t="s">
        <v>25</v>
      </c>
      <c r="E9" s="46" t="s">
        <v>26</v>
      </c>
      <c r="F9" s="47" t="s">
        <v>27</v>
      </c>
      <c r="G9" s="47" t="s">
        <v>28</v>
      </c>
      <c r="H9" s="47" t="s">
        <v>29</v>
      </c>
      <c r="I9" s="47" t="s">
        <v>30</v>
      </c>
      <c r="J9" s="46" t="s">
        <v>31</v>
      </c>
      <c r="K9" s="46" t="s">
        <v>32</v>
      </c>
      <c r="L9" s="46" t="s">
        <v>33</v>
      </c>
      <c r="M9" s="46" t="s">
        <v>34</v>
      </c>
      <c r="N9" s="48"/>
      <c r="O9" s="46" t="s">
        <v>35</v>
      </c>
      <c r="P9" s="49" t="s">
        <v>36</v>
      </c>
      <c r="Q9" s="50" t="s">
        <v>37</v>
      </c>
      <c r="R9" s="158"/>
      <c r="S9" s="158"/>
    </row>
    <row r="10" spans="3:19" ht="15.75">
      <c r="C10" s="83"/>
      <c r="D10" s="51"/>
      <c r="E10" s="46" t="s">
        <v>38</v>
      </c>
      <c r="F10" s="47"/>
      <c r="G10" s="47" t="s">
        <v>39</v>
      </c>
      <c r="H10" s="47" t="s">
        <v>40</v>
      </c>
      <c r="I10" s="47"/>
      <c r="J10" s="46" t="s">
        <v>41</v>
      </c>
      <c r="K10" s="46" t="s">
        <v>42</v>
      </c>
      <c r="L10" s="46"/>
      <c r="M10" s="46" t="s">
        <v>43</v>
      </c>
      <c r="N10" s="48"/>
      <c r="O10" s="46" t="s">
        <v>44</v>
      </c>
      <c r="P10" s="48" t="s">
        <v>45</v>
      </c>
      <c r="Q10" s="50" t="s">
        <v>46</v>
      </c>
      <c r="R10" s="158"/>
      <c r="S10" s="158"/>
    </row>
    <row r="11" spans="3:19" ht="15.75">
      <c r="C11" s="18"/>
      <c r="D11" s="2"/>
      <c r="E11" s="46" t="s">
        <v>47</v>
      </c>
      <c r="F11" s="47"/>
      <c r="G11" s="47"/>
      <c r="H11" s="47" t="s">
        <v>48</v>
      </c>
      <c r="I11" s="47"/>
      <c r="J11" s="46" t="s">
        <v>49</v>
      </c>
      <c r="K11" s="46"/>
      <c r="L11" s="46"/>
      <c r="M11" s="46" t="s">
        <v>50</v>
      </c>
      <c r="N11" s="48"/>
      <c r="O11" s="46"/>
      <c r="P11" s="48"/>
      <c r="Q11" s="50"/>
      <c r="R11" s="157" t="s">
        <v>51</v>
      </c>
      <c r="S11" s="156" t="s">
        <v>52</v>
      </c>
    </row>
    <row r="12" spans="3:19" ht="35.25" customHeight="1">
      <c r="C12" s="18"/>
      <c r="D12" s="2"/>
      <c r="E12" s="52"/>
      <c r="F12" s="52"/>
      <c r="G12" s="52"/>
      <c r="H12" s="47" t="s">
        <v>53</v>
      </c>
      <c r="I12" s="47"/>
      <c r="J12" s="53" t="s">
        <v>54</v>
      </c>
      <c r="K12" s="46"/>
      <c r="L12" s="46"/>
      <c r="M12" s="53" t="s">
        <v>55</v>
      </c>
      <c r="N12" s="48"/>
      <c r="O12" s="46"/>
      <c r="P12" s="48"/>
      <c r="Q12" s="50"/>
      <c r="R12" s="157"/>
      <c r="S12" s="156"/>
    </row>
    <row r="13" spans="3:19" ht="15" customHeight="1">
      <c r="C13" s="85"/>
      <c r="D13" s="86"/>
      <c r="E13" s="2"/>
      <c r="F13" s="87"/>
      <c r="G13" s="88"/>
      <c r="H13" s="89"/>
      <c r="I13" s="90"/>
      <c r="J13" s="2" t="s">
        <v>56</v>
      </c>
      <c r="K13" s="53"/>
      <c r="L13" s="53"/>
      <c r="M13" s="53"/>
      <c r="N13" s="45"/>
      <c r="O13" s="53"/>
      <c r="P13" s="45"/>
      <c r="Q13" s="91"/>
      <c r="R13" s="20"/>
      <c r="S13" s="84"/>
    </row>
    <row r="14" spans="3:19" ht="15" customHeight="1">
      <c r="C14" s="140"/>
      <c r="D14" s="141"/>
      <c r="E14" s="54"/>
      <c r="F14" s="142"/>
      <c r="G14" s="143"/>
      <c r="H14" s="144"/>
      <c r="I14" s="145"/>
      <c r="J14" s="54"/>
      <c r="K14" s="146"/>
      <c r="L14" s="146"/>
      <c r="M14" s="146"/>
      <c r="N14" s="147"/>
      <c r="O14" s="146"/>
      <c r="P14" s="147"/>
      <c r="Q14" s="148"/>
      <c r="R14" s="149"/>
      <c r="S14" s="150"/>
    </row>
    <row r="15" spans="3:19" s="120" customFormat="1" ht="30.75" customHeight="1">
      <c r="C15" s="92" t="s">
        <v>57</v>
      </c>
      <c r="D15" s="56">
        <f>D16+D32+D33+D34+D35+D37+D38++D39+D40</f>
        <v>35347.966722</v>
      </c>
      <c r="E15" s="93">
        <f>E16+E32+E33+E34+E35+E37+E38</f>
        <v>21556.897591</v>
      </c>
      <c r="F15" s="56">
        <f aca="true" t="shared" si="0" ref="F15:M15">F16+F32+F33+F37+F38+F34+F35</f>
        <v>18244.101873000003</v>
      </c>
      <c r="G15" s="56">
        <f t="shared" si="0"/>
        <v>578.3963170000001</v>
      </c>
      <c r="H15" s="56">
        <f t="shared" si="0"/>
        <v>7258.735209</v>
      </c>
      <c r="I15" s="56">
        <f t="shared" si="0"/>
        <v>0</v>
      </c>
      <c r="J15" s="57">
        <f t="shared" si="0"/>
        <v>6234.369914000001</v>
      </c>
      <c r="K15" s="57">
        <f t="shared" si="0"/>
        <v>132.829576</v>
      </c>
      <c r="L15" s="57">
        <f t="shared" si="0"/>
        <v>375.356785</v>
      </c>
      <c r="M15" s="93">
        <f t="shared" si="0"/>
        <v>819.16625</v>
      </c>
      <c r="N15" s="94">
        <f aca="true" t="shared" si="1" ref="N15:N40">SUM(D15:M15)</f>
        <v>90547.820237</v>
      </c>
      <c r="O15" s="93">
        <f>O16+O32+O33+O37+O34</f>
        <v>-14494.18080715</v>
      </c>
      <c r="P15" s="94">
        <f aca="true" t="shared" si="2" ref="P15:P40">N15+O15</f>
        <v>76053.63942985001</v>
      </c>
      <c r="Q15" s="93">
        <f>Q16+Q32+Q33+Q37+Q38+Q34+Q35</f>
        <v>-22.540931999999998</v>
      </c>
      <c r="R15" s="95">
        <f aca="true" t="shared" si="3" ref="R15:R40">P15+Q15</f>
        <v>76031.09849785</v>
      </c>
      <c r="S15" s="94">
        <f aca="true" t="shared" si="4" ref="S15:S40">R15/$R$5*100</f>
        <v>10.860034066254821</v>
      </c>
    </row>
    <row r="16" spans="3:19" s="45" customFormat="1" ht="18.75" customHeight="1">
      <c r="C16" s="43" t="s">
        <v>58</v>
      </c>
      <c r="D16" s="55">
        <f>D17+D30+D31</f>
        <v>33919.700989</v>
      </c>
      <c r="E16" s="55">
        <f>E17+E30+E31</f>
        <v>19260.753032</v>
      </c>
      <c r="F16" s="56">
        <f>F17+F30+F31</f>
        <v>11706.151873</v>
      </c>
      <c r="G16" s="56">
        <f>G17+G30+G31</f>
        <v>550.537317</v>
      </c>
      <c r="H16" s="56">
        <f>H17+H30+H31</f>
        <v>6801.976209</v>
      </c>
      <c r="I16" s="56"/>
      <c r="J16" s="55">
        <f>J17+J30+J31</f>
        <v>3602.218843</v>
      </c>
      <c r="K16" s="55"/>
      <c r="L16" s="57">
        <f>L17+L30+L31</f>
        <v>375.356785</v>
      </c>
      <c r="M16" s="57">
        <f>M17+M30+M31</f>
        <v>385.92846000000003</v>
      </c>
      <c r="N16" s="55">
        <f t="shared" si="1"/>
        <v>76602.62350799999</v>
      </c>
      <c r="O16" s="55">
        <f>O17+O30+O31</f>
        <v>-3494.88388315</v>
      </c>
      <c r="P16" s="57">
        <f t="shared" si="2"/>
        <v>73107.73962484999</v>
      </c>
      <c r="Q16" s="55">
        <f>Q17+Q30+Q31</f>
        <v>0</v>
      </c>
      <c r="R16" s="58">
        <f t="shared" si="3"/>
        <v>73107.73962484999</v>
      </c>
      <c r="S16" s="57">
        <f t="shared" si="4"/>
        <v>10.44247102197543</v>
      </c>
    </row>
    <row r="17" spans="3:19" ht="28.5" customHeight="1">
      <c r="C17" s="96" t="s">
        <v>59</v>
      </c>
      <c r="D17" s="57">
        <f aca="true" t="shared" si="5" ref="D17:M17">D18+D22+D23+D28+D29</f>
        <v>31367.138497999997</v>
      </c>
      <c r="E17" s="57">
        <f t="shared" si="5"/>
        <v>15751.107492</v>
      </c>
      <c r="F17" s="59">
        <f t="shared" si="5"/>
        <v>0</v>
      </c>
      <c r="G17" s="59">
        <f t="shared" si="5"/>
        <v>0</v>
      </c>
      <c r="H17" s="59">
        <f t="shared" si="5"/>
        <v>487.528</v>
      </c>
      <c r="I17" s="59">
        <f t="shared" si="5"/>
        <v>0</v>
      </c>
      <c r="J17" s="57">
        <f t="shared" si="5"/>
        <v>659.583202</v>
      </c>
      <c r="K17" s="60">
        <f t="shared" si="5"/>
        <v>0</v>
      </c>
      <c r="L17" s="60">
        <f t="shared" si="5"/>
        <v>0</v>
      </c>
      <c r="M17" s="60">
        <f t="shared" si="5"/>
        <v>0</v>
      </c>
      <c r="N17" s="57">
        <f t="shared" si="1"/>
        <v>48265.357191999996</v>
      </c>
      <c r="O17" s="60">
        <f>O18+O22+O23+O28+O29</f>
        <v>0</v>
      </c>
      <c r="P17" s="57">
        <f t="shared" si="2"/>
        <v>48265.357191999996</v>
      </c>
      <c r="Q17" s="60">
        <f>Q18+Q22+Q23+Q28+Q29</f>
        <v>0</v>
      </c>
      <c r="R17" s="23">
        <f t="shared" si="3"/>
        <v>48265.357191999996</v>
      </c>
      <c r="S17" s="57">
        <f t="shared" si="4"/>
        <v>6.894066160834165</v>
      </c>
    </row>
    <row r="18" spans="3:19" ht="33.75" customHeight="1">
      <c r="C18" s="97" t="s">
        <v>60</v>
      </c>
      <c r="D18" s="57">
        <f aca="true" t="shared" si="6" ref="D18:I18">D19+D20+D21</f>
        <v>9349.299433</v>
      </c>
      <c r="E18" s="57">
        <f t="shared" si="6"/>
        <v>5951.240491</v>
      </c>
      <c r="F18" s="59">
        <f t="shared" si="6"/>
        <v>0</v>
      </c>
      <c r="G18" s="59">
        <f t="shared" si="6"/>
        <v>0</v>
      </c>
      <c r="H18" s="59">
        <f t="shared" si="6"/>
        <v>0</v>
      </c>
      <c r="I18" s="59">
        <f t="shared" si="6"/>
        <v>0</v>
      </c>
      <c r="J18" s="60"/>
      <c r="K18" s="60">
        <f>K19+K20+K21</f>
        <v>0</v>
      </c>
      <c r="L18" s="61">
        <f>L19+L20+L21</f>
        <v>0</v>
      </c>
      <c r="M18" s="60">
        <f>M19+M20+M21</f>
        <v>0</v>
      </c>
      <c r="N18" s="57">
        <f t="shared" si="1"/>
        <v>15300.539924</v>
      </c>
      <c r="O18" s="60">
        <f>O19+O20+O21</f>
        <v>0</v>
      </c>
      <c r="P18" s="57">
        <f t="shared" si="2"/>
        <v>15300.539924</v>
      </c>
      <c r="Q18" s="60">
        <f>Q19+Q20+Q21</f>
        <v>0</v>
      </c>
      <c r="R18" s="23">
        <f t="shared" si="3"/>
        <v>15300.539924</v>
      </c>
      <c r="S18" s="57">
        <f t="shared" si="4"/>
        <v>2.1854792063990858</v>
      </c>
    </row>
    <row r="19" spans="3:19" ht="22.5" customHeight="1">
      <c r="C19" s="98" t="s">
        <v>61</v>
      </c>
      <c r="D19" s="61">
        <v>6190.673471</v>
      </c>
      <c r="E19" s="61">
        <v>21.056909</v>
      </c>
      <c r="F19" s="59"/>
      <c r="G19" s="59"/>
      <c r="H19" s="59"/>
      <c r="I19" s="59"/>
      <c r="J19" s="57"/>
      <c r="K19" s="61"/>
      <c r="L19" s="61"/>
      <c r="M19" s="61"/>
      <c r="N19" s="57">
        <f t="shared" si="1"/>
        <v>6211.73038</v>
      </c>
      <c r="O19" s="61"/>
      <c r="P19" s="57">
        <f t="shared" si="2"/>
        <v>6211.73038</v>
      </c>
      <c r="Q19" s="61"/>
      <c r="R19" s="23">
        <f t="shared" si="3"/>
        <v>6211.73038</v>
      </c>
      <c r="S19" s="57">
        <f t="shared" si="4"/>
        <v>0.8872633023853734</v>
      </c>
    </row>
    <row r="20" spans="3:19" ht="30" customHeight="1">
      <c r="C20" s="98" t="s">
        <v>62</v>
      </c>
      <c r="D20" s="61">
        <v>2589.421414</v>
      </c>
      <c r="E20" s="61">
        <v>5925.724582</v>
      </c>
      <c r="F20" s="62"/>
      <c r="G20" s="62"/>
      <c r="H20" s="62"/>
      <c r="I20" s="62"/>
      <c r="J20" s="57"/>
      <c r="K20" s="61"/>
      <c r="L20" s="61"/>
      <c r="M20" s="61"/>
      <c r="N20" s="57">
        <f t="shared" si="1"/>
        <v>8515.145996</v>
      </c>
      <c r="O20" s="61"/>
      <c r="P20" s="57">
        <f t="shared" si="2"/>
        <v>8515.145996</v>
      </c>
      <c r="Q20" s="61"/>
      <c r="R20" s="23">
        <f t="shared" si="3"/>
        <v>8515.145996</v>
      </c>
      <c r="S20" s="57">
        <f t="shared" si="4"/>
        <v>1.216275674332238</v>
      </c>
    </row>
    <row r="21" spans="3:19" ht="36" customHeight="1">
      <c r="C21" s="99" t="s">
        <v>63</v>
      </c>
      <c r="D21" s="61">
        <v>569.204548</v>
      </c>
      <c r="E21" s="61">
        <v>4.459</v>
      </c>
      <c r="F21" s="62"/>
      <c r="G21" s="62"/>
      <c r="H21" s="62"/>
      <c r="I21" s="62"/>
      <c r="J21" s="57"/>
      <c r="K21" s="61"/>
      <c r="L21" s="61"/>
      <c r="M21" s="61"/>
      <c r="N21" s="57">
        <f t="shared" si="1"/>
        <v>573.663548</v>
      </c>
      <c r="O21" s="61"/>
      <c r="P21" s="57">
        <f t="shared" si="2"/>
        <v>573.663548</v>
      </c>
      <c r="Q21" s="61"/>
      <c r="R21" s="23">
        <f t="shared" si="3"/>
        <v>573.663548</v>
      </c>
      <c r="S21" s="57">
        <f t="shared" si="4"/>
        <v>0.08194022968147407</v>
      </c>
    </row>
    <row r="22" spans="3:19" ht="23.25" customHeight="1">
      <c r="C22" s="97" t="s">
        <v>64</v>
      </c>
      <c r="D22" s="61">
        <v>53.433622</v>
      </c>
      <c r="E22" s="61">
        <v>2682.942</v>
      </c>
      <c r="F22" s="59"/>
      <c r="G22" s="59"/>
      <c r="H22" s="59"/>
      <c r="I22" s="59"/>
      <c r="J22" s="57"/>
      <c r="K22" s="61"/>
      <c r="L22" s="61"/>
      <c r="M22" s="61"/>
      <c r="N22" s="57">
        <f t="shared" si="1"/>
        <v>2736.375622</v>
      </c>
      <c r="O22" s="61"/>
      <c r="P22" s="57">
        <f t="shared" si="2"/>
        <v>2736.375622</v>
      </c>
      <c r="Q22" s="61"/>
      <c r="R22" s="23">
        <f t="shared" si="3"/>
        <v>2736.375622</v>
      </c>
      <c r="S22" s="57">
        <f t="shared" si="4"/>
        <v>0.3908549667190402</v>
      </c>
    </row>
    <row r="23" spans="3:19" ht="36.75" customHeight="1">
      <c r="C23" s="100" t="s">
        <v>65</v>
      </c>
      <c r="D23" s="55">
        <f>SUM(D24:D27)</f>
        <v>21719.12723</v>
      </c>
      <c r="E23" s="55">
        <f aca="true" t="shared" si="7" ref="E23:M23">E24+E25+E26+E27</f>
        <v>7041.310672</v>
      </c>
      <c r="F23" s="62">
        <f t="shared" si="7"/>
        <v>0</v>
      </c>
      <c r="G23" s="62">
        <f t="shared" si="7"/>
        <v>0</v>
      </c>
      <c r="H23" s="56">
        <f t="shared" si="7"/>
        <v>487.528</v>
      </c>
      <c r="I23" s="62">
        <f t="shared" si="7"/>
        <v>0</v>
      </c>
      <c r="J23" s="55">
        <f t="shared" si="7"/>
        <v>557.807082</v>
      </c>
      <c r="K23" s="61">
        <f t="shared" si="7"/>
        <v>0</v>
      </c>
      <c r="L23" s="61">
        <f t="shared" si="7"/>
        <v>0</v>
      </c>
      <c r="M23" s="61">
        <f t="shared" si="7"/>
        <v>0</v>
      </c>
      <c r="N23" s="57">
        <f t="shared" si="1"/>
        <v>29805.772983999996</v>
      </c>
      <c r="O23" s="61">
        <f>O24+O25+O26</f>
        <v>0</v>
      </c>
      <c r="P23" s="57">
        <f t="shared" si="2"/>
        <v>29805.772983999996</v>
      </c>
      <c r="Q23" s="61">
        <f>Q24+Q25+Q26</f>
        <v>0</v>
      </c>
      <c r="R23" s="23">
        <f t="shared" si="3"/>
        <v>29805.772983999996</v>
      </c>
      <c r="S23" s="57">
        <f t="shared" si="4"/>
        <v>4.257359374946436</v>
      </c>
    </row>
    <row r="24" spans="3:19" ht="25.5" customHeight="1">
      <c r="C24" s="98" t="s">
        <v>66</v>
      </c>
      <c r="D24" s="61">
        <v>13365.387999999999</v>
      </c>
      <c r="E24" s="61">
        <v>6333.981</v>
      </c>
      <c r="F24" s="59"/>
      <c r="G24" s="59"/>
      <c r="H24" s="59"/>
      <c r="I24" s="59"/>
      <c r="J24" s="57"/>
      <c r="K24" s="61"/>
      <c r="L24" s="61"/>
      <c r="M24" s="61"/>
      <c r="N24" s="57">
        <f t="shared" si="1"/>
        <v>19699.369</v>
      </c>
      <c r="O24" s="61"/>
      <c r="P24" s="57">
        <f t="shared" si="2"/>
        <v>19699.369</v>
      </c>
      <c r="Q24" s="61"/>
      <c r="R24" s="23">
        <f t="shared" si="3"/>
        <v>19699.369</v>
      </c>
      <c r="S24" s="57">
        <f t="shared" si="4"/>
        <v>2.8137936009141553</v>
      </c>
    </row>
    <row r="25" spans="3:19" ht="20.25" customHeight="1">
      <c r="C25" s="98" t="s">
        <v>67</v>
      </c>
      <c r="D25" s="61">
        <v>7649.843724</v>
      </c>
      <c r="E25" s="61"/>
      <c r="F25" s="62"/>
      <c r="G25" s="62"/>
      <c r="H25" s="62"/>
      <c r="I25" s="62"/>
      <c r="J25" s="63">
        <v>349.80965</v>
      </c>
      <c r="K25" s="61"/>
      <c r="L25" s="61"/>
      <c r="M25" s="61"/>
      <c r="N25" s="57">
        <f t="shared" si="1"/>
        <v>7999.653374</v>
      </c>
      <c r="O25" s="61"/>
      <c r="P25" s="57">
        <f t="shared" si="2"/>
        <v>7999.653374</v>
      </c>
      <c r="Q25" s="61"/>
      <c r="R25" s="23">
        <f t="shared" si="3"/>
        <v>7999.653374</v>
      </c>
      <c r="S25" s="57">
        <f t="shared" si="4"/>
        <v>1.1426443899442937</v>
      </c>
    </row>
    <row r="26" spans="3:19" s="44" customFormat="1" ht="36.75" customHeight="1">
      <c r="C26" s="101" t="s">
        <v>68</v>
      </c>
      <c r="D26" s="61">
        <v>433.709</v>
      </c>
      <c r="E26" s="61">
        <v>18.179868</v>
      </c>
      <c r="F26" s="62"/>
      <c r="G26" s="62">
        <v>0</v>
      </c>
      <c r="H26" s="62">
        <v>487.528</v>
      </c>
      <c r="I26" s="62"/>
      <c r="J26" s="63">
        <v>4.73432</v>
      </c>
      <c r="K26" s="61"/>
      <c r="L26" s="61"/>
      <c r="M26" s="61"/>
      <c r="N26" s="57">
        <f t="shared" si="1"/>
        <v>944.151188</v>
      </c>
      <c r="O26" s="61"/>
      <c r="P26" s="57">
        <f t="shared" si="2"/>
        <v>944.151188</v>
      </c>
      <c r="Q26" s="61"/>
      <c r="R26" s="23">
        <f t="shared" si="3"/>
        <v>944.151188</v>
      </c>
      <c r="S26" s="57">
        <f t="shared" si="4"/>
        <v>0.1348594755034995</v>
      </c>
    </row>
    <row r="27" spans="3:19" ht="58.5" customHeight="1">
      <c r="C27" s="101" t="s">
        <v>69</v>
      </c>
      <c r="D27" s="61">
        <v>270.186506</v>
      </c>
      <c r="E27" s="61">
        <v>689.149804</v>
      </c>
      <c r="F27" s="62"/>
      <c r="G27" s="62"/>
      <c r="H27" s="62"/>
      <c r="I27" s="62"/>
      <c r="J27" s="61">
        <v>203.263112</v>
      </c>
      <c r="K27" s="64"/>
      <c r="L27" s="61"/>
      <c r="M27" s="61"/>
      <c r="N27" s="57">
        <f t="shared" si="1"/>
        <v>1162.599422</v>
      </c>
      <c r="O27" s="61"/>
      <c r="P27" s="57">
        <f t="shared" si="2"/>
        <v>1162.599422</v>
      </c>
      <c r="Q27" s="61"/>
      <c r="R27" s="23">
        <f t="shared" si="3"/>
        <v>1162.599422</v>
      </c>
      <c r="S27" s="57">
        <f t="shared" si="4"/>
        <v>0.16606190858448794</v>
      </c>
    </row>
    <row r="28" spans="3:19" ht="36" customHeight="1">
      <c r="C28" s="100" t="s">
        <v>70</v>
      </c>
      <c r="D28" s="61">
        <v>240.674213</v>
      </c>
      <c r="E28" s="61">
        <v>0</v>
      </c>
      <c r="F28" s="62"/>
      <c r="G28" s="62"/>
      <c r="H28" s="62"/>
      <c r="I28" s="62"/>
      <c r="J28" s="61">
        <v>0</v>
      </c>
      <c r="K28" s="61"/>
      <c r="L28" s="61"/>
      <c r="M28" s="61"/>
      <c r="N28" s="57">
        <f t="shared" si="1"/>
        <v>240.674213</v>
      </c>
      <c r="O28" s="61"/>
      <c r="P28" s="57">
        <f t="shared" si="2"/>
        <v>240.674213</v>
      </c>
      <c r="Q28" s="61"/>
      <c r="R28" s="23">
        <f t="shared" si="3"/>
        <v>240.674213</v>
      </c>
      <c r="S28" s="57">
        <f t="shared" si="4"/>
        <v>0.03437711941151264</v>
      </c>
    </row>
    <row r="29" spans="3:19" ht="33" customHeight="1">
      <c r="C29" s="102" t="s">
        <v>71</v>
      </c>
      <c r="D29" s="61">
        <v>4.604</v>
      </c>
      <c r="E29" s="61">
        <v>75.614329</v>
      </c>
      <c r="F29" s="62"/>
      <c r="G29" s="62"/>
      <c r="H29" s="62"/>
      <c r="I29" s="62"/>
      <c r="J29" s="61">
        <v>101.77612</v>
      </c>
      <c r="K29" s="61"/>
      <c r="L29" s="61"/>
      <c r="M29" s="61"/>
      <c r="N29" s="57">
        <f t="shared" si="1"/>
        <v>181.994449</v>
      </c>
      <c r="O29" s="61"/>
      <c r="P29" s="57">
        <f t="shared" si="2"/>
        <v>181.994449</v>
      </c>
      <c r="Q29" s="61"/>
      <c r="R29" s="23">
        <f t="shared" si="3"/>
        <v>181.994449</v>
      </c>
      <c r="S29" s="57">
        <f t="shared" si="4"/>
        <v>0.0259954933580917</v>
      </c>
    </row>
    <row r="30" spans="3:19" ht="27.75" customHeight="1">
      <c r="C30" s="103" t="s">
        <v>72</v>
      </c>
      <c r="D30" s="61">
        <v>61.068949</v>
      </c>
      <c r="E30" s="61"/>
      <c r="F30" s="62">
        <v>11689.668589</v>
      </c>
      <c r="G30" s="62">
        <v>547.6344</v>
      </c>
      <c r="H30" s="62">
        <v>6303.529</v>
      </c>
      <c r="I30" s="62"/>
      <c r="J30" s="61">
        <v>1.3376</v>
      </c>
      <c r="K30" s="61"/>
      <c r="L30" s="61"/>
      <c r="M30" s="61"/>
      <c r="N30" s="57">
        <f t="shared" si="1"/>
        <v>18603.238538</v>
      </c>
      <c r="O30" s="65">
        <v>-74.032968</v>
      </c>
      <c r="P30" s="57">
        <f t="shared" si="2"/>
        <v>18529.205570000002</v>
      </c>
      <c r="Q30" s="61"/>
      <c r="R30" s="23">
        <f t="shared" si="3"/>
        <v>18529.205570000002</v>
      </c>
      <c r="S30" s="57">
        <f t="shared" si="4"/>
        <v>2.6466512741036996</v>
      </c>
    </row>
    <row r="31" spans="3:19" ht="27" customHeight="1">
      <c r="C31" s="104" t="s">
        <v>73</v>
      </c>
      <c r="D31" s="66">
        <v>2491.493542</v>
      </c>
      <c r="E31" s="61">
        <v>3509.64554</v>
      </c>
      <c r="F31" s="62">
        <v>16.483284</v>
      </c>
      <c r="G31" s="62">
        <v>2.902917</v>
      </c>
      <c r="H31" s="62">
        <v>10.919209</v>
      </c>
      <c r="I31" s="62"/>
      <c r="J31" s="61">
        <v>2941.298041</v>
      </c>
      <c r="K31" s="67"/>
      <c r="L31" s="61">
        <v>375.356785</v>
      </c>
      <c r="M31" s="61">
        <v>385.92846000000003</v>
      </c>
      <c r="N31" s="57">
        <f t="shared" si="1"/>
        <v>9734.027778</v>
      </c>
      <c r="O31" s="65">
        <v>-3420.85091515</v>
      </c>
      <c r="P31" s="57">
        <f t="shared" si="2"/>
        <v>6313.176862849999</v>
      </c>
      <c r="Q31" s="61"/>
      <c r="R31" s="23">
        <f t="shared" si="3"/>
        <v>6313.176862849999</v>
      </c>
      <c r="S31" s="57">
        <f t="shared" si="4"/>
        <v>0.901753587037566</v>
      </c>
    </row>
    <row r="32" spans="3:19" ht="24" customHeight="1">
      <c r="C32" s="104" t="s">
        <v>74</v>
      </c>
      <c r="D32" s="61">
        <v>0</v>
      </c>
      <c r="E32" s="61">
        <v>1374.61</v>
      </c>
      <c r="F32" s="62">
        <v>6534.392</v>
      </c>
      <c r="G32" s="62">
        <v>0</v>
      </c>
      <c r="H32" s="62">
        <v>456.739</v>
      </c>
      <c r="I32" s="62"/>
      <c r="J32" s="61">
        <v>2179.118558</v>
      </c>
      <c r="K32" s="68">
        <v>21.199576</v>
      </c>
      <c r="L32" s="61"/>
      <c r="M32" s="61">
        <v>433.23779</v>
      </c>
      <c r="N32" s="57">
        <f t="shared" si="1"/>
        <v>10999.296924</v>
      </c>
      <c r="O32" s="55">
        <v>-10999.296924</v>
      </c>
      <c r="P32" s="57">
        <f t="shared" si="2"/>
        <v>0</v>
      </c>
      <c r="Q32" s="61"/>
      <c r="R32" s="23">
        <f t="shared" si="3"/>
        <v>0</v>
      </c>
      <c r="S32" s="57">
        <f t="shared" si="4"/>
        <v>0</v>
      </c>
    </row>
    <row r="33" spans="3:19" ht="23.25" customHeight="1">
      <c r="C33" s="105" t="s">
        <v>75</v>
      </c>
      <c r="D33" s="61">
        <v>179.138</v>
      </c>
      <c r="E33" s="61">
        <v>58.012558999999996</v>
      </c>
      <c r="F33" s="62"/>
      <c r="G33" s="62"/>
      <c r="H33" s="62"/>
      <c r="I33" s="62"/>
      <c r="J33" s="61">
        <v>113.813513</v>
      </c>
      <c r="K33" s="67"/>
      <c r="L33" s="61"/>
      <c r="M33" s="61"/>
      <c r="N33" s="57">
        <f t="shared" si="1"/>
        <v>350.964072</v>
      </c>
      <c r="O33" s="61">
        <f>-'[6] consolidari aprilie'!J129</f>
        <v>0</v>
      </c>
      <c r="P33" s="57">
        <f t="shared" si="2"/>
        <v>350.964072</v>
      </c>
      <c r="Q33" s="61"/>
      <c r="R33" s="23">
        <f t="shared" si="3"/>
        <v>350.964072</v>
      </c>
      <c r="S33" s="57">
        <f t="shared" si="4"/>
        <v>0.05013056306241965</v>
      </c>
    </row>
    <row r="34" spans="3:19" ht="21" customHeight="1">
      <c r="C34" s="105" t="s">
        <v>76</v>
      </c>
      <c r="D34" s="61"/>
      <c r="E34" s="61">
        <v>0</v>
      </c>
      <c r="F34" s="62"/>
      <c r="G34" s="62"/>
      <c r="H34" s="62">
        <v>0</v>
      </c>
      <c r="I34" s="62"/>
      <c r="J34" s="61"/>
      <c r="K34" s="61"/>
      <c r="L34" s="61"/>
      <c r="M34" s="61">
        <v>0</v>
      </c>
      <c r="N34" s="57">
        <f t="shared" si="1"/>
        <v>0</v>
      </c>
      <c r="O34" s="55"/>
      <c r="P34" s="57">
        <f t="shared" si="2"/>
        <v>0</v>
      </c>
      <c r="Q34" s="61"/>
      <c r="R34" s="23">
        <f t="shared" si="3"/>
        <v>0</v>
      </c>
      <c r="S34" s="57">
        <f t="shared" si="4"/>
        <v>0</v>
      </c>
    </row>
    <row r="35" spans="3:19" ht="35.25" customHeight="1">
      <c r="C35" s="106" t="s">
        <v>77</v>
      </c>
      <c r="D35" s="66">
        <v>790.002</v>
      </c>
      <c r="E35" s="61">
        <v>863.5219999999999</v>
      </c>
      <c r="F35" s="61">
        <v>3.558</v>
      </c>
      <c r="G35" s="61">
        <v>27.858999999999998</v>
      </c>
      <c r="H35" s="61">
        <v>0.02</v>
      </c>
      <c r="I35" s="62"/>
      <c r="J35" s="61">
        <v>339.219</v>
      </c>
      <c r="K35" s="61">
        <v>111.63</v>
      </c>
      <c r="L35" s="61"/>
      <c r="M35" s="61"/>
      <c r="N35" s="57">
        <f t="shared" si="1"/>
        <v>2135.81</v>
      </c>
      <c r="O35" s="61"/>
      <c r="P35" s="57">
        <f t="shared" si="2"/>
        <v>2135.81</v>
      </c>
      <c r="Q35" s="61"/>
      <c r="R35" s="23">
        <f t="shared" si="3"/>
        <v>2135.81</v>
      </c>
      <c r="S35" s="57">
        <f t="shared" si="4"/>
        <v>0.3050721325524925</v>
      </c>
    </row>
    <row r="36" spans="3:19" ht="15" customHeight="1">
      <c r="C36" s="106"/>
      <c r="D36" s="66"/>
      <c r="E36" s="61"/>
      <c r="F36" s="62"/>
      <c r="G36" s="62"/>
      <c r="H36" s="62"/>
      <c r="I36" s="62"/>
      <c r="J36" s="69"/>
      <c r="K36" s="61"/>
      <c r="L36" s="61"/>
      <c r="M36" s="61"/>
      <c r="N36" s="57">
        <f t="shared" si="1"/>
        <v>0</v>
      </c>
      <c r="O36" s="61"/>
      <c r="P36" s="57">
        <f t="shared" si="2"/>
        <v>0</v>
      </c>
      <c r="Q36" s="61"/>
      <c r="R36" s="23">
        <f t="shared" si="3"/>
        <v>0</v>
      </c>
      <c r="S36" s="57">
        <f t="shared" si="4"/>
        <v>0</v>
      </c>
    </row>
    <row r="37" spans="3:19" ht="22.5" customHeight="1">
      <c r="C37" s="105" t="s">
        <v>78</v>
      </c>
      <c r="D37" s="61">
        <v>22.540931999999998</v>
      </c>
      <c r="E37" s="61"/>
      <c r="F37" s="62"/>
      <c r="G37" s="62"/>
      <c r="H37" s="62"/>
      <c r="I37" s="62"/>
      <c r="J37" s="61">
        <v>0</v>
      </c>
      <c r="K37" s="61"/>
      <c r="L37" s="61"/>
      <c r="M37" s="61"/>
      <c r="N37" s="57">
        <f t="shared" si="1"/>
        <v>22.540931999999998</v>
      </c>
      <c r="O37" s="61"/>
      <c r="P37" s="57">
        <f t="shared" si="2"/>
        <v>22.540931999999998</v>
      </c>
      <c r="Q37" s="61">
        <f>-P37</f>
        <v>-22.540931999999998</v>
      </c>
      <c r="R37" s="58">
        <f t="shared" si="3"/>
        <v>0</v>
      </c>
      <c r="S37" s="57">
        <f t="shared" si="4"/>
        <v>0</v>
      </c>
    </row>
    <row r="38" spans="3:19" ht="36" customHeight="1">
      <c r="C38" s="106" t="s">
        <v>79</v>
      </c>
      <c r="D38" s="61">
        <v>77.457</v>
      </c>
      <c r="E38" s="61"/>
      <c r="F38" s="62"/>
      <c r="G38" s="62">
        <v>0</v>
      </c>
      <c r="H38" s="62"/>
      <c r="I38" s="62"/>
      <c r="J38" s="57"/>
      <c r="K38" s="61"/>
      <c r="L38" s="61"/>
      <c r="M38" s="61"/>
      <c r="N38" s="57">
        <f t="shared" si="1"/>
        <v>77.457</v>
      </c>
      <c r="O38" s="61"/>
      <c r="P38" s="57">
        <f t="shared" si="2"/>
        <v>77.457</v>
      </c>
      <c r="Q38" s="61"/>
      <c r="R38" s="58">
        <f t="shared" si="3"/>
        <v>77.457</v>
      </c>
      <c r="S38" s="57">
        <f t="shared" si="4"/>
        <v>0.011063705184973575</v>
      </c>
    </row>
    <row r="39" spans="3:19" ht="46.5" customHeight="1">
      <c r="C39" s="107" t="s">
        <v>80</v>
      </c>
      <c r="D39" s="61">
        <v>4.141499</v>
      </c>
      <c r="E39" s="61"/>
      <c r="F39" s="62"/>
      <c r="G39" s="62"/>
      <c r="H39" s="62"/>
      <c r="I39" s="62"/>
      <c r="J39" s="57"/>
      <c r="K39" s="61"/>
      <c r="L39" s="61"/>
      <c r="M39" s="61"/>
      <c r="N39" s="57">
        <f t="shared" si="1"/>
        <v>4.141499</v>
      </c>
      <c r="O39" s="61"/>
      <c r="P39" s="57">
        <f t="shared" si="2"/>
        <v>4.141499</v>
      </c>
      <c r="Q39" s="61"/>
      <c r="R39" s="58">
        <f t="shared" si="3"/>
        <v>4.141499</v>
      </c>
      <c r="S39" s="57">
        <f t="shared" si="4"/>
        <v>0.0005915582059705755</v>
      </c>
    </row>
    <row r="40" spans="3:19" ht="46.5" customHeight="1">
      <c r="C40" s="107" t="s">
        <v>81</v>
      </c>
      <c r="D40" s="61">
        <v>354.986302</v>
      </c>
      <c r="E40" s="61"/>
      <c r="F40" s="62"/>
      <c r="G40" s="62"/>
      <c r="H40" s="62"/>
      <c r="I40" s="62"/>
      <c r="J40" s="57"/>
      <c r="K40" s="61"/>
      <c r="L40" s="61"/>
      <c r="M40" s="61"/>
      <c r="N40" s="57">
        <f t="shared" si="1"/>
        <v>354.986302</v>
      </c>
      <c r="O40" s="61"/>
      <c r="P40" s="57">
        <f t="shared" si="2"/>
        <v>354.986302</v>
      </c>
      <c r="Q40" s="61"/>
      <c r="R40" s="58">
        <f t="shared" si="3"/>
        <v>354.986302</v>
      </c>
      <c r="S40" s="57">
        <f t="shared" si="4"/>
        <v>0.05070508527353235</v>
      </c>
    </row>
    <row r="41" spans="3:19" ht="46.5" customHeight="1">
      <c r="C41" s="135"/>
      <c r="D41" s="136"/>
      <c r="E41" s="136"/>
      <c r="F41" s="137"/>
      <c r="G41" s="137"/>
      <c r="H41" s="137"/>
      <c r="I41" s="137"/>
      <c r="J41" s="138"/>
      <c r="K41" s="136"/>
      <c r="L41" s="136"/>
      <c r="M41" s="136"/>
      <c r="N41" s="138"/>
      <c r="O41" s="136"/>
      <c r="P41" s="138"/>
      <c r="Q41" s="136"/>
      <c r="R41" s="139"/>
      <c r="S41" s="138"/>
    </row>
    <row r="42" spans="3:20" s="121" customFormat="1" ht="30.75" customHeight="1">
      <c r="C42" s="43" t="s">
        <v>82</v>
      </c>
      <c r="D42" s="55">
        <f>D43+D56+D59+D62</f>
        <v>36873.586</v>
      </c>
      <c r="E42" s="55">
        <f aca="true" t="shared" si="8" ref="E42:M42">E43+E56+E59+E62+E63</f>
        <v>17242.195471999996</v>
      </c>
      <c r="F42" s="55">
        <f t="shared" si="8"/>
        <v>18223.08962</v>
      </c>
      <c r="G42" s="55">
        <f t="shared" si="8"/>
        <v>479.63903500000004</v>
      </c>
      <c r="H42" s="55">
        <f t="shared" si="8"/>
        <v>7145.234657999999</v>
      </c>
      <c r="I42" s="55">
        <f t="shared" si="8"/>
        <v>0</v>
      </c>
      <c r="J42" s="55">
        <f t="shared" si="8"/>
        <v>4841.517135000001</v>
      </c>
      <c r="K42" s="55">
        <f t="shared" si="8"/>
        <v>113.71</v>
      </c>
      <c r="L42" s="56">
        <f t="shared" si="8"/>
        <v>366.225705</v>
      </c>
      <c r="M42" s="57">
        <f t="shared" si="8"/>
        <v>679.9482800000001</v>
      </c>
      <c r="N42" s="57">
        <f aca="true" t="shared" si="9" ref="N42:N62">SUM(D42:M42)</f>
        <v>85965.14590500001</v>
      </c>
      <c r="O42" s="55">
        <f>O43+O56+O59+O62+O63</f>
        <v>-14494.180807150002</v>
      </c>
      <c r="P42" s="57">
        <f aca="true" t="shared" si="10" ref="P42:P62">N42+O42</f>
        <v>71470.96509785001</v>
      </c>
      <c r="Q42" s="55">
        <f>Q43+Q56+Q59+Q62+Q63</f>
        <v>-1401.9651509999999</v>
      </c>
      <c r="R42" s="58">
        <f aca="true" t="shared" si="11" ref="R42:R59">P42+Q42</f>
        <v>70068.99994685002</v>
      </c>
      <c r="S42" s="57">
        <f aca="true" t="shared" si="12" ref="S42:S62">R42/$R$5*100</f>
        <v>10.008427359927156</v>
      </c>
      <c r="T42" s="45"/>
    </row>
    <row r="43" spans="3:19" ht="19.5" customHeight="1">
      <c r="C43" s="108" t="s">
        <v>83</v>
      </c>
      <c r="D43" s="55">
        <f>SUM(D44:D48)+D55</f>
        <v>35796.36</v>
      </c>
      <c r="E43" s="55">
        <f aca="true" t="shared" si="13" ref="E43:M43">E44+E45+E46+E47+E48+E55</f>
        <v>15791.437579999998</v>
      </c>
      <c r="F43" s="56">
        <f t="shared" si="13"/>
        <v>18234.65092</v>
      </c>
      <c r="G43" s="56">
        <f t="shared" si="13"/>
        <v>487.57017900000005</v>
      </c>
      <c r="H43" s="56">
        <f t="shared" si="13"/>
        <v>7152.566658</v>
      </c>
      <c r="I43" s="56">
        <f t="shared" si="13"/>
        <v>0</v>
      </c>
      <c r="J43" s="55">
        <f t="shared" si="13"/>
        <v>4657.464892000001</v>
      </c>
      <c r="K43" s="55">
        <f t="shared" si="13"/>
        <v>113.71</v>
      </c>
      <c r="L43" s="70">
        <f t="shared" si="13"/>
        <v>366.268118</v>
      </c>
      <c r="M43" s="55">
        <f t="shared" si="13"/>
        <v>358.74128</v>
      </c>
      <c r="N43" s="57">
        <f t="shared" si="9"/>
        <v>82958.76962700002</v>
      </c>
      <c r="O43" s="55">
        <f>O44+O45+O46+O47+O48+O55</f>
        <v>-14453.271807150002</v>
      </c>
      <c r="P43" s="57">
        <f t="shared" si="10"/>
        <v>68505.49781985002</v>
      </c>
      <c r="Q43" s="55">
        <f>Q44+Q45+Q46+Q47+Q48+Q55</f>
        <v>0</v>
      </c>
      <c r="R43" s="58">
        <f t="shared" si="11"/>
        <v>68505.49781985002</v>
      </c>
      <c r="S43" s="57">
        <f t="shared" si="12"/>
        <v>9.78510181686188</v>
      </c>
    </row>
    <row r="44" spans="2:19" ht="23.25" customHeight="1">
      <c r="B44" s="122"/>
      <c r="C44" s="109" t="s">
        <v>84</v>
      </c>
      <c r="D44" s="71">
        <v>6930.043</v>
      </c>
      <c r="E44" s="70">
        <v>7428.059082</v>
      </c>
      <c r="F44" s="59">
        <v>57.559</v>
      </c>
      <c r="G44" s="59">
        <v>32.822</v>
      </c>
      <c r="H44" s="59">
        <v>46.869</v>
      </c>
      <c r="I44" s="59"/>
      <c r="J44" s="70">
        <v>2438.795923</v>
      </c>
      <c r="K44" s="70">
        <v>0</v>
      </c>
      <c r="L44" s="60"/>
      <c r="M44" s="70">
        <v>95.569</v>
      </c>
      <c r="N44" s="57">
        <f t="shared" si="9"/>
        <v>17029.717005</v>
      </c>
      <c r="O44" s="61"/>
      <c r="P44" s="57">
        <f t="shared" si="10"/>
        <v>17029.717005</v>
      </c>
      <c r="Q44" s="61"/>
      <c r="R44" s="58">
        <f t="shared" si="11"/>
        <v>17029.717005</v>
      </c>
      <c r="S44" s="57">
        <f t="shared" si="12"/>
        <v>2.4324692193972286</v>
      </c>
    </row>
    <row r="45" spans="2:19" ht="23.25" customHeight="1">
      <c r="B45" s="122"/>
      <c r="C45" s="109" t="s">
        <v>85</v>
      </c>
      <c r="D45" s="70">
        <v>1439.013</v>
      </c>
      <c r="E45" s="70">
        <v>4553.710197</v>
      </c>
      <c r="F45" s="59">
        <v>130.285</v>
      </c>
      <c r="G45" s="59">
        <v>11.259</v>
      </c>
      <c r="H45" s="59">
        <v>6628.244</v>
      </c>
      <c r="I45" s="59">
        <v>0</v>
      </c>
      <c r="J45" s="60">
        <v>1450.938932</v>
      </c>
      <c r="K45" s="60">
        <v>0</v>
      </c>
      <c r="L45" s="60">
        <v>8.050614</v>
      </c>
      <c r="M45" s="60">
        <v>243.19</v>
      </c>
      <c r="N45" s="57">
        <f t="shared" si="9"/>
        <v>14464.690743000001</v>
      </c>
      <c r="O45" s="55">
        <v>-3427.7281650000004</v>
      </c>
      <c r="P45" s="57">
        <f t="shared" si="10"/>
        <v>11036.962578</v>
      </c>
      <c r="Q45" s="61"/>
      <c r="R45" s="58">
        <f t="shared" si="11"/>
        <v>11036.962578</v>
      </c>
      <c r="S45" s="57">
        <f t="shared" si="12"/>
        <v>1.5764837277531782</v>
      </c>
    </row>
    <row r="46" spans="2:19" ht="17.25" customHeight="1">
      <c r="B46" s="122"/>
      <c r="C46" s="109" t="s">
        <v>86</v>
      </c>
      <c r="D46" s="70">
        <v>2989.457</v>
      </c>
      <c r="E46" s="70">
        <v>149.630538</v>
      </c>
      <c r="F46" s="59">
        <v>1.744</v>
      </c>
      <c r="G46" s="59">
        <v>0.012291</v>
      </c>
      <c r="H46" s="59">
        <v>0.245</v>
      </c>
      <c r="I46" s="59">
        <v>0</v>
      </c>
      <c r="J46" s="60">
        <v>0.204423</v>
      </c>
      <c r="K46" s="60">
        <v>0</v>
      </c>
      <c r="L46" s="70">
        <v>358.217504</v>
      </c>
      <c r="M46" s="60">
        <v>19.98228</v>
      </c>
      <c r="N46" s="57">
        <f t="shared" si="9"/>
        <v>3519.4930360000003</v>
      </c>
      <c r="O46" s="55">
        <v>-20.91652315</v>
      </c>
      <c r="P46" s="57">
        <f t="shared" si="10"/>
        <v>3498.57651285</v>
      </c>
      <c r="Q46" s="61"/>
      <c r="R46" s="58">
        <f t="shared" si="11"/>
        <v>3498.57651285</v>
      </c>
      <c r="S46" s="57">
        <f t="shared" si="12"/>
        <v>0.4997252553706613</v>
      </c>
    </row>
    <row r="47" spans="2:19" ht="18.75" customHeight="1">
      <c r="B47" s="122"/>
      <c r="C47" s="109" t="s">
        <v>87</v>
      </c>
      <c r="D47" s="70">
        <v>1747.595</v>
      </c>
      <c r="E47" s="70">
        <v>636.349164</v>
      </c>
      <c r="F47" s="59"/>
      <c r="G47" s="59">
        <v>0.502</v>
      </c>
      <c r="H47" s="59"/>
      <c r="I47" s="59"/>
      <c r="J47" s="60"/>
      <c r="K47" s="70"/>
      <c r="L47" s="72"/>
      <c r="M47" s="70"/>
      <c r="N47" s="57">
        <f t="shared" si="9"/>
        <v>2384.446164</v>
      </c>
      <c r="O47" s="61"/>
      <c r="P47" s="57">
        <f t="shared" si="10"/>
        <v>2384.446164</v>
      </c>
      <c r="Q47" s="61"/>
      <c r="R47" s="58">
        <f t="shared" si="11"/>
        <v>2384.446164</v>
      </c>
      <c r="S47" s="57">
        <f t="shared" si="12"/>
        <v>0.34058651106984716</v>
      </c>
    </row>
    <row r="48" spans="2:19" ht="26.25" customHeight="1">
      <c r="B48" s="122"/>
      <c r="C48" s="110" t="s">
        <v>88</v>
      </c>
      <c r="D48" s="72">
        <f>SUM(D49:D54)</f>
        <v>22634.495000000003</v>
      </c>
      <c r="E48" s="72">
        <f aca="true" t="shared" si="14" ref="E48:M48">E49+E50+E52+E54+E51</f>
        <v>3023.688599</v>
      </c>
      <c r="F48" s="73">
        <f t="shared" si="14"/>
        <v>18045.06292</v>
      </c>
      <c r="G48" s="73">
        <f t="shared" si="14"/>
        <v>442.974888</v>
      </c>
      <c r="H48" s="73">
        <f t="shared" si="14"/>
        <v>477.208658</v>
      </c>
      <c r="I48" s="73">
        <f t="shared" si="14"/>
        <v>0</v>
      </c>
      <c r="J48" s="72">
        <f t="shared" si="14"/>
        <v>766.371539</v>
      </c>
      <c r="K48" s="72">
        <f t="shared" si="14"/>
        <v>113.71</v>
      </c>
      <c r="L48" s="72">
        <f t="shared" si="14"/>
        <v>0</v>
      </c>
      <c r="M48" s="72">
        <f t="shared" si="14"/>
        <v>0</v>
      </c>
      <c r="N48" s="57">
        <f t="shared" si="9"/>
        <v>45503.51160400001</v>
      </c>
      <c r="O48" s="72">
        <f>O49+O50+O52+O54+O51</f>
        <v>-10994.830329</v>
      </c>
      <c r="P48" s="57">
        <f t="shared" si="10"/>
        <v>34508.68127500001</v>
      </c>
      <c r="Q48" s="72">
        <f>Q49+Q50+Q52+Q54+Q51</f>
        <v>0</v>
      </c>
      <c r="R48" s="58">
        <f t="shared" si="11"/>
        <v>34508.68127500001</v>
      </c>
      <c r="S48" s="57">
        <f t="shared" si="12"/>
        <v>4.929107452506786</v>
      </c>
    </row>
    <row r="49" spans="2:21" ht="32.25" customHeight="1">
      <c r="B49" s="122"/>
      <c r="C49" s="111" t="s">
        <v>89</v>
      </c>
      <c r="D49" s="70">
        <v>10171.646</v>
      </c>
      <c r="E49" s="60">
        <v>184.10101299999997</v>
      </c>
      <c r="F49" s="74">
        <v>0.02492</v>
      </c>
      <c r="G49" s="74">
        <v>86.733</v>
      </c>
      <c r="H49" s="74"/>
      <c r="I49" s="74">
        <v>0</v>
      </c>
      <c r="J49" s="70">
        <v>112.673498</v>
      </c>
      <c r="K49" s="70"/>
      <c r="L49" s="55"/>
      <c r="M49" s="60"/>
      <c r="N49" s="57">
        <f t="shared" si="9"/>
        <v>10555.178431</v>
      </c>
      <c r="O49" s="55">
        <f>-10320.890689-8.23042</f>
        <v>-10329.121109</v>
      </c>
      <c r="P49" s="57">
        <f t="shared" si="10"/>
        <v>226.05732200000057</v>
      </c>
      <c r="Q49" s="61"/>
      <c r="R49" s="58">
        <f t="shared" si="11"/>
        <v>226.05732200000057</v>
      </c>
      <c r="S49" s="57">
        <f t="shared" si="12"/>
        <v>0.03228929038708764</v>
      </c>
      <c r="U49" s="2">
        <f>10329.1+O49</f>
        <v>-0.021108999999341904</v>
      </c>
    </row>
    <row r="50" spans="2:19" ht="15.75">
      <c r="B50" s="122"/>
      <c r="C50" s="112" t="s">
        <v>90</v>
      </c>
      <c r="D50" s="70">
        <v>4300.408</v>
      </c>
      <c r="E50" s="60">
        <v>101.941464</v>
      </c>
      <c r="F50" s="59">
        <v>0</v>
      </c>
      <c r="G50" s="59">
        <v>0.024866</v>
      </c>
      <c r="H50" s="59"/>
      <c r="I50" s="59"/>
      <c r="J50" s="60">
        <v>63.428729</v>
      </c>
      <c r="K50" s="75">
        <v>0.1</v>
      </c>
      <c r="L50" s="60"/>
      <c r="M50" s="60"/>
      <c r="N50" s="57">
        <f t="shared" si="9"/>
        <v>4465.903059000001</v>
      </c>
      <c r="O50" s="55">
        <v>-37.38487</v>
      </c>
      <c r="P50" s="57">
        <f t="shared" si="10"/>
        <v>4428.518189000001</v>
      </c>
      <c r="Q50" s="61"/>
      <c r="R50" s="58">
        <f t="shared" si="11"/>
        <v>4428.518189000001</v>
      </c>
      <c r="S50" s="57">
        <f t="shared" si="12"/>
        <v>0.6325550905584918</v>
      </c>
    </row>
    <row r="51" spans="2:19" ht="38.25" customHeight="1">
      <c r="B51" s="122"/>
      <c r="C51" s="101" t="s">
        <v>91</v>
      </c>
      <c r="D51" s="70">
        <v>2049.792</v>
      </c>
      <c r="E51" s="60">
        <v>1267.6949269999998</v>
      </c>
      <c r="F51" s="60">
        <v>5.202</v>
      </c>
      <c r="G51" s="60">
        <v>42.743</v>
      </c>
      <c r="H51" s="60">
        <v>0.033658</v>
      </c>
      <c r="I51" s="59"/>
      <c r="J51" s="60">
        <v>423.896372</v>
      </c>
      <c r="K51" s="60">
        <v>113.61</v>
      </c>
      <c r="L51" s="60"/>
      <c r="M51" s="60"/>
      <c r="N51" s="57">
        <f t="shared" si="9"/>
        <v>3902.971957</v>
      </c>
      <c r="O51" s="55">
        <v>-628.3243499999999</v>
      </c>
      <c r="P51" s="57">
        <f t="shared" si="10"/>
        <v>3274.6476070000003</v>
      </c>
      <c r="Q51" s="61">
        <v>0</v>
      </c>
      <c r="R51" s="23">
        <f t="shared" si="11"/>
        <v>3274.6476070000003</v>
      </c>
      <c r="S51" s="57">
        <f t="shared" si="12"/>
        <v>0.46773998100271397</v>
      </c>
    </row>
    <row r="52" spans="2:19" ht="15.75">
      <c r="B52" s="122"/>
      <c r="C52" s="112" t="s">
        <v>92</v>
      </c>
      <c r="D52" s="70">
        <v>4748.317</v>
      </c>
      <c r="E52" s="60">
        <v>1252.979041</v>
      </c>
      <c r="F52" s="59">
        <v>18039.836</v>
      </c>
      <c r="G52" s="59">
        <v>302.04400000000004</v>
      </c>
      <c r="H52" s="59">
        <v>477.175</v>
      </c>
      <c r="I52" s="59"/>
      <c r="J52" s="60">
        <v>20.161592</v>
      </c>
      <c r="K52" s="60"/>
      <c r="L52" s="60"/>
      <c r="M52" s="60"/>
      <c r="N52" s="57">
        <f t="shared" si="9"/>
        <v>24840.512633</v>
      </c>
      <c r="O52" s="61"/>
      <c r="P52" s="57">
        <f t="shared" si="10"/>
        <v>24840.512633</v>
      </c>
      <c r="Q52" s="61"/>
      <c r="R52" s="58">
        <f t="shared" si="11"/>
        <v>24840.512633</v>
      </c>
      <c r="S52" s="57">
        <f t="shared" si="12"/>
        <v>3.54813778503071</v>
      </c>
    </row>
    <row r="53" spans="2:19" ht="45">
      <c r="B53" s="122"/>
      <c r="C53" s="101" t="s">
        <v>93</v>
      </c>
      <c r="D53" s="70">
        <v>420.328</v>
      </c>
      <c r="E53" s="60"/>
      <c r="F53" s="59"/>
      <c r="G53" s="59"/>
      <c r="H53" s="59"/>
      <c r="I53" s="59"/>
      <c r="J53" s="60"/>
      <c r="K53" s="60"/>
      <c r="L53" s="60"/>
      <c r="M53" s="60"/>
      <c r="N53" s="57">
        <f t="shared" si="9"/>
        <v>420.328</v>
      </c>
      <c r="O53" s="61"/>
      <c r="P53" s="57">
        <f t="shared" si="10"/>
        <v>420.328</v>
      </c>
      <c r="Q53" s="61"/>
      <c r="R53" s="58">
        <f t="shared" si="11"/>
        <v>420.328</v>
      </c>
      <c r="S53" s="57">
        <f t="shared" si="12"/>
        <v>0.060038280245679185</v>
      </c>
    </row>
    <row r="54" spans="2:19" ht="15.75">
      <c r="B54" s="122"/>
      <c r="C54" s="112" t="s">
        <v>94</v>
      </c>
      <c r="D54" s="70">
        <v>944.004</v>
      </c>
      <c r="E54" s="60">
        <v>216.972154</v>
      </c>
      <c r="F54" s="59">
        <v>0</v>
      </c>
      <c r="G54" s="59">
        <v>11.430022</v>
      </c>
      <c r="H54" s="59">
        <v>0</v>
      </c>
      <c r="I54" s="59"/>
      <c r="J54" s="60">
        <v>146.211348</v>
      </c>
      <c r="K54" s="60">
        <v>0</v>
      </c>
      <c r="L54" s="57">
        <v>0</v>
      </c>
      <c r="M54" s="60"/>
      <c r="N54" s="57">
        <f t="shared" si="9"/>
        <v>1318.617524</v>
      </c>
      <c r="O54" s="61"/>
      <c r="P54" s="57">
        <f t="shared" si="10"/>
        <v>1318.617524</v>
      </c>
      <c r="Q54" s="61"/>
      <c r="R54" s="58">
        <f t="shared" si="11"/>
        <v>1318.617524</v>
      </c>
      <c r="S54" s="57">
        <f t="shared" si="12"/>
        <v>0.18834702528210256</v>
      </c>
    </row>
    <row r="55" spans="2:19" s="61" customFormat="1" ht="31.5" customHeight="1">
      <c r="B55" s="123"/>
      <c r="C55" s="113" t="s">
        <v>95</v>
      </c>
      <c r="D55" s="70">
        <v>55.757</v>
      </c>
      <c r="E55" s="60">
        <v>0</v>
      </c>
      <c r="F55" s="59">
        <v>0</v>
      </c>
      <c r="G55" s="59"/>
      <c r="H55" s="59"/>
      <c r="I55" s="59"/>
      <c r="J55" s="60">
        <v>1.154075</v>
      </c>
      <c r="K55" s="57">
        <v>0</v>
      </c>
      <c r="L55" s="57"/>
      <c r="M55" s="60"/>
      <c r="N55" s="57">
        <f t="shared" si="9"/>
        <v>56.911075</v>
      </c>
      <c r="O55" s="55">
        <v>-9.79679</v>
      </c>
      <c r="P55" s="57">
        <f t="shared" si="10"/>
        <v>47.114284999999995</v>
      </c>
      <c r="R55" s="58">
        <f t="shared" si="11"/>
        <v>47.114284999999995</v>
      </c>
      <c r="S55" s="57">
        <f t="shared" si="12"/>
        <v>0.006729650764176546</v>
      </c>
    </row>
    <row r="56" spans="2:19" ht="19.5" customHeight="1">
      <c r="B56" s="122"/>
      <c r="C56" s="108" t="s">
        <v>96</v>
      </c>
      <c r="D56" s="57">
        <f>SUM(D57:D58)</f>
        <v>607.273</v>
      </c>
      <c r="E56" s="57">
        <f aca="true" t="shared" si="15" ref="E56:M56">E57+E58</f>
        <v>1211.485811</v>
      </c>
      <c r="F56" s="76">
        <f t="shared" si="15"/>
        <v>0.0307</v>
      </c>
      <c r="G56" s="76">
        <f t="shared" si="15"/>
        <v>0</v>
      </c>
      <c r="H56" s="76">
        <f t="shared" si="15"/>
        <v>0</v>
      </c>
      <c r="I56" s="76">
        <f t="shared" si="15"/>
        <v>0</v>
      </c>
      <c r="J56" s="57">
        <f t="shared" si="15"/>
        <v>182.565278</v>
      </c>
      <c r="K56" s="57">
        <f t="shared" si="15"/>
        <v>0</v>
      </c>
      <c r="L56" s="60">
        <f t="shared" si="15"/>
        <v>0</v>
      </c>
      <c r="M56" s="57">
        <f t="shared" si="15"/>
        <v>140.375</v>
      </c>
      <c r="N56" s="57">
        <f t="shared" si="9"/>
        <v>2141.729789</v>
      </c>
      <c r="O56" s="57">
        <v>0</v>
      </c>
      <c r="P56" s="57">
        <f t="shared" si="10"/>
        <v>2141.729789</v>
      </c>
      <c r="Q56" s="61">
        <f>Q57+Q58</f>
        <v>0</v>
      </c>
      <c r="R56" s="58">
        <f t="shared" si="11"/>
        <v>2141.729789</v>
      </c>
      <c r="S56" s="57">
        <f t="shared" si="12"/>
        <v>0.30591769590058565</v>
      </c>
    </row>
    <row r="57" spans="2:19" ht="19.5" customHeight="1">
      <c r="B57" s="122"/>
      <c r="C57" s="112" t="s">
        <v>97</v>
      </c>
      <c r="D57" s="60">
        <v>454.488</v>
      </c>
      <c r="E57" s="70">
        <v>1188.545811</v>
      </c>
      <c r="F57" s="59">
        <v>0.0307</v>
      </c>
      <c r="G57" s="59"/>
      <c r="H57" s="59">
        <v>0</v>
      </c>
      <c r="I57" s="59"/>
      <c r="J57" s="60">
        <v>182.414378</v>
      </c>
      <c r="K57" s="60">
        <v>0</v>
      </c>
      <c r="L57" s="57">
        <v>0</v>
      </c>
      <c r="M57" s="70">
        <v>140.375</v>
      </c>
      <c r="N57" s="57">
        <f t="shared" si="9"/>
        <v>1965.853889</v>
      </c>
      <c r="O57" s="57">
        <v>0</v>
      </c>
      <c r="P57" s="57">
        <f t="shared" si="10"/>
        <v>1965.853889</v>
      </c>
      <c r="Q57" s="61"/>
      <c r="R57" s="58">
        <f t="shared" si="11"/>
        <v>1965.853889</v>
      </c>
      <c r="S57" s="57">
        <f t="shared" si="12"/>
        <v>0.2807961561205542</v>
      </c>
    </row>
    <row r="58" spans="2:19" ht="19.5" customHeight="1">
      <c r="B58" s="122"/>
      <c r="C58" s="112" t="s">
        <v>98</v>
      </c>
      <c r="D58" s="60">
        <v>152.785</v>
      </c>
      <c r="E58" s="70">
        <v>22.94</v>
      </c>
      <c r="F58" s="74"/>
      <c r="G58" s="74">
        <v>0</v>
      </c>
      <c r="H58" s="74"/>
      <c r="I58" s="74"/>
      <c r="J58" s="60">
        <v>0.1509</v>
      </c>
      <c r="K58" s="57"/>
      <c r="L58" s="57"/>
      <c r="M58" s="70"/>
      <c r="N58" s="57">
        <f t="shared" si="9"/>
        <v>175.8759</v>
      </c>
      <c r="O58" s="61"/>
      <c r="P58" s="57">
        <f t="shared" si="10"/>
        <v>175.8759</v>
      </c>
      <c r="Q58" s="61">
        <v>0</v>
      </c>
      <c r="R58" s="58">
        <f t="shared" si="11"/>
        <v>175.8759</v>
      </c>
      <c r="S58" s="57">
        <f t="shared" si="12"/>
        <v>0.025121539780031423</v>
      </c>
    </row>
    <row r="59" spans="2:19" ht="23.25" customHeight="1">
      <c r="B59" s="122"/>
      <c r="C59" s="108" t="s">
        <v>78</v>
      </c>
      <c r="D59" s="72">
        <f>D60+D61</f>
        <v>912.322</v>
      </c>
      <c r="E59" s="72">
        <f>E60+E61</f>
        <v>343.21975499999996</v>
      </c>
      <c r="F59" s="72">
        <f>F60+F61</f>
        <v>0</v>
      </c>
      <c r="G59" s="72">
        <f>G60+G61</f>
        <v>0</v>
      </c>
      <c r="H59" s="72">
        <f>H60+H61</f>
        <v>0</v>
      </c>
      <c r="I59" s="74"/>
      <c r="J59" s="72">
        <f>J60+J61</f>
        <v>6.500396</v>
      </c>
      <c r="K59" s="57"/>
      <c r="L59" s="57">
        <f>L60+L61</f>
        <v>0</v>
      </c>
      <c r="M59" s="72">
        <f>M60+M61</f>
        <v>180.832</v>
      </c>
      <c r="N59" s="57">
        <f t="shared" si="9"/>
        <v>1442.874151</v>
      </c>
      <c r="O59" s="72">
        <f>O60+O61</f>
        <v>-40.909</v>
      </c>
      <c r="P59" s="57">
        <f t="shared" si="10"/>
        <v>1401.9651509999999</v>
      </c>
      <c r="Q59" s="72">
        <f>Q60+Q61</f>
        <v>-1401.9651509999999</v>
      </c>
      <c r="R59" s="58">
        <f t="shared" si="11"/>
        <v>0</v>
      </c>
      <c r="S59" s="57">
        <f t="shared" si="12"/>
        <v>0</v>
      </c>
    </row>
    <row r="60" spans="2:19" ht="15.75">
      <c r="B60" s="122"/>
      <c r="C60" s="114" t="s">
        <v>99</v>
      </c>
      <c r="D60" s="77">
        <v>0</v>
      </c>
      <c r="E60" s="70">
        <v>0</v>
      </c>
      <c r="F60" s="74">
        <v>0</v>
      </c>
      <c r="G60" s="74">
        <v>0</v>
      </c>
      <c r="H60" s="74"/>
      <c r="I60" s="74">
        <v>0</v>
      </c>
      <c r="J60" s="70">
        <v>0</v>
      </c>
      <c r="K60" s="57"/>
      <c r="L60" s="57"/>
      <c r="M60" s="70"/>
      <c r="N60" s="78">
        <f t="shared" si="9"/>
        <v>0</v>
      </c>
      <c r="O60" s="61"/>
      <c r="P60" s="57">
        <f t="shared" si="10"/>
        <v>0</v>
      </c>
      <c r="Q60" s="61">
        <f>-P60</f>
        <v>0</v>
      </c>
      <c r="R60" s="58"/>
      <c r="S60" s="57">
        <f t="shared" si="12"/>
        <v>0</v>
      </c>
    </row>
    <row r="61" spans="2:19" ht="19.5" customHeight="1">
      <c r="B61" s="122"/>
      <c r="C61" s="114" t="s">
        <v>100</v>
      </c>
      <c r="D61" s="70">
        <v>912.322</v>
      </c>
      <c r="E61" s="70">
        <v>343.21975499999996</v>
      </c>
      <c r="F61" s="74">
        <v>0</v>
      </c>
      <c r="G61" s="74">
        <v>0</v>
      </c>
      <c r="H61" s="74"/>
      <c r="I61" s="74">
        <v>0</v>
      </c>
      <c r="J61" s="70">
        <v>6.500396</v>
      </c>
      <c r="K61" s="57"/>
      <c r="L61" s="57"/>
      <c r="M61" s="70">
        <v>180.832</v>
      </c>
      <c r="N61" s="57">
        <f t="shared" si="9"/>
        <v>1442.874151</v>
      </c>
      <c r="O61" s="55">
        <v>-40.909</v>
      </c>
      <c r="P61" s="57">
        <f t="shared" si="10"/>
        <v>1401.9651509999999</v>
      </c>
      <c r="Q61" s="61">
        <f>-P61</f>
        <v>-1401.9651509999999</v>
      </c>
      <c r="R61" s="58">
        <f>P61+Q61</f>
        <v>0</v>
      </c>
      <c r="S61" s="57">
        <f t="shared" si="12"/>
        <v>0</v>
      </c>
    </row>
    <row r="62" spans="2:19" ht="34.5" customHeight="1">
      <c r="B62" s="122"/>
      <c r="C62" s="115" t="s">
        <v>101</v>
      </c>
      <c r="D62" s="70">
        <v>-442.369</v>
      </c>
      <c r="E62" s="70">
        <v>-103.947674</v>
      </c>
      <c r="F62" s="74">
        <v>-11.592</v>
      </c>
      <c r="G62" s="74">
        <v>-7.931144</v>
      </c>
      <c r="H62" s="74">
        <v>-7.332</v>
      </c>
      <c r="I62" s="74"/>
      <c r="J62" s="74">
        <v>-5.013431</v>
      </c>
      <c r="K62" s="57"/>
      <c r="L62" s="70">
        <v>-0.042413</v>
      </c>
      <c r="M62" s="70"/>
      <c r="N62" s="57">
        <f t="shared" si="9"/>
        <v>-578.227662</v>
      </c>
      <c r="O62" s="61"/>
      <c r="P62" s="57">
        <f t="shared" si="10"/>
        <v>-578.227662</v>
      </c>
      <c r="Q62" s="61"/>
      <c r="R62" s="58">
        <f>P62+Q62</f>
        <v>-578.227662</v>
      </c>
      <c r="S62" s="57">
        <f t="shared" si="12"/>
        <v>-0.08259215283530924</v>
      </c>
    </row>
    <row r="63" spans="3:19" ht="12" customHeight="1">
      <c r="C63" s="115"/>
      <c r="D63" s="70"/>
      <c r="E63" s="70"/>
      <c r="F63" s="74"/>
      <c r="G63" s="74"/>
      <c r="H63" s="74"/>
      <c r="I63" s="74"/>
      <c r="J63" s="55"/>
      <c r="K63" s="57"/>
      <c r="L63" s="70"/>
      <c r="M63" s="70"/>
      <c r="N63" s="57"/>
      <c r="O63" s="61"/>
      <c r="P63" s="57"/>
      <c r="Q63" s="61"/>
      <c r="R63" s="58"/>
      <c r="S63" s="57"/>
    </row>
    <row r="64" spans="3:19" ht="25.5" customHeight="1" thickBot="1">
      <c r="C64" s="133" t="s">
        <v>102</v>
      </c>
      <c r="D64" s="116">
        <f aca="true" t="shared" si="16" ref="D64:M64">D15-D42</f>
        <v>-1525.6192780000056</v>
      </c>
      <c r="E64" s="116">
        <f t="shared" si="16"/>
        <v>4314.702119000005</v>
      </c>
      <c r="F64" s="117">
        <f t="shared" si="16"/>
        <v>21.01225300000442</v>
      </c>
      <c r="G64" s="117">
        <f t="shared" si="16"/>
        <v>98.75728200000003</v>
      </c>
      <c r="H64" s="117">
        <f t="shared" si="16"/>
        <v>113.500551000001</v>
      </c>
      <c r="I64" s="117">
        <f t="shared" si="16"/>
        <v>0</v>
      </c>
      <c r="J64" s="116">
        <f t="shared" si="16"/>
        <v>1392.8527789999998</v>
      </c>
      <c r="K64" s="116">
        <f t="shared" si="16"/>
        <v>19.11957600000001</v>
      </c>
      <c r="L64" s="116">
        <f t="shared" si="16"/>
        <v>9.131079999999997</v>
      </c>
      <c r="M64" s="116">
        <f t="shared" si="16"/>
        <v>139.21796999999992</v>
      </c>
      <c r="N64" s="116">
        <f>SUM(D64:M64)</f>
        <v>4582.674332000004</v>
      </c>
      <c r="O64" s="118">
        <f>O15-O42</f>
        <v>0</v>
      </c>
      <c r="P64" s="116">
        <f>P15-P42</f>
        <v>4582.674331999995</v>
      </c>
      <c r="Q64" s="116">
        <f>Q15-Q42</f>
        <v>1379.424219</v>
      </c>
      <c r="R64" s="119">
        <f>R15-R42</f>
        <v>5962.098550999988</v>
      </c>
      <c r="S64" s="134">
        <f>R64/$R$5*100</f>
        <v>0.8516067063276659</v>
      </c>
    </row>
    <row r="65" spans="3:19" ht="21" customHeight="1" thickTop="1">
      <c r="C65" s="2"/>
      <c r="D65" s="26"/>
      <c r="E65" s="26"/>
      <c r="F65" s="22"/>
      <c r="G65" s="22"/>
      <c r="H65" s="22"/>
      <c r="I65" s="22"/>
      <c r="J65" s="26"/>
      <c r="K65" s="26"/>
      <c r="L65" s="26"/>
      <c r="M65" s="26"/>
      <c r="N65" s="26"/>
      <c r="O65" s="27"/>
      <c r="P65" s="26"/>
      <c r="Q65" s="26"/>
      <c r="R65" s="20"/>
      <c r="S65" s="28"/>
    </row>
    <row r="66" spans="3:19" ht="21" customHeight="1">
      <c r="C66" s="43"/>
      <c r="D66" s="26"/>
      <c r="E66" s="26"/>
      <c r="F66" s="22"/>
      <c r="G66" s="22"/>
      <c r="H66" s="22"/>
      <c r="I66" s="22"/>
      <c r="J66" s="26"/>
      <c r="K66" s="26"/>
      <c r="L66" s="26"/>
      <c r="M66" s="26"/>
      <c r="N66" s="26"/>
      <c r="O66" s="27"/>
      <c r="P66" s="26"/>
      <c r="Q66" s="26"/>
      <c r="R66" s="20"/>
      <c r="S66" s="28"/>
    </row>
    <row r="67" spans="3:19" ht="12" customHeight="1"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0"/>
      <c r="S67" s="28"/>
    </row>
    <row r="68" spans="3:19" ht="30" customHeight="1">
      <c r="C68" s="25"/>
      <c r="D68" s="26"/>
      <c r="E68" s="26"/>
      <c r="F68" s="22"/>
      <c r="G68" s="22"/>
      <c r="H68" s="22"/>
      <c r="I68" s="22"/>
      <c r="J68" s="26"/>
      <c r="K68" s="26"/>
      <c r="L68" s="26"/>
      <c r="M68" s="26"/>
      <c r="N68" s="26"/>
      <c r="O68" s="26"/>
      <c r="P68" s="26"/>
      <c r="Q68" s="26"/>
      <c r="R68" s="20"/>
      <c r="S68" s="26"/>
    </row>
    <row r="69" spans="3:19" ht="12" customHeight="1">
      <c r="C69" s="25"/>
      <c r="D69" s="26"/>
      <c r="E69" s="26"/>
      <c r="F69" s="22"/>
      <c r="G69" s="22"/>
      <c r="H69" s="22"/>
      <c r="I69" s="22"/>
      <c r="J69" s="26"/>
      <c r="K69" s="26"/>
      <c r="L69" s="26"/>
      <c r="M69" s="26"/>
      <c r="N69" s="26"/>
      <c r="O69" s="27"/>
      <c r="P69" s="26"/>
      <c r="Q69" s="26"/>
      <c r="R69" s="20"/>
      <c r="S69" s="28"/>
    </row>
    <row r="70" spans="3:19" ht="15.75" customHeight="1">
      <c r="C70" s="44"/>
      <c r="D70" s="26"/>
      <c r="E70" s="26"/>
      <c r="F70" s="22"/>
      <c r="G70" s="22"/>
      <c r="H70" s="22"/>
      <c r="I70" s="22"/>
      <c r="J70" s="26"/>
      <c r="K70" s="26"/>
      <c r="L70" s="26"/>
      <c r="M70" s="26"/>
      <c r="N70" s="26"/>
      <c r="O70" s="27"/>
      <c r="P70" s="26"/>
      <c r="Q70" s="26"/>
      <c r="R70" s="20"/>
      <c r="S70" s="29"/>
    </row>
    <row r="71" spans="3:19" ht="16.5" customHeight="1">
      <c r="C71" s="30"/>
      <c r="D71" s="26"/>
      <c r="E71" s="26"/>
      <c r="F71" s="22"/>
      <c r="G71" s="22"/>
      <c r="H71" s="22"/>
      <c r="I71" s="22"/>
      <c r="J71" s="26"/>
      <c r="K71" s="26"/>
      <c r="L71" s="26"/>
      <c r="M71" s="26"/>
      <c r="N71" s="26"/>
      <c r="O71" s="27"/>
      <c r="P71" s="26"/>
      <c r="Q71" s="26"/>
      <c r="R71" s="20"/>
      <c r="S71" s="28"/>
    </row>
    <row r="72" spans="3:19" ht="16.5" customHeight="1">
      <c r="C72" s="30"/>
      <c r="D72" s="26"/>
      <c r="E72" s="26"/>
      <c r="F72" s="22"/>
      <c r="G72" s="22"/>
      <c r="H72" s="22"/>
      <c r="I72" s="22"/>
      <c r="J72" s="26"/>
      <c r="K72" s="26"/>
      <c r="L72" s="26"/>
      <c r="M72" s="26"/>
      <c r="N72" s="26"/>
      <c r="O72" s="27"/>
      <c r="P72" s="26"/>
      <c r="Q72" s="26"/>
      <c r="R72" s="20"/>
      <c r="S72" s="28"/>
    </row>
    <row r="73" spans="3:19" ht="16.5" customHeight="1">
      <c r="C73" s="30"/>
      <c r="D73" s="26"/>
      <c r="E73" s="26"/>
      <c r="F73" s="22"/>
      <c r="G73" s="22"/>
      <c r="H73" s="22"/>
      <c r="I73" s="22"/>
      <c r="J73" s="26"/>
      <c r="K73" s="26"/>
      <c r="L73" s="26"/>
      <c r="M73" s="26"/>
      <c r="N73" s="26"/>
      <c r="O73" s="27"/>
      <c r="P73" s="26"/>
      <c r="Q73" s="26"/>
      <c r="R73" s="20"/>
      <c r="S73" s="28"/>
    </row>
    <row r="74" spans="3:19" ht="10.5" customHeight="1">
      <c r="C74" s="30"/>
      <c r="D74" s="21"/>
      <c r="E74" s="21"/>
      <c r="F74" s="22"/>
      <c r="G74" s="22"/>
      <c r="H74" s="22"/>
      <c r="I74" s="22"/>
      <c r="J74" s="26"/>
      <c r="K74" s="26"/>
      <c r="L74" s="26"/>
      <c r="M74" s="26"/>
      <c r="N74" s="26"/>
      <c r="O74" s="27"/>
      <c r="P74" s="26"/>
      <c r="Q74" s="26"/>
      <c r="R74" s="20"/>
      <c r="S74" s="28"/>
    </row>
    <row r="75" spans="3:19" ht="27" customHeight="1">
      <c r="C75" s="30"/>
      <c r="D75" s="26"/>
      <c r="E75" s="26"/>
      <c r="F75" s="22"/>
      <c r="G75" s="22"/>
      <c r="H75" s="22"/>
      <c r="I75" s="22"/>
      <c r="J75" s="26"/>
      <c r="K75" s="26"/>
      <c r="L75" s="26"/>
      <c r="M75" s="26"/>
      <c r="N75" s="26"/>
      <c r="O75" s="27"/>
      <c r="P75" s="26"/>
      <c r="Q75" s="26"/>
      <c r="R75" s="23"/>
      <c r="S75" s="28"/>
    </row>
    <row r="76" spans="3:19" ht="27" customHeight="1">
      <c r="C76" s="30"/>
      <c r="D76" s="31"/>
      <c r="E76" s="26"/>
      <c r="F76" s="22"/>
      <c r="G76" s="22"/>
      <c r="H76" s="22"/>
      <c r="I76" s="22"/>
      <c r="J76" s="26"/>
      <c r="K76" s="26"/>
      <c r="L76" s="26"/>
      <c r="M76" s="26"/>
      <c r="N76" s="26"/>
      <c r="O76" s="27"/>
      <c r="P76" s="26"/>
      <c r="Q76" s="26"/>
      <c r="R76" s="23"/>
      <c r="S76" s="28"/>
    </row>
    <row r="77" spans="3:19" ht="27" customHeight="1">
      <c r="C77" s="30"/>
      <c r="D77" s="26"/>
      <c r="E77" s="26"/>
      <c r="F77" s="22"/>
      <c r="G77" s="22"/>
      <c r="H77" s="22"/>
      <c r="I77" s="22"/>
      <c r="J77" s="26"/>
      <c r="K77" s="26"/>
      <c r="L77" s="26"/>
      <c r="M77" s="26"/>
      <c r="N77" s="26"/>
      <c r="O77" s="27"/>
      <c r="P77" s="26"/>
      <c r="Q77" s="26"/>
      <c r="R77" s="23"/>
      <c r="S77" s="28"/>
    </row>
    <row r="78" spans="3:19" ht="66" customHeight="1">
      <c r="C78" s="30"/>
      <c r="D78" s="26"/>
      <c r="E78" s="26"/>
      <c r="F78" s="22"/>
      <c r="G78" s="22"/>
      <c r="H78" s="22"/>
      <c r="I78" s="22"/>
      <c r="J78" s="26"/>
      <c r="K78" s="26"/>
      <c r="L78" s="26"/>
      <c r="M78" s="26"/>
      <c r="N78" s="26"/>
      <c r="O78" s="27"/>
      <c r="P78" s="26"/>
      <c r="Q78" s="26"/>
      <c r="R78" s="23"/>
      <c r="S78" s="28"/>
    </row>
    <row r="79" spans="3:19" ht="30.75" customHeight="1"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</row>
    <row r="80" spans="3:19" ht="23.25" customHeight="1">
      <c r="C80" s="30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32"/>
      <c r="O80" s="32"/>
      <c r="P80" s="32"/>
      <c r="Q80" s="32"/>
      <c r="R80" s="32"/>
      <c r="S80" s="32"/>
    </row>
    <row r="81" spans="3:19" ht="24.75" customHeight="1" outlineLevel="1"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0"/>
      <c r="S81" s="28"/>
    </row>
    <row r="82" spans="3:19" ht="18.75" customHeight="1" outlineLevel="1"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0"/>
      <c r="S82" s="29"/>
    </row>
    <row r="83" spans="3:19" ht="18.75" customHeight="1" outlineLevel="1">
      <c r="C83" s="2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26"/>
      <c r="O83" s="26"/>
      <c r="P83" s="26"/>
      <c r="Q83" s="26"/>
      <c r="R83" s="20"/>
      <c r="S83" s="29"/>
    </row>
    <row r="84" spans="3:19" ht="18.75" customHeight="1" outlineLevel="1">
      <c r="C84" s="25"/>
      <c r="D84" s="33"/>
      <c r="E84" s="26"/>
      <c r="F84" s="22"/>
      <c r="G84" s="33"/>
      <c r="H84" s="33"/>
      <c r="I84" s="22"/>
      <c r="J84" s="26"/>
      <c r="K84" s="26"/>
      <c r="L84" s="26"/>
      <c r="M84" s="26"/>
      <c r="N84" s="26"/>
      <c r="O84" s="26"/>
      <c r="P84" s="26"/>
      <c r="Q84" s="26"/>
      <c r="R84" s="20"/>
      <c r="S84" s="29"/>
    </row>
    <row r="85" spans="3:19" ht="18.75" customHeight="1" outlineLevel="1">
      <c r="C85" s="25"/>
      <c r="D85" s="33"/>
      <c r="E85" s="26"/>
      <c r="F85" s="22"/>
      <c r="G85" s="33"/>
      <c r="H85" s="33"/>
      <c r="I85" s="22"/>
      <c r="J85" s="26"/>
      <c r="K85" s="26"/>
      <c r="L85" s="26"/>
      <c r="M85" s="26"/>
      <c r="N85" s="26"/>
      <c r="O85" s="26"/>
      <c r="P85" s="26"/>
      <c r="Q85" s="26"/>
      <c r="R85" s="20"/>
      <c r="S85" s="29"/>
    </row>
    <row r="86" spans="3:19" ht="22.5" customHeight="1" outlineLevel="1">
      <c r="C86" s="25"/>
      <c r="D86" s="33"/>
      <c r="E86" s="26"/>
      <c r="F86" s="22"/>
      <c r="G86" s="33"/>
      <c r="H86" s="33"/>
      <c r="I86" s="22"/>
      <c r="J86" s="26"/>
      <c r="K86" s="26"/>
      <c r="L86" s="26"/>
      <c r="M86" s="26"/>
      <c r="N86" s="26"/>
      <c r="O86" s="26"/>
      <c r="P86" s="26"/>
      <c r="Q86" s="26"/>
      <c r="R86" s="20"/>
      <c r="S86" s="29"/>
    </row>
    <row r="87" spans="3:19" ht="15.75" customHeight="1">
      <c r="C87" s="34"/>
      <c r="D87" s="33"/>
      <c r="E87" s="26"/>
      <c r="F87" s="22"/>
      <c r="G87" s="33"/>
      <c r="H87" s="33"/>
      <c r="I87" s="22"/>
      <c r="J87" s="26"/>
      <c r="K87" s="26"/>
      <c r="L87" s="26"/>
      <c r="M87" s="35"/>
      <c r="N87" s="26"/>
      <c r="O87" s="26"/>
      <c r="P87" s="26"/>
      <c r="Q87" s="26"/>
      <c r="R87" s="20"/>
      <c r="S87" s="28"/>
    </row>
    <row r="88" spans="3:19" ht="15.75" customHeight="1">
      <c r="C88" s="36"/>
      <c r="D88" s="33"/>
      <c r="E88" s="33"/>
      <c r="F88" s="33"/>
      <c r="G88" s="33"/>
      <c r="H88" s="33"/>
      <c r="I88" s="33"/>
      <c r="J88" s="33"/>
      <c r="K88" s="33"/>
      <c r="L88" s="33"/>
      <c r="M88" s="35"/>
      <c r="N88" s="26"/>
      <c r="O88" s="26"/>
      <c r="P88" s="26"/>
      <c r="Q88" s="26"/>
      <c r="R88" s="20"/>
      <c r="S88" s="28"/>
    </row>
    <row r="89" spans="3:19" ht="15.75" customHeight="1">
      <c r="C89" s="36"/>
      <c r="D89" s="26"/>
      <c r="E89" s="26"/>
      <c r="F89" s="22"/>
      <c r="G89" s="22"/>
      <c r="H89" s="22"/>
      <c r="I89" s="22"/>
      <c r="J89" s="26"/>
      <c r="K89" s="26"/>
      <c r="L89" s="26"/>
      <c r="M89" s="35"/>
      <c r="N89" s="26"/>
      <c r="O89" s="26"/>
      <c r="P89" s="26"/>
      <c r="Q89" s="26"/>
      <c r="R89" s="20"/>
      <c r="S89" s="28"/>
    </row>
    <row r="90" spans="3:19" ht="21.75" customHeight="1">
      <c r="C90" s="25"/>
      <c r="D90" s="26"/>
      <c r="E90" s="26"/>
      <c r="F90" s="22"/>
      <c r="G90" s="22"/>
      <c r="H90" s="22"/>
      <c r="I90" s="22"/>
      <c r="J90" s="26"/>
      <c r="K90" s="26"/>
      <c r="L90" s="26"/>
      <c r="M90" s="26"/>
      <c r="N90" s="26"/>
      <c r="O90" s="26"/>
      <c r="P90" s="26"/>
      <c r="Q90" s="26"/>
      <c r="R90" s="20"/>
      <c r="S90" s="28"/>
    </row>
    <row r="91" spans="3:19" ht="21.75" customHeight="1">
      <c r="C91" s="25"/>
      <c r="D91" s="26"/>
      <c r="E91" s="26"/>
      <c r="F91" s="22"/>
      <c r="G91" s="22"/>
      <c r="H91" s="22"/>
      <c r="I91" s="22"/>
      <c r="J91" s="26"/>
      <c r="K91" s="26"/>
      <c r="L91" s="26"/>
      <c r="M91" s="26"/>
      <c r="N91" s="26"/>
      <c r="O91" s="26"/>
      <c r="P91" s="26"/>
      <c r="Q91" s="26"/>
      <c r="R91" s="20"/>
      <c r="S91" s="28"/>
    </row>
    <row r="92" spans="3:19" ht="24.75" customHeight="1"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0"/>
      <c r="S92" s="28"/>
    </row>
    <row r="93" spans="4:19" ht="19.5" customHeight="1">
      <c r="D93" s="37"/>
      <c r="E93" s="38"/>
      <c r="F93" s="17"/>
      <c r="G93" s="17"/>
      <c r="H93" s="17"/>
      <c r="I93" s="17"/>
      <c r="K93" s="37"/>
      <c r="L93" s="37"/>
      <c r="M93" s="37"/>
      <c r="N93" s="39"/>
      <c r="O93" s="37"/>
      <c r="P93" s="39"/>
      <c r="Q93" s="37"/>
      <c r="S93" s="40"/>
    </row>
    <row r="94" spans="4:19" ht="19.5" customHeight="1">
      <c r="D94" s="37"/>
      <c r="E94" s="38"/>
      <c r="F94" s="17"/>
      <c r="G94" s="17"/>
      <c r="H94" s="17"/>
      <c r="I94" s="17"/>
      <c r="J94" s="37"/>
      <c r="K94" s="37"/>
      <c r="L94" s="37"/>
      <c r="M94" s="37"/>
      <c r="N94" s="39"/>
      <c r="O94" s="37"/>
      <c r="P94" s="39"/>
      <c r="Q94" s="37"/>
      <c r="S94" s="40"/>
    </row>
    <row r="95" spans="4:19" ht="19.5" customHeight="1">
      <c r="D95" s="37"/>
      <c r="E95" s="38"/>
      <c r="F95" s="17"/>
      <c r="G95" s="17"/>
      <c r="H95" s="17"/>
      <c r="I95" s="17"/>
      <c r="J95" s="37"/>
      <c r="K95" s="37"/>
      <c r="L95" s="37"/>
      <c r="M95" s="37"/>
      <c r="N95" s="39"/>
      <c r="O95" s="37"/>
      <c r="P95" s="39"/>
      <c r="Q95" s="37"/>
      <c r="S95" s="40"/>
    </row>
    <row r="96" spans="4:19" ht="19.5" customHeight="1">
      <c r="D96" s="37"/>
      <c r="E96" s="38"/>
      <c r="F96" s="17"/>
      <c r="G96" s="17"/>
      <c r="H96" s="17"/>
      <c r="I96" s="17"/>
      <c r="J96" s="37"/>
      <c r="K96" s="37"/>
      <c r="L96" s="37"/>
      <c r="M96" s="37"/>
      <c r="N96" s="39"/>
      <c r="O96" s="37"/>
      <c r="P96" s="39"/>
      <c r="Q96" s="37"/>
      <c r="S96" s="40"/>
    </row>
    <row r="97" spans="4:19" ht="19.5" customHeight="1">
      <c r="D97" s="37"/>
      <c r="E97" s="38"/>
      <c r="F97" s="17"/>
      <c r="G97" s="17"/>
      <c r="H97" s="17"/>
      <c r="I97" s="17"/>
      <c r="J97" s="37"/>
      <c r="K97" s="37"/>
      <c r="L97" s="37"/>
      <c r="M97" s="37"/>
      <c r="N97" s="39"/>
      <c r="O97" s="37"/>
      <c r="P97" s="39"/>
      <c r="Q97" s="37"/>
      <c r="S97" s="40"/>
    </row>
    <row r="98" spans="4:19" ht="19.5" customHeight="1">
      <c r="D98" s="37"/>
      <c r="E98" s="38"/>
      <c r="F98" s="17"/>
      <c r="G98" s="17"/>
      <c r="H98" s="17"/>
      <c r="I98" s="17"/>
      <c r="J98" s="37"/>
      <c r="K98" s="37"/>
      <c r="L98" s="37"/>
      <c r="M98" s="37"/>
      <c r="N98" s="39"/>
      <c r="O98" s="37"/>
      <c r="P98" s="39"/>
      <c r="Q98" s="37"/>
      <c r="S98" s="40"/>
    </row>
    <row r="99" spans="4:19" ht="19.5" customHeight="1">
      <c r="D99" s="37"/>
      <c r="E99" s="38"/>
      <c r="F99" s="17"/>
      <c r="G99" s="17"/>
      <c r="H99" s="17"/>
      <c r="I99" s="17"/>
      <c r="J99" s="37"/>
      <c r="K99" s="37"/>
      <c r="L99" s="37"/>
      <c r="M99" s="37"/>
      <c r="N99" s="39"/>
      <c r="O99" s="37"/>
      <c r="P99" s="39"/>
      <c r="Q99" s="37"/>
      <c r="S99" s="40"/>
    </row>
    <row r="100" spans="4:19" ht="19.5" customHeight="1">
      <c r="D100" s="37"/>
      <c r="E100" s="38"/>
      <c r="F100" s="17"/>
      <c r="G100" s="17"/>
      <c r="H100" s="17"/>
      <c r="I100" s="17"/>
      <c r="J100" s="37"/>
      <c r="K100" s="37"/>
      <c r="L100" s="37"/>
      <c r="M100" s="37"/>
      <c r="N100" s="39"/>
      <c r="O100" s="37"/>
      <c r="P100" s="39"/>
      <c r="Q100" s="37"/>
      <c r="S100" s="40"/>
    </row>
    <row r="101" spans="4:19" ht="19.5" customHeight="1">
      <c r="D101" s="37"/>
      <c r="E101" s="38"/>
      <c r="F101" s="17"/>
      <c r="G101" s="17"/>
      <c r="H101" s="17"/>
      <c r="I101" s="17"/>
      <c r="J101" s="37"/>
      <c r="K101" s="37"/>
      <c r="L101" s="37"/>
      <c r="M101" s="37"/>
      <c r="N101" s="39"/>
      <c r="O101" s="37"/>
      <c r="P101" s="39"/>
      <c r="Q101" s="37"/>
      <c r="S101" s="40"/>
    </row>
    <row r="102" spans="4:19" ht="19.5" customHeight="1">
      <c r="D102" s="37"/>
      <c r="E102" s="38"/>
      <c r="F102" s="17"/>
      <c r="G102" s="17"/>
      <c r="H102" s="17"/>
      <c r="I102" s="17"/>
      <c r="J102" s="37"/>
      <c r="K102" s="37"/>
      <c r="L102" s="37"/>
      <c r="M102" s="37"/>
      <c r="N102" s="39"/>
      <c r="O102" s="37"/>
      <c r="P102" s="39"/>
      <c r="Q102" s="37"/>
      <c r="S102" s="40"/>
    </row>
    <row r="103" spans="4:19" ht="19.5" customHeight="1">
      <c r="D103" s="37"/>
      <c r="E103" s="38"/>
      <c r="F103" s="17"/>
      <c r="G103" s="17"/>
      <c r="H103" s="17"/>
      <c r="I103" s="17"/>
      <c r="J103" s="37"/>
      <c r="K103" s="37"/>
      <c r="L103" s="37"/>
      <c r="M103" s="37"/>
      <c r="N103" s="39"/>
      <c r="O103" s="37"/>
      <c r="P103" s="39"/>
      <c r="Q103" s="37"/>
      <c r="S103" s="40"/>
    </row>
    <row r="104" spans="4:19" ht="19.5" customHeight="1">
      <c r="D104" s="37"/>
      <c r="E104" s="38"/>
      <c r="F104" s="17"/>
      <c r="G104" s="17"/>
      <c r="H104" s="17"/>
      <c r="I104" s="17"/>
      <c r="J104" s="37"/>
      <c r="K104" s="37"/>
      <c r="L104" s="37"/>
      <c r="M104" s="37"/>
      <c r="N104" s="39"/>
      <c r="O104" s="37"/>
      <c r="P104" s="39"/>
      <c r="Q104" s="37"/>
      <c r="S104" s="40"/>
    </row>
    <row r="105" spans="4:19" ht="19.5" customHeight="1">
      <c r="D105" s="37"/>
      <c r="E105" s="38"/>
      <c r="F105" s="17"/>
      <c r="G105" s="17"/>
      <c r="H105" s="17"/>
      <c r="I105" s="17"/>
      <c r="J105" s="37"/>
      <c r="K105" s="37"/>
      <c r="L105" s="37"/>
      <c r="M105" s="37"/>
      <c r="N105" s="39"/>
      <c r="O105" s="37"/>
      <c r="P105" s="39"/>
      <c r="Q105" s="37"/>
      <c r="S105" s="40"/>
    </row>
    <row r="106" spans="4:19" ht="19.5" customHeight="1">
      <c r="D106" s="37"/>
      <c r="E106" s="38"/>
      <c r="F106" s="17"/>
      <c r="G106" s="17"/>
      <c r="H106" s="17"/>
      <c r="I106" s="17"/>
      <c r="J106" s="37"/>
      <c r="K106" s="37"/>
      <c r="L106" s="37"/>
      <c r="M106" s="37"/>
      <c r="N106" s="39"/>
      <c r="O106" s="37"/>
      <c r="P106" s="39"/>
      <c r="Q106" s="37"/>
      <c r="S106" s="40"/>
    </row>
    <row r="107" spans="4:19" ht="19.5" customHeight="1">
      <c r="D107" s="37"/>
      <c r="E107" s="38"/>
      <c r="F107" s="17"/>
      <c r="G107" s="17"/>
      <c r="H107" s="17"/>
      <c r="I107" s="17"/>
      <c r="J107" s="37"/>
      <c r="K107" s="37"/>
      <c r="L107" s="37"/>
      <c r="M107" s="37"/>
      <c r="N107" s="39"/>
      <c r="O107" s="37"/>
      <c r="P107" s="39"/>
      <c r="Q107" s="37"/>
      <c r="S107" s="40"/>
    </row>
    <row r="108" spans="4:19" ht="19.5" customHeight="1">
      <c r="D108" s="37"/>
      <c r="E108" s="38"/>
      <c r="F108" s="17"/>
      <c r="G108" s="17"/>
      <c r="H108" s="17"/>
      <c r="I108" s="17"/>
      <c r="J108" s="37"/>
      <c r="K108" s="37"/>
      <c r="L108" s="37"/>
      <c r="M108" s="37"/>
      <c r="N108" s="39"/>
      <c r="O108" s="37"/>
      <c r="P108" s="39"/>
      <c r="Q108" s="37"/>
      <c r="S108" s="40"/>
    </row>
    <row r="109" spans="3:19" ht="19.5" customHeight="1">
      <c r="C109" s="24"/>
      <c r="D109" s="37"/>
      <c r="E109" s="38"/>
      <c r="F109" s="17"/>
      <c r="G109" s="17"/>
      <c r="H109" s="17"/>
      <c r="I109" s="17"/>
      <c r="J109" s="37"/>
      <c r="K109" s="37"/>
      <c r="L109" s="37"/>
      <c r="M109" s="37"/>
      <c r="N109" s="39"/>
      <c r="O109" s="37"/>
      <c r="P109" s="39"/>
      <c r="Q109" s="37"/>
      <c r="S109" s="40"/>
    </row>
    <row r="110" spans="3:19" ht="19.5" customHeight="1">
      <c r="C110" s="24"/>
      <c r="D110" s="37"/>
      <c r="E110" s="38"/>
      <c r="F110" s="17"/>
      <c r="G110" s="17"/>
      <c r="H110" s="17"/>
      <c r="I110" s="17"/>
      <c r="J110" s="37"/>
      <c r="K110" s="37"/>
      <c r="L110" s="37"/>
      <c r="M110" s="37"/>
      <c r="N110" s="39"/>
      <c r="O110" s="37"/>
      <c r="P110" s="39"/>
      <c r="Q110" s="37"/>
      <c r="S110" s="40"/>
    </row>
    <row r="111" spans="3:19" ht="19.5" customHeight="1">
      <c r="C111" s="24"/>
      <c r="D111" s="37"/>
      <c r="E111" s="38"/>
      <c r="F111" s="17"/>
      <c r="G111" s="17"/>
      <c r="H111" s="17"/>
      <c r="I111" s="17"/>
      <c r="J111" s="37"/>
      <c r="K111" s="37"/>
      <c r="L111" s="37"/>
      <c r="M111" s="37"/>
      <c r="N111" s="39"/>
      <c r="O111" s="37"/>
      <c r="P111" s="39"/>
      <c r="Q111" s="37"/>
      <c r="S111" s="40"/>
    </row>
    <row r="112" spans="3:19" ht="19.5" customHeight="1">
      <c r="C112" s="24"/>
      <c r="D112" s="37"/>
      <c r="E112" s="38"/>
      <c r="F112" s="17"/>
      <c r="G112" s="17"/>
      <c r="H112" s="17"/>
      <c r="I112" s="17"/>
      <c r="J112" s="37"/>
      <c r="K112" s="37"/>
      <c r="L112" s="37"/>
      <c r="M112" s="37"/>
      <c r="N112" s="39"/>
      <c r="O112" s="37"/>
      <c r="P112" s="39"/>
      <c r="Q112" s="37"/>
      <c r="S112" s="40"/>
    </row>
    <row r="113" spans="3:19" ht="19.5" customHeight="1">
      <c r="C113" s="24"/>
      <c r="D113" s="37"/>
      <c r="E113" s="38"/>
      <c r="F113" s="17"/>
      <c r="G113" s="17"/>
      <c r="H113" s="17"/>
      <c r="I113" s="17"/>
      <c r="J113" s="37"/>
      <c r="K113" s="37"/>
      <c r="L113" s="37"/>
      <c r="M113" s="37"/>
      <c r="N113" s="39"/>
      <c r="O113" s="37"/>
      <c r="P113" s="39"/>
      <c r="Q113" s="37"/>
      <c r="S113" s="40"/>
    </row>
    <row r="114" spans="3:19" ht="19.5" customHeight="1">
      <c r="C114" s="24"/>
      <c r="D114" s="37"/>
      <c r="E114" s="38"/>
      <c r="F114" s="17"/>
      <c r="G114" s="17"/>
      <c r="H114" s="17"/>
      <c r="I114" s="17"/>
      <c r="J114" s="37"/>
      <c r="K114" s="37"/>
      <c r="L114" s="37"/>
      <c r="M114" s="37"/>
      <c r="N114" s="39"/>
      <c r="O114" s="37"/>
      <c r="P114" s="39"/>
      <c r="Q114" s="37"/>
      <c r="S114" s="40"/>
    </row>
    <row r="115" spans="3:19" ht="19.5" customHeight="1">
      <c r="C115" s="24"/>
      <c r="D115" s="37"/>
      <c r="E115" s="38"/>
      <c r="F115" s="17"/>
      <c r="G115" s="17"/>
      <c r="H115" s="17"/>
      <c r="I115" s="17"/>
      <c r="J115" s="37"/>
      <c r="K115" s="37"/>
      <c r="L115" s="37"/>
      <c r="M115" s="37"/>
      <c r="N115" s="39"/>
      <c r="O115" s="37"/>
      <c r="P115" s="39"/>
      <c r="Q115" s="37"/>
      <c r="S115" s="40"/>
    </row>
    <row r="116" spans="3:19" ht="19.5" customHeight="1">
      <c r="C116" s="24"/>
      <c r="D116" s="37"/>
      <c r="E116" s="38"/>
      <c r="F116" s="17"/>
      <c r="G116" s="17"/>
      <c r="H116" s="17"/>
      <c r="I116" s="17"/>
      <c r="J116" s="37"/>
      <c r="K116" s="37"/>
      <c r="L116" s="37"/>
      <c r="M116" s="37"/>
      <c r="N116" s="39"/>
      <c r="O116" s="37"/>
      <c r="P116" s="39"/>
      <c r="Q116" s="37"/>
      <c r="S116" s="40"/>
    </row>
    <row r="117" spans="3:19" ht="19.5" customHeight="1">
      <c r="C117" s="24"/>
      <c r="D117" s="37"/>
      <c r="E117" s="38"/>
      <c r="F117" s="17"/>
      <c r="G117" s="17"/>
      <c r="H117" s="17"/>
      <c r="I117" s="17"/>
      <c r="J117" s="37"/>
      <c r="K117" s="37"/>
      <c r="L117" s="37"/>
      <c r="M117" s="37"/>
      <c r="N117" s="39"/>
      <c r="O117" s="37"/>
      <c r="P117" s="39"/>
      <c r="Q117" s="37"/>
      <c r="S117" s="40"/>
    </row>
    <row r="118" spans="3:19" ht="19.5" customHeight="1">
      <c r="C118" s="24"/>
      <c r="D118" s="37"/>
      <c r="E118" s="38"/>
      <c r="F118" s="17"/>
      <c r="G118" s="17"/>
      <c r="H118" s="17"/>
      <c r="I118" s="17"/>
      <c r="J118" s="37"/>
      <c r="K118" s="37"/>
      <c r="L118" s="37"/>
      <c r="M118" s="37"/>
      <c r="N118" s="39"/>
      <c r="O118" s="37"/>
      <c r="P118" s="39"/>
      <c r="Q118" s="37"/>
      <c r="S118" s="40"/>
    </row>
    <row r="119" spans="3:19" ht="19.5" customHeight="1">
      <c r="C119" s="24"/>
      <c r="D119" s="37"/>
      <c r="E119" s="38"/>
      <c r="F119" s="17"/>
      <c r="G119" s="17"/>
      <c r="H119" s="17"/>
      <c r="I119" s="17"/>
      <c r="J119" s="37"/>
      <c r="K119" s="37"/>
      <c r="L119" s="37"/>
      <c r="M119" s="37"/>
      <c r="N119" s="39"/>
      <c r="O119" s="37"/>
      <c r="P119" s="39"/>
      <c r="Q119" s="37"/>
      <c r="S119" s="40"/>
    </row>
    <row r="120" spans="3:19" ht="19.5" customHeight="1">
      <c r="C120" s="24"/>
      <c r="D120" s="37"/>
      <c r="E120" s="38"/>
      <c r="F120" s="17"/>
      <c r="G120" s="17"/>
      <c r="H120" s="17"/>
      <c r="I120" s="17"/>
      <c r="J120" s="37"/>
      <c r="K120" s="37"/>
      <c r="L120" s="37"/>
      <c r="M120" s="37"/>
      <c r="N120" s="39"/>
      <c r="O120" s="37"/>
      <c r="P120" s="39"/>
      <c r="Q120" s="37"/>
      <c r="S120" s="40"/>
    </row>
    <row r="121" spans="3:19" ht="19.5" customHeight="1">
      <c r="C121" s="24"/>
      <c r="D121" s="37"/>
      <c r="E121" s="38"/>
      <c r="F121" s="17"/>
      <c r="G121" s="17"/>
      <c r="H121" s="17"/>
      <c r="I121" s="17"/>
      <c r="J121" s="37"/>
      <c r="K121" s="37"/>
      <c r="L121" s="37"/>
      <c r="M121" s="37"/>
      <c r="N121" s="39"/>
      <c r="O121" s="37"/>
      <c r="P121" s="39"/>
      <c r="Q121" s="37"/>
      <c r="S121" s="40"/>
    </row>
    <row r="122" spans="3:19" ht="19.5" customHeight="1">
      <c r="C122" s="24"/>
      <c r="D122" s="37"/>
      <c r="E122" s="38"/>
      <c r="F122" s="17"/>
      <c r="G122" s="17"/>
      <c r="H122" s="17"/>
      <c r="I122" s="17"/>
      <c r="J122" s="37"/>
      <c r="K122" s="37"/>
      <c r="L122" s="37"/>
      <c r="M122" s="37"/>
      <c r="N122" s="39"/>
      <c r="O122" s="37"/>
      <c r="P122" s="39"/>
      <c r="Q122" s="37"/>
      <c r="S122" s="40"/>
    </row>
    <row r="123" spans="3:19" ht="19.5" customHeight="1">
      <c r="C123" s="24"/>
      <c r="D123" s="37"/>
      <c r="E123" s="38"/>
      <c r="F123" s="17"/>
      <c r="G123" s="17"/>
      <c r="H123" s="17"/>
      <c r="I123" s="17"/>
      <c r="J123" s="37"/>
      <c r="K123" s="37"/>
      <c r="L123" s="37"/>
      <c r="M123" s="37"/>
      <c r="N123" s="39"/>
      <c r="O123" s="37"/>
      <c r="P123" s="39"/>
      <c r="Q123" s="37"/>
      <c r="S123" s="40"/>
    </row>
    <row r="124" spans="3:19" ht="19.5" customHeight="1">
      <c r="C124" s="24"/>
      <c r="D124" s="37"/>
      <c r="E124" s="38"/>
      <c r="F124" s="17"/>
      <c r="G124" s="17"/>
      <c r="H124" s="17"/>
      <c r="I124" s="17"/>
      <c r="J124" s="37"/>
      <c r="K124" s="37"/>
      <c r="L124" s="37"/>
      <c r="M124" s="37"/>
      <c r="N124" s="39"/>
      <c r="O124" s="37"/>
      <c r="P124" s="39"/>
      <c r="Q124" s="37"/>
      <c r="S124" s="40"/>
    </row>
    <row r="125" spans="3:19" ht="19.5" customHeight="1">
      <c r="C125" s="24"/>
      <c r="D125" s="37"/>
      <c r="E125" s="38"/>
      <c r="F125" s="17"/>
      <c r="G125" s="17"/>
      <c r="H125" s="17"/>
      <c r="I125" s="17"/>
      <c r="J125" s="37"/>
      <c r="K125" s="37"/>
      <c r="L125" s="37"/>
      <c r="M125" s="37"/>
      <c r="N125" s="39"/>
      <c r="O125" s="37"/>
      <c r="P125" s="39"/>
      <c r="Q125" s="37"/>
      <c r="S125" s="40"/>
    </row>
    <row r="126" spans="3:19" ht="19.5" customHeight="1">
      <c r="C126" s="24"/>
      <c r="D126" s="37"/>
      <c r="E126" s="38"/>
      <c r="F126" s="17"/>
      <c r="G126" s="17"/>
      <c r="H126" s="17"/>
      <c r="I126" s="17"/>
      <c r="J126" s="37"/>
      <c r="K126" s="37"/>
      <c r="L126" s="37"/>
      <c r="M126" s="37"/>
      <c r="N126" s="39"/>
      <c r="O126" s="37"/>
      <c r="P126" s="39"/>
      <c r="Q126" s="37"/>
      <c r="S126" s="40"/>
    </row>
    <row r="127" spans="3:19" ht="19.5" customHeight="1">
      <c r="C127" s="24"/>
      <c r="D127" s="37"/>
      <c r="E127" s="38"/>
      <c r="F127" s="17"/>
      <c r="G127" s="17"/>
      <c r="H127" s="17"/>
      <c r="I127" s="17"/>
      <c r="J127" s="37"/>
      <c r="K127" s="37"/>
      <c r="L127" s="37"/>
      <c r="M127" s="37"/>
      <c r="N127" s="39"/>
      <c r="O127" s="37"/>
      <c r="P127" s="39"/>
      <c r="Q127" s="37"/>
      <c r="S127" s="40"/>
    </row>
    <row r="128" spans="3:19" ht="19.5" customHeight="1">
      <c r="C128" s="24"/>
      <c r="D128" s="37"/>
      <c r="E128" s="38"/>
      <c r="F128" s="17"/>
      <c r="G128" s="17"/>
      <c r="H128" s="17"/>
      <c r="I128" s="17"/>
      <c r="J128" s="37"/>
      <c r="K128" s="37"/>
      <c r="L128" s="37"/>
      <c r="M128" s="37"/>
      <c r="N128" s="39"/>
      <c r="O128" s="37"/>
      <c r="P128" s="39"/>
      <c r="Q128" s="37"/>
      <c r="S128" s="40"/>
    </row>
    <row r="129" spans="3:19" ht="19.5" customHeight="1">
      <c r="C129" s="24"/>
      <c r="D129" s="37"/>
      <c r="E129" s="38"/>
      <c r="F129" s="17"/>
      <c r="G129" s="17"/>
      <c r="H129" s="17"/>
      <c r="I129" s="17"/>
      <c r="J129" s="37"/>
      <c r="K129" s="37"/>
      <c r="L129" s="37"/>
      <c r="M129" s="37"/>
      <c r="N129" s="39"/>
      <c r="O129" s="37"/>
      <c r="P129" s="39"/>
      <c r="Q129" s="37"/>
      <c r="S129" s="40"/>
    </row>
    <row r="130" spans="3:19" ht="19.5" customHeight="1">
      <c r="C130" s="24"/>
      <c r="D130" s="37"/>
      <c r="E130" s="38"/>
      <c r="F130" s="17"/>
      <c r="G130" s="17"/>
      <c r="H130" s="17"/>
      <c r="I130" s="17"/>
      <c r="J130" s="37"/>
      <c r="K130" s="37"/>
      <c r="L130" s="37"/>
      <c r="M130" s="37"/>
      <c r="N130" s="39"/>
      <c r="O130" s="37"/>
      <c r="P130" s="39"/>
      <c r="Q130" s="37"/>
      <c r="S130" s="40"/>
    </row>
    <row r="131" spans="3:19" ht="19.5" customHeight="1">
      <c r="C131" s="24"/>
      <c r="D131" s="37"/>
      <c r="E131" s="38"/>
      <c r="F131" s="17"/>
      <c r="G131" s="17"/>
      <c r="H131" s="17"/>
      <c r="I131" s="17"/>
      <c r="J131" s="37"/>
      <c r="K131" s="37"/>
      <c r="L131" s="37"/>
      <c r="M131" s="37"/>
      <c r="N131" s="39"/>
      <c r="O131" s="37"/>
      <c r="P131" s="39"/>
      <c r="Q131" s="37"/>
      <c r="S131" s="40"/>
    </row>
    <row r="132" spans="3:19" ht="19.5" customHeight="1">
      <c r="C132" s="24"/>
      <c r="D132" s="37"/>
      <c r="E132" s="38"/>
      <c r="F132" s="17"/>
      <c r="G132" s="17"/>
      <c r="H132" s="17"/>
      <c r="I132" s="17"/>
      <c r="J132" s="37"/>
      <c r="K132" s="37"/>
      <c r="L132" s="37"/>
      <c r="M132" s="37"/>
      <c r="N132" s="39"/>
      <c r="O132" s="37"/>
      <c r="P132" s="39"/>
      <c r="Q132" s="37"/>
      <c r="S132" s="40"/>
    </row>
    <row r="133" spans="4:19" ht="19.5" customHeight="1">
      <c r="D133" s="37"/>
      <c r="E133" s="38"/>
      <c r="F133" s="17"/>
      <c r="G133" s="17"/>
      <c r="H133" s="17"/>
      <c r="I133" s="17"/>
      <c r="J133" s="37"/>
      <c r="K133" s="37"/>
      <c r="L133" s="37"/>
      <c r="M133" s="37"/>
      <c r="N133" s="39"/>
      <c r="O133" s="37"/>
      <c r="P133" s="39"/>
      <c r="Q133" s="37"/>
      <c r="S133" s="40"/>
    </row>
    <row r="134" spans="4:19" ht="19.5" customHeight="1">
      <c r="D134" s="37"/>
      <c r="E134" s="38"/>
      <c r="F134" s="17"/>
      <c r="G134" s="17"/>
      <c r="H134" s="17"/>
      <c r="I134" s="17"/>
      <c r="J134" s="37"/>
      <c r="K134" s="37"/>
      <c r="L134" s="37"/>
      <c r="M134" s="37"/>
      <c r="N134" s="39"/>
      <c r="O134" s="37"/>
      <c r="P134" s="39"/>
      <c r="Q134" s="37"/>
      <c r="S134" s="40"/>
    </row>
    <row r="135" spans="4:19" ht="19.5" customHeight="1">
      <c r="D135" s="37"/>
      <c r="E135" s="38"/>
      <c r="F135" s="17"/>
      <c r="G135" s="17"/>
      <c r="H135" s="17"/>
      <c r="I135" s="17"/>
      <c r="J135" s="37"/>
      <c r="K135" s="37"/>
      <c r="L135" s="37"/>
      <c r="M135" s="37"/>
      <c r="N135" s="39"/>
      <c r="O135" s="37"/>
      <c r="P135" s="39"/>
      <c r="Q135" s="37"/>
      <c r="S135" s="40"/>
    </row>
    <row r="136" spans="4:19" ht="19.5" customHeight="1">
      <c r="D136" s="37"/>
      <c r="E136" s="38"/>
      <c r="F136" s="17"/>
      <c r="G136" s="17"/>
      <c r="H136" s="17"/>
      <c r="I136" s="17"/>
      <c r="J136" s="37"/>
      <c r="K136" s="37"/>
      <c r="L136" s="37"/>
      <c r="M136" s="37"/>
      <c r="N136" s="39"/>
      <c r="O136" s="37"/>
      <c r="P136" s="39"/>
      <c r="Q136" s="37"/>
      <c r="S136" s="40"/>
    </row>
    <row r="137" spans="4:19" ht="19.5" customHeight="1">
      <c r="D137" s="37"/>
      <c r="E137" s="38"/>
      <c r="F137" s="17"/>
      <c r="G137" s="17"/>
      <c r="H137" s="17"/>
      <c r="I137" s="17"/>
      <c r="J137" s="37"/>
      <c r="K137" s="37"/>
      <c r="L137" s="37"/>
      <c r="M137" s="37"/>
      <c r="N137" s="39"/>
      <c r="O137" s="37"/>
      <c r="P137" s="39"/>
      <c r="Q137" s="37"/>
      <c r="S137" s="40"/>
    </row>
    <row r="138" spans="4:19" ht="19.5" customHeight="1">
      <c r="D138" s="37"/>
      <c r="E138" s="38"/>
      <c r="F138" s="17"/>
      <c r="G138" s="17"/>
      <c r="H138" s="17"/>
      <c r="I138" s="17"/>
      <c r="J138" s="37"/>
      <c r="K138" s="37"/>
      <c r="L138" s="37"/>
      <c r="M138" s="37"/>
      <c r="N138" s="39"/>
      <c r="O138" s="37"/>
      <c r="P138" s="39"/>
      <c r="Q138" s="37"/>
      <c r="S138" s="40"/>
    </row>
    <row r="139" spans="4:19" ht="19.5" customHeight="1">
      <c r="D139" s="37"/>
      <c r="E139" s="38"/>
      <c r="F139" s="17"/>
      <c r="G139" s="17"/>
      <c r="H139" s="17"/>
      <c r="I139" s="17"/>
      <c r="J139" s="37"/>
      <c r="K139" s="37"/>
      <c r="L139" s="37"/>
      <c r="M139" s="37"/>
      <c r="N139" s="39"/>
      <c r="O139" s="37"/>
      <c r="P139" s="39"/>
      <c r="Q139" s="37"/>
      <c r="S139" s="40"/>
    </row>
    <row r="140" spans="4:19" ht="19.5" customHeight="1">
      <c r="D140" s="37"/>
      <c r="E140" s="38"/>
      <c r="F140" s="17"/>
      <c r="G140" s="17"/>
      <c r="H140" s="17"/>
      <c r="I140" s="17"/>
      <c r="J140" s="37"/>
      <c r="K140" s="37"/>
      <c r="L140" s="37"/>
      <c r="M140" s="37"/>
      <c r="N140" s="39"/>
      <c r="O140" s="37"/>
      <c r="P140" s="39"/>
      <c r="Q140" s="37"/>
      <c r="S140" s="40"/>
    </row>
    <row r="141" spans="4:19" ht="19.5" customHeight="1">
      <c r="D141" s="37"/>
      <c r="E141" s="38"/>
      <c r="F141" s="17"/>
      <c r="G141" s="17"/>
      <c r="H141" s="17"/>
      <c r="I141" s="17"/>
      <c r="J141" s="37"/>
      <c r="K141" s="37"/>
      <c r="L141" s="37"/>
      <c r="M141" s="37"/>
      <c r="N141" s="39"/>
      <c r="O141" s="37"/>
      <c r="P141" s="39"/>
      <c r="Q141" s="37"/>
      <c r="S141" s="40"/>
    </row>
    <row r="142" spans="4:19" ht="19.5" customHeight="1">
      <c r="D142" s="37"/>
      <c r="E142" s="38"/>
      <c r="F142" s="17"/>
      <c r="G142" s="17"/>
      <c r="H142" s="17"/>
      <c r="I142" s="17"/>
      <c r="J142" s="37"/>
      <c r="K142" s="37"/>
      <c r="L142" s="37"/>
      <c r="M142" s="37"/>
      <c r="N142" s="39"/>
      <c r="O142" s="37"/>
      <c r="P142" s="39"/>
      <c r="Q142" s="37"/>
      <c r="S142" s="40"/>
    </row>
    <row r="143" spans="4:19" ht="71.25" customHeight="1">
      <c r="D143" s="37"/>
      <c r="E143" s="38"/>
      <c r="F143" s="17"/>
      <c r="G143" s="17"/>
      <c r="H143" s="17"/>
      <c r="I143" s="17"/>
      <c r="J143" s="37"/>
      <c r="K143" s="37"/>
      <c r="L143" s="37"/>
      <c r="M143" s="37"/>
      <c r="N143" s="39"/>
      <c r="O143" s="37"/>
      <c r="P143" s="39"/>
      <c r="Q143" s="37"/>
      <c r="S143" s="40"/>
    </row>
    <row r="144" spans="4:19" ht="19.5" customHeight="1">
      <c r="D144" s="37"/>
      <c r="E144" s="38"/>
      <c r="F144" s="17"/>
      <c r="G144" s="17"/>
      <c r="H144" s="17"/>
      <c r="I144" s="17"/>
      <c r="J144" s="37"/>
      <c r="K144" s="37"/>
      <c r="L144" s="37"/>
      <c r="M144" s="37"/>
      <c r="N144" s="39"/>
      <c r="O144" s="37"/>
      <c r="P144" s="39"/>
      <c r="Q144" s="37"/>
      <c r="S144" s="40"/>
    </row>
    <row r="145" spans="4:19" ht="131.25" customHeight="1">
      <c r="D145" s="37"/>
      <c r="E145" s="38"/>
      <c r="F145" s="17"/>
      <c r="G145" s="17"/>
      <c r="H145" s="17"/>
      <c r="I145" s="17"/>
      <c r="J145" s="37"/>
      <c r="K145" s="37"/>
      <c r="L145" s="37"/>
      <c r="M145" s="37"/>
      <c r="N145" s="39"/>
      <c r="O145" s="37"/>
      <c r="P145" s="39"/>
      <c r="Q145" s="37"/>
      <c r="S145" s="40"/>
    </row>
    <row r="146" spans="4:19" ht="19.5" customHeight="1">
      <c r="D146" s="37"/>
      <c r="E146" s="38"/>
      <c r="F146" s="17"/>
      <c r="G146" s="17"/>
      <c r="H146" s="17"/>
      <c r="I146" s="17"/>
      <c r="J146" s="37"/>
      <c r="K146" s="37"/>
      <c r="L146" s="37"/>
      <c r="M146" s="37"/>
      <c r="N146" s="39"/>
      <c r="O146" s="37"/>
      <c r="P146" s="39"/>
      <c r="Q146" s="37"/>
      <c r="S146" s="40"/>
    </row>
    <row r="147" spans="4:19" ht="19.5" customHeight="1">
      <c r="D147" s="37"/>
      <c r="E147" s="38"/>
      <c r="F147" s="17"/>
      <c r="G147" s="17"/>
      <c r="H147" s="17"/>
      <c r="I147" s="17"/>
      <c r="J147" s="37"/>
      <c r="K147" s="37"/>
      <c r="L147" s="37"/>
      <c r="M147" s="37"/>
      <c r="N147" s="39"/>
      <c r="O147" s="37"/>
      <c r="P147" s="39"/>
      <c r="Q147" s="37"/>
      <c r="S147" s="40"/>
    </row>
    <row r="148" spans="4:19" ht="19.5" customHeight="1">
      <c r="D148" s="37"/>
      <c r="E148" s="38"/>
      <c r="F148" s="17"/>
      <c r="G148" s="17"/>
      <c r="H148" s="17"/>
      <c r="I148" s="17"/>
      <c r="J148" s="37"/>
      <c r="K148" s="37"/>
      <c r="L148" s="37"/>
      <c r="M148" s="37"/>
      <c r="N148" s="39"/>
      <c r="O148" s="37"/>
      <c r="P148" s="39"/>
      <c r="Q148" s="37"/>
      <c r="S148" s="40"/>
    </row>
    <row r="149" spans="3:19" ht="19.5" customHeight="1">
      <c r="C149" s="18"/>
      <c r="D149" s="151"/>
      <c r="E149" s="151"/>
      <c r="F149" s="17"/>
      <c r="G149" s="17"/>
      <c r="H149" s="17"/>
      <c r="I149" s="17"/>
      <c r="J149" s="37"/>
      <c r="K149" s="37"/>
      <c r="L149" s="37"/>
      <c r="M149" s="37"/>
      <c r="N149" s="39"/>
      <c r="O149" s="37"/>
      <c r="P149" s="39"/>
      <c r="Q149" s="37"/>
      <c r="S149" s="40"/>
    </row>
    <row r="150" spans="3:19" ht="19.5" customHeight="1">
      <c r="C150" s="18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2"/>
      <c r="S150" s="41"/>
    </row>
    <row r="151" spans="4:19" ht="19.5" customHeight="1">
      <c r="D151" s="37"/>
      <c r="E151" s="38"/>
      <c r="F151" s="17"/>
      <c r="G151" s="17"/>
      <c r="H151" s="17"/>
      <c r="I151" s="17"/>
      <c r="J151" s="37"/>
      <c r="K151" s="37"/>
      <c r="L151" s="37"/>
      <c r="M151" s="37"/>
      <c r="N151" s="39"/>
      <c r="O151" s="37"/>
      <c r="P151" s="39"/>
      <c r="Q151" s="37"/>
      <c r="S151" s="40"/>
    </row>
    <row r="152" spans="4:19" ht="19.5" customHeight="1">
      <c r="D152" s="37"/>
      <c r="E152" s="38"/>
      <c r="F152" s="17"/>
      <c r="G152" s="17"/>
      <c r="H152" s="17"/>
      <c r="I152" s="17"/>
      <c r="J152" s="37"/>
      <c r="K152" s="37"/>
      <c r="L152" s="37"/>
      <c r="M152" s="37"/>
      <c r="N152" s="39"/>
      <c r="O152" s="37"/>
      <c r="P152" s="39"/>
      <c r="Q152" s="37"/>
      <c r="S152" s="40"/>
    </row>
    <row r="153" spans="4:19" ht="19.5" customHeight="1">
      <c r="D153" s="37"/>
      <c r="E153" s="38"/>
      <c r="F153" s="17"/>
      <c r="G153" s="17"/>
      <c r="H153" s="17"/>
      <c r="I153" s="17"/>
      <c r="J153" s="37"/>
      <c r="K153" s="37"/>
      <c r="L153" s="37"/>
      <c r="M153" s="37"/>
      <c r="N153" s="39"/>
      <c r="O153" s="37"/>
      <c r="P153" s="39"/>
      <c r="Q153" s="37"/>
      <c r="S153" s="40"/>
    </row>
    <row r="154" spans="4:19" ht="29.25" customHeight="1">
      <c r="D154" s="37"/>
      <c r="E154" s="38"/>
      <c r="F154" s="17"/>
      <c r="G154" s="17"/>
      <c r="H154" s="17"/>
      <c r="I154" s="17"/>
      <c r="J154" s="37"/>
      <c r="K154" s="37"/>
      <c r="L154" s="37"/>
      <c r="M154" s="37"/>
      <c r="N154" s="39"/>
      <c r="O154" s="37"/>
      <c r="P154" s="39"/>
      <c r="Q154" s="37"/>
      <c r="S154" s="40"/>
    </row>
    <row r="155" spans="4:19" ht="19.5" customHeight="1">
      <c r="D155" s="37"/>
      <c r="E155" s="38"/>
      <c r="F155" s="17"/>
      <c r="G155" s="17"/>
      <c r="H155" s="17"/>
      <c r="I155" s="17"/>
      <c r="J155" s="37"/>
      <c r="K155" s="37"/>
      <c r="L155" s="37"/>
      <c r="M155" s="37"/>
      <c r="N155" s="39"/>
      <c r="O155" s="37"/>
      <c r="P155" s="39"/>
      <c r="Q155" s="37"/>
      <c r="S155" s="40"/>
    </row>
    <row r="156" spans="4:19" ht="19.5" customHeight="1">
      <c r="D156" s="37"/>
      <c r="E156" s="38"/>
      <c r="F156" s="17"/>
      <c r="G156" s="17"/>
      <c r="H156" s="17"/>
      <c r="I156" s="17"/>
      <c r="J156" s="37"/>
      <c r="K156" s="37"/>
      <c r="L156" s="37"/>
      <c r="M156" s="37"/>
      <c r="N156" s="39"/>
      <c r="O156" s="37"/>
      <c r="P156" s="39"/>
      <c r="Q156" s="37"/>
      <c r="S156" s="40"/>
    </row>
    <row r="157" spans="4:19" ht="19.5" customHeight="1">
      <c r="D157" s="37"/>
      <c r="E157" s="38"/>
      <c r="F157" s="17"/>
      <c r="G157" s="17"/>
      <c r="H157" s="17"/>
      <c r="I157" s="17"/>
      <c r="J157" s="37"/>
      <c r="K157" s="37"/>
      <c r="L157" s="37"/>
      <c r="M157" s="37"/>
      <c r="N157" s="39"/>
      <c r="O157" s="37"/>
      <c r="P157" s="39"/>
      <c r="Q157" s="37"/>
      <c r="S157" s="40"/>
    </row>
    <row r="158" spans="4:19" ht="19.5" customHeight="1">
      <c r="D158" s="37"/>
      <c r="E158" s="38"/>
      <c r="F158" s="17"/>
      <c r="G158" s="17"/>
      <c r="H158" s="17"/>
      <c r="I158" s="17"/>
      <c r="J158" s="37"/>
      <c r="K158" s="37"/>
      <c r="L158" s="37"/>
      <c r="M158" s="37"/>
      <c r="N158" s="39"/>
      <c r="O158" s="37"/>
      <c r="P158" s="39"/>
      <c r="Q158" s="37"/>
      <c r="S158" s="40"/>
    </row>
    <row r="159" spans="4:19" ht="19.5" customHeight="1">
      <c r="D159" s="37"/>
      <c r="E159" s="38"/>
      <c r="F159" s="17"/>
      <c r="G159" s="17"/>
      <c r="H159" s="17"/>
      <c r="I159" s="17"/>
      <c r="J159" s="37"/>
      <c r="K159" s="37"/>
      <c r="L159" s="37"/>
      <c r="M159" s="37"/>
      <c r="N159" s="39"/>
      <c r="O159" s="37"/>
      <c r="P159" s="39"/>
      <c r="Q159" s="37"/>
      <c r="S159" s="40"/>
    </row>
    <row r="160" spans="4:19" ht="19.5" customHeight="1">
      <c r="D160" s="37"/>
      <c r="E160" s="38"/>
      <c r="F160" s="17"/>
      <c r="G160" s="17"/>
      <c r="H160" s="17"/>
      <c r="I160" s="17"/>
      <c r="J160" s="37"/>
      <c r="K160" s="37"/>
      <c r="L160" s="37"/>
      <c r="M160" s="37"/>
      <c r="N160" s="39"/>
      <c r="O160" s="37"/>
      <c r="P160" s="39"/>
      <c r="Q160" s="37"/>
      <c r="S160" s="40"/>
    </row>
    <row r="161" spans="4:19" ht="19.5" customHeight="1">
      <c r="D161" s="37"/>
      <c r="E161" s="38"/>
      <c r="F161" s="17"/>
      <c r="G161" s="17"/>
      <c r="H161" s="17"/>
      <c r="I161" s="17"/>
      <c r="J161" s="37"/>
      <c r="K161" s="37"/>
      <c r="L161" s="37"/>
      <c r="M161" s="37"/>
      <c r="N161" s="39"/>
      <c r="O161" s="37"/>
      <c r="P161" s="39"/>
      <c r="Q161" s="37"/>
      <c r="S161" s="40"/>
    </row>
    <row r="162" spans="4:19" ht="19.5" customHeight="1">
      <c r="D162" s="37"/>
      <c r="E162" s="38"/>
      <c r="F162" s="17"/>
      <c r="G162" s="17"/>
      <c r="H162" s="17"/>
      <c r="I162" s="17"/>
      <c r="J162" s="37"/>
      <c r="K162" s="37"/>
      <c r="L162" s="37"/>
      <c r="M162" s="37"/>
      <c r="N162" s="39"/>
      <c r="O162" s="37"/>
      <c r="P162" s="39"/>
      <c r="Q162" s="37"/>
      <c r="S162" s="40"/>
    </row>
    <row r="163" spans="4:19" ht="19.5" customHeight="1">
      <c r="D163" s="37"/>
      <c r="E163" s="38"/>
      <c r="F163" s="17"/>
      <c r="G163" s="17"/>
      <c r="H163" s="17"/>
      <c r="I163" s="17"/>
      <c r="J163" s="37"/>
      <c r="K163" s="37"/>
      <c r="L163" s="37"/>
      <c r="M163" s="37"/>
      <c r="N163" s="39"/>
      <c r="O163" s="37"/>
      <c r="P163" s="39"/>
      <c r="Q163" s="37"/>
      <c r="S163" s="40"/>
    </row>
    <row r="164" spans="4:19" ht="19.5" customHeight="1">
      <c r="D164" s="37"/>
      <c r="E164" s="38"/>
      <c r="F164" s="17"/>
      <c r="G164" s="17"/>
      <c r="H164" s="17"/>
      <c r="I164" s="17"/>
      <c r="J164" s="37"/>
      <c r="K164" s="37"/>
      <c r="L164" s="37"/>
      <c r="M164" s="37"/>
      <c r="N164" s="39"/>
      <c r="O164" s="37"/>
      <c r="P164" s="39"/>
      <c r="Q164" s="37"/>
      <c r="S164" s="40"/>
    </row>
    <row r="165" spans="4:19" ht="19.5" customHeight="1">
      <c r="D165" s="37"/>
      <c r="E165" s="38"/>
      <c r="F165" s="17"/>
      <c r="G165" s="17"/>
      <c r="H165" s="17"/>
      <c r="I165" s="17"/>
      <c r="J165" s="37"/>
      <c r="K165" s="37"/>
      <c r="L165" s="37"/>
      <c r="M165" s="37"/>
      <c r="N165" s="39"/>
      <c r="O165" s="37"/>
      <c r="P165" s="39"/>
      <c r="Q165" s="37"/>
      <c r="S165" s="40"/>
    </row>
    <row r="166" spans="4:19" ht="19.5" customHeight="1">
      <c r="D166" s="37"/>
      <c r="E166" s="38"/>
      <c r="F166" s="17"/>
      <c r="G166" s="17"/>
      <c r="H166" s="17"/>
      <c r="I166" s="17"/>
      <c r="J166" s="37"/>
      <c r="K166" s="37"/>
      <c r="L166" s="37"/>
      <c r="M166" s="37"/>
      <c r="N166" s="39"/>
      <c r="O166" s="37"/>
      <c r="P166" s="39"/>
      <c r="Q166" s="37"/>
      <c r="S166" s="40"/>
    </row>
    <row r="167" spans="4:19" ht="19.5" customHeight="1">
      <c r="D167" s="37"/>
      <c r="E167" s="37"/>
      <c r="F167" s="17"/>
      <c r="G167" s="17"/>
      <c r="H167" s="17"/>
      <c r="I167" s="17"/>
      <c r="J167" s="37"/>
      <c r="K167" s="37"/>
      <c r="L167" s="37"/>
      <c r="M167" s="37"/>
      <c r="N167" s="39"/>
      <c r="O167" s="37"/>
      <c r="P167" s="39"/>
      <c r="Q167" s="37"/>
      <c r="S167" s="40"/>
    </row>
    <row r="168" spans="4:19" ht="19.5" customHeight="1">
      <c r="D168" s="37"/>
      <c r="E168" s="37"/>
      <c r="F168" s="17"/>
      <c r="G168" s="17"/>
      <c r="H168" s="17"/>
      <c r="I168" s="17"/>
      <c r="J168" s="37"/>
      <c r="K168" s="37"/>
      <c r="L168" s="37"/>
      <c r="M168" s="37"/>
      <c r="N168" s="39"/>
      <c r="O168" s="37"/>
      <c r="P168" s="39"/>
      <c r="Q168" s="37"/>
      <c r="S168" s="40"/>
    </row>
    <row r="169" spans="4:19" ht="19.5" customHeight="1">
      <c r="D169" s="37"/>
      <c r="E169" s="37"/>
      <c r="F169" s="17"/>
      <c r="G169" s="17"/>
      <c r="H169" s="17"/>
      <c r="I169" s="17"/>
      <c r="J169" s="37"/>
      <c r="K169" s="37"/>
      <c r="L169" s="37"/>
      <c r="M169" s="37"/>
      <c r="N169" s="39"/>
      <c r="O169" s="37"/>
      <c r="P169" s="39"/>
      <c r="Q169" s="37"/>
      <c r="S169" s="40"/>
    </row>
    <row r="170" spans="4:19" ht="19.5" customHeight="1">
      <c r="D170" s="37"/>
      <c r="E170" s="37"/>
      <c r="F170" s="17"/>
      <c r="G170" s="17"/>
      <c r="H170" s="17"/>
      <c r="I170" s="17"/>
      <c r="J170" s="37"/>
      <c r="K170" s="37"/>
      <c r="L170" s="37"/>
      <c r="M170" s="37"/>
      <c r="N170" s="39"/>
      <c r="O170" s="37"/>
      <c r="P170" s="39"/>
      <c r="Q170" s="37"/>
      <c r="S170" s="40"/>
    </row>
    <row r="171" spans="4:19" ht="19.5" customHeight="1">
      <c r="D171" s="37"/>
      <c r="E171" s="37"/>
      <c r="F171" s="17"/>
      <c r="G171" s="17"/>
      <c r="H171" s="17"/>
      <c r="I171" s="17"/>
      <c r="J171" s="37"/>
      <c r="K171" s="37"/>
      <c r="L171" s="37"/>
      <c r="M171" s="37"/>
      <c r="N171" s="39"/>
      <c r="O171" s="37"/>
      <c r="P171" s="39"/>
      <c r="Q171" s="37"/>
      <c r="S171" s="40"/>
    </row>
    <row r="172" spans="4:19" ht="19.5" customHeight="1">
      <c r="D172" s="37"/>
      <c r="E172" s="37"/>
      <c r="F172" s="17"/>
      <c r="G172" s="17"/>
      <c r="H172" s="17"/>
      <c r="I172" s="17"/>
      <c r="J172" s="37"/>
      <c r="K172" s="37"/>
      <c r="L172" s="37"/>
      <c r="M172" s="37"/>
      <c r="N172" s="39"/>
      <c r="O172" s="37"/>
      <c r="P172" s="39"/>
      <c r="Q172" s="37"/>
      <c r="S172" s="40"/>
    </row>
    <row r="173" spans="4:19" ht="19.5" customHeight="1">
      <c r="D173" s="37"/>
      <c r="E173" s="37"/>
      <c r="F173" s="17"/>
      <c r="G173" s="17"/>
      <c r="H173" s="17"/>
      <c r="I173" s="17"/>
      <c r="J173" s="37"/>
      <c r="K173" s="37"/>
      <c r="L173" s="37"/>
      <c r="M173" s="37"/>
      <c r="N173" s="39"/>
      <c r="O173" s="37"/>
      <c r="P173" s="39"/>
      <c r="Q173" s="37"/>
      <c r="S173" s="40"/>
    </row>
    <row r="174" spans="4:19" ht="19.5" customHeight="1">
      <c r="D174" s="37"/>
      <c r="E174" s="37"/>
      <c r="F174" s="17"/>
      <c r="G174" s="17"/>
      <c r="H174" s="17"/>
      <c r="I174" s="17"/>
      <c r="J174" s="37"/>
      <c r="K174" s="37"/>
      <c r="L174" s="37"/>
      <c r="M174" s="37"/>
      <c r="N174" s="39"/>
      <c r="O174" s="37"/>
      <c r="P174" s="39"/>
      <c r="Q174" s="37"/>
      <c r="S174" s="40"/>
    </row>
    <row r="175" spans="4:19" ht="19.5" customHeight="1">
      <c r="D175" s="37"/>
      <c r="E175" s="37"/>
      <c r="F175" s="17"/>
      <c r="G175" s="17"/>
      <c r="H175" s="17"/>
      <c r="I175" s="17"/>
      <c r="J175" s="37"/>
      <c r="K175" s="37"/>
      <c r="L175" s="37"/>
      <c r="M175" s="37"/>
      <c r="N175" s="39"/>
      <c r="O175" s="37"/>
      <c r="P175" s="39"/>
      <c r="Q175" s="37"/>
      <c r="S175" s="40"/>
    </row>
    <row r="176" spans="4:19" ht="19.5" customHeight="1">
      <c r="D176" s="37"/>
      <c r="E176" s="37"/>
      <c r="F176" s="17"/>
      <c r="G176" s="17"/>
      <c r="H176" s="17"/>
      <c r="I176" s="17"/>
      <c r="J176" s="37"/>
      <c r="K176" s="37"/>
      <c r="L176" s="37"/>
      <c r="M176" s="37"/>
      <c r="N176" s="39"/>
      <c r="O176" s="37"/>
      <c r="P176" s="39"/>
      <c r="Q176" s="37"/>
      <c r="S176" s="40"/>
    </row>
    <row r="177" spans="4:19" ht="19.5" customHeight="1">
      <c r="D177" s="37"/>
      <c r="E177" s="37"/>
      <c r="F177" s="17"/>
      <c r="G177" s="17"/>
      <c r="H177" s="17"/>
      <c r="I177" s="17"/>
      <c r="J177" s="37"/>
      <c r="K177" s="37"/>
      <c r="L177" s="37"/>
      <c r="M177" s="37"/>
      <c r="N177" s="39"/>
      <c r="O177" s="37"/>
      <c r="P177" s="39"/>
      <c r="Q177" s="37"/>
      <c r="S177" s="40"/>
    </row>
    <row r="178" spans="4:19" ht="19.5" customHeight="1">
      <c r="D178" s="37"/>
      <c r="E178" s="37"/>
      <c r="F178" s="17"/>
      <c r="G178" s="17"/>
      <c r="H178" s="17"/>
      <c r="I178" s="17"/>
      <c r="J178" s="37"/>
      <c r="K178" s="37"/>
      <c r="L178" s="37"/>
      <c r="M178" s="37"/>
      <c r="N178" s="39"/>
      <c r="O178" s="37"/>
      <c r="P178" s="39"/>
      <c r="Q178" s="37"/>
      <c r="S178" s="40"/>
    </row>
    <row r="179" spans="4:19" ht="19.5" customHeight="1">
      <c r="D179" s="37"/>
      <c r="E179" s="37"/>
      <c r="F179" s="17"/>
      <c r="G179" s="17"/>
      <c r="H179" s="17"/>
      <c r="I179" s="17"/>
      <c r="J179" s="37"/>
      <c r="K179" s="37"/>
      <c r="L179" s="37"/>
      <c r="M179" s="37"/>
      <c r="N179" s="39"/>
      <c r="O179" s="37"/>
      <c r="P179" s="39"/>
      <c r="Q179" s="37"/>
      <c r="S179" s="40"/>
    </row>
    <row r="180" spans="4:19" ht="19.5" customHeight="1">
      <c r="D180" s="37"/>
      <c r="E180" s="37"/>
      <c r="F180" s="17"/>
      <c r="G180" s="17"/>
      <c r="H180" s="17"/>
      <c r="I180" s="17"/>
      <c r="J180" s="37"/>
      <c r="K180" s="37"/>
      <c r="L180" s="37"/>
      <c r="M180" s="37"/>
      <c r="N180" s="39"/>
      <c r="O180" s="37"/>
      <c r="P180" s="39"/>
      <c r="Q180" s="37"/>
      <c r="S180" s="40"/>
    </row>
    <row r="181" spans="4:19" ht="19.5" customHeight="1">
      <c r="D181" s="37"/>
      <c r="E181" s="37"/>
      <c r="F181" s="17"/>
      <c r="G181" s="17"/>
      <c r="H181" s="17"/>
      <c r="I181" s="17"/>
      <c r="J181" s="37"/>
      <c r="K181" s="37"/>
      <c r="L181" s="37"/>
      <c r="M181" s="37"/>
      <c r="N181" s="39"/>
      <c r="O181" s="37"/>
      <c r="P181" s="39"/>
      <c r="Q181" s="37"/>
      <c r="S181" s="40"/>
    </row>
    <row r="182" spans="4:19" ht="19.5" customHeight="1">
      <c r="D182" s="37"/>
      <c r="E182" s="37"/>
      <c r="F182" s="17"/>
      <c r="G182" s="17"/>
      <c r="H182" s="17"/>
      <c r="I182" s="17"/>
      <c r="J182" s="37"/>
      <c r="K182" s="37"/>
      <c r="L182" s="37"/>
      <c r="M182" s="37"/>
      <c r="N182" s="39"/>
      <c r="O182" s="37"/>
      <c r="P182" s="39"/>
      <c r="Q182" s="37"/>
      <c r="S182" s="40"/>
    </row>
    <row r="183" spans="4:19" ht="19.5" customHeight="1">
      <c r="D183" s="37"/>
      <c r="E183" s="37"/>
      <c r="F183" s="17"/>
      <c r="G183" s="17"/>
      <c r="H183" s="17"/>
      <c r="I183" s="17"/>
      <c r="J183" s="37"/>
      <c r="K183" s="37"/>
      <c r="L183" s="37"/>
      <c r="M183" s="37"/>
      <c r="N183" s="39"/>
      <c r="O183" s="37"/>
      <c r="P183" s="39"/>
      <c r="Q183" s="37"/>
      <c r="S183" s="40"/>
    </row>
    <row r="184" spans="4:19" ht="19.5" customHeight="1">
      <c r="D184" s="37"/>
      <c r="E184" s="37"/>
      <c r="F184" s="17"/>
      <c r="G184" s="17"/>
      <c r="H184" s="17"/>
      <c r="I184" s="17"/>
      <c r="J184" s="37"/>
      <c r="K184" s="37"/>
      <c r="L184" s="37"/>
      <c r="M184" s="37"/>
      <c r="N184" s="39"/>
      <c r="O184" s="37"/>
      <c r="P184" s="39"/>
      <c r="Q184" s="37"/>
      <c r="S184" s="40"/>
    </row>
    <row r="185" spans="4:19" ht="19.5" customHeight="1">
      <c r="D185" s="37"/>
      <c r="E185" s="37"/>
      <c r="F185" s="17"/>
      <c r="G185" s="17"/>
      <c r="H185" s="17"/>
      <c r="I185" s="17"/>
      <c r="J185" s="37"/>
      <c r="K185" s="37"/>
      <c r="L185" s="37"/>
      <c r="M185" s="37"/>
      <c r="N185" s="39"/>
      <c r="O185" s="37"/>
      <c r="P185" s="39"/>
      <c r="Q185" s="37"/>
      <c r="S185" s="40"/>
    </row>
    <row r="186" spans="4:19" ht="19.5" customHeight="1">
      <c r="D186" s="37"/>
      <c r="E186" s="37"/>
      <c r="F186" s="17"/>
      <c r="G186" s="17"/>
      <c r="H186" s="17"/>
      <c r="I186" s="17"/>
      <c r="J186" s="37"/>
      <c r="K186" s="37"/>
      <c r="L186" s="37"/>
      <c r="M186" s="37"/>
      <c r="N186" s="39"/>
      <c r="O186" s="37"/>
      <c r="P186" s="39"/>
      <c r="Q186" s="37"/>
      <c r="S186" s="40"/>
    </row>
    <row r="187" spans="4:19" ht="19.5" customHeight="1">
      <c r="D187" s="37"/>
      <c r="E187" s="37"/>
      <c r="F187" s="17"/>
      <c r="G187" s="17"/>
      <c r="H187" s="17"/>
      <c r="I187" s="17"/>
      <c r="J187" s="37"/>
      <c r="K187" s="37"/>
      <c r="L187" s="37"/>
      <c r="M187" s="37"/>
      <c r="N187" s="39"/>
      <c r="O187" s="37"/>
      <c r="P187" s="39"/>
      <c r="Q187" s="37"/>
      <c r="S187" s="40"/>
    </row>
    <row r="188" spans="4:19" ht="19.5" customHeight="1">
      <c r="D188" s="37"/>
      <c r="E188" s="37"/>
      <c r="F188" s="17"/>
      <c r="G188" s="17"/>
      <c r="H188" s="17"/>
      <c r="I188" s="17"/>
      <c r="J188" s="37"/>
      <c r="K188" s="37"/>
      <c r="L188" s="37"/>
      <c r="M188" s="37"/>
      <c r="N188" s="39"/>
      <c r="O188" s="37"/>
      <c r="P188" s="39"/>
      <c r="Q188" s="37"/>
      <c r="S188" s="40"/>
    </row>
    <row r="189" spans="4:19" ht="19.5" customHeight="1">
      <c r="D189" s="37"/>
      <c r="E189" s="37"/>
      <c r="F189" s="17"/>
      <c r="G189" s="17"/>
      <c r="H189" s="17"/>
      <c r="I189" s="17"/>
      <c r="J189" s="37"/>
      <c r="K189" s="37"/>
      <c r="L189" s="37"/>
      <c r="M189" s="37"/>
      <c r="N189" s="39"/>
      <c r="O189" s="37"/>
      <c r="P189" s="39"/>
      <c r="Q189" s="37"/>
      <c r="S189" s="40"/>
    </row>
    <row r="190" spans="4:19" ht="19.5" customHeight="1">
      <c r="D190" s="37"/>
      <c r="E190" s="37"/>
      <c r="F190" s="17"/>
      <c r="G190" s="17"/>
      <c r="H190" s="17"/>
      <c r="I190" s="17"/>
      <c r="J190" s="37"/>
      <c r="K190" s="37"/>
      <c r="L190" s="37"/>
      <c r="M190" s="37"/>
      <c r="N190" s="39"/>
      <c r="O190" s="37"/>
      <c r="P190" s="39"/>
      <c r="Q190" s="37"/>
      <c r="S190" s="40"/>
    </row>
    <row r="191" spans="4:19" ht="19.5" customHeight="1">
      <c r="D191" s="37"/>
      <c r="E191" s="37"/>
      <c r="F191" s="17"/>
      <c r="G191" s="17"/>
      <c r="H191" s="17"/>
      <c r="I191" s="17"/>
      <c r="J191" s="37"/>
      <c r="K191" s="37"/>
      <c r="L191" s="37"/>
      <c r="M191" s="37"/>
      <c r="N191" s="39"/>
      <c r="O191" s="37"/>
      <c r="P191" s="39"/>
      <c r="Q191" s="37"/>
      <c r="S191" s="40"/>
    </row>
    <row r="192" spans="4:19" ht="19.5" customHeight="1">
      <c r="D192" s="37"/>
      <c r="E192" s="37"/>
      <c r="F192" s="17"/>
      <c r="G192" s="17"/>
      <c r="H192" s="17"/>
      <c r="I192" s="17"/>
      <c r="J192" s="37"/>
      <c r="K192" s="37"/>
      <c r="L192" s="37"/>
      <c r="M192" s="37"/>
      <c r="N192" s="39"/>
      <c r="O192" s="37"/>
      <c r="P192" s="39"/>
      <c r="Q192" s="37"/>
      <c r="S192" s="40"/>
    </row>
    <row r="193" spans="4:19" ht="19.5" customHeight="1">
      <c r="D193" s="37"/>
      <c r="E193" s="37"/>
      <c r="F193" s="17"/>
      <c r="G193" s="17"/>
      <c r="H193" s="17"/>
      <c r="I193" s="17"/>
      <c r="J193" s="37"/>
      <c r="K193" s="37"/>
      <c r="L193" s="37"/>
      <c r="M193" s="37"/>
      <c r="N193" s="39"/>
      <c r="O193" s="37"/>
      <c r="P193" s="39"/>
      <c r="Q193" s="37"/>
      <c r="S193" s="40"/>
    </row>
    <row r="194" spans="4:19" ht="19.5" customHeight="1">
      <c r="D194" s="37"/>
      <c r="E194" s="37"/>
      <c r="F194" s="17"/>
      <c r="G194" s="17"/>
      <c r="H194" s="17"/>
      <c r="I194" s="17"/>
      <c r="J194" s="37"/>
      <c r="K194" s="37"/>
      <c r="L194" s="37"/>
      <c r="M194" s="37"/>
      <c r="N194" s="39"/>
      <c r="O194" s="37"/>
      <c r="P194" s="39"/>
      <c r="Q194" s="37"/>
      <c r="S194" s="40"/>
    </row>
    <row r="195" spans="4:19" ht="19.5" customHeight="1">
      <c r="D195" s="37"/>
      <c r="E195" s="37"/>
      <c r="F195" s="17"/>
      <c r="G195" s="17"/>
      <c r="H195" s="17"/>
      <c r="I195" s="17"/>
      <c r="J195" s="37"/>
      <c r="K195" s="37"/>
      <c r="L195" s="37"/>
      <c r="M195" s="37"/>
      <c r="N195" s="39"/>
      <c r="O195" s="37"/>
      <c r="P195" s="39"/>
      <c r="Q195" s="37"/>
      <c r="S195" s="40"/>
    </row>
    <row r="196" spans="4:19" ht="19.5" customHeight="1">
      <c r="D196" s="37"/>
      <c r="E196" s="37"/>
      <c r="F196" s="17"/>
      <c r="G196" s="17"/>
      <c r="H196" s="17"/>
      <c r="I196" s="17"/>
      <c r="J196" s="37"/>
      <c r="K196" s="37"/>
      <c r="L196" s="37"/>
      <c r="M196" s="37"/>
      <c r="N196" s="39"/>
      <c r="O196" s="37"/>
      <c r="P196" s="39"/>
      <c r="Q196" s="37"/>
      <c r="S196" s="40"/>
    </row>
    <row r="197" spans="4:19" ht="19.5" customHeight="1">
      <c r="D197" s="37"/>
      <c r="E197" s="37"/>
      <c r="F197" s="17"/>
      <c r="G197" s="17"/>
      <c r="H197" s="17"/>
      <c r="I197" s="17"/>
      <c r="J197" s="37"/>
      <c r="K197" s="37"/>
      <c r="L197" s="37"/>
      <c r="M197" s="37"/>
      <c r="N197" s="39"/>
      <c r="O197" s="37"/>
      <c r="P197" s="39"/>
      <c r="Q197" s="37"/>
      <c r="S197" s="40"/>
    </row>
    <row r="198" spans="4:19" ht="19.5" customHeight="1">
      <c r="D198" s="37"/>
      <c r="E198" s="37"/>
      <c r="F198" s="17"/>
      <c r="G198" s="17"/>
      <c r="H198" s="17"/>
      <c r="I198" s="17"/>
      <c r="J198" s="37"/>
      <c r="K198" s="37"/>
      <c r="L198" s="37"/>
      <c r="M198" s="37"/>
      <c r="N198" s="39"/>
      <c r="O198" s="37"/>
      <c r="P198" s="39"/>
      <c r="Q198" s="37"/>
      <c r="S198" s="40"/>
    </row>
    <row r="199" spans="4:19" ht="19.5" customHeight="1">
      <c r="D199" s="37"/>
      <c r="E199" s="37"/>
      <c r="F199" s="17"/>
      <c r="G199" s="17"/>
      <c r="H199" s="17"/>
      <c r="I199" s="17"/>
      <c r="J199" s="37"/>
      <c r="K199" s="37"/>
      <c r="L199" s="37"/>
      <c r="M199" s="37"/>
      <c r="N199" s="39"/>
      <c r="O199" s="37"/>
      <c r="P199" s="39"/>
      <c r="Q199" s="37"/>
      <c r="S199" s="40"/>
    </row>
    <row r="200" spans="4:19" ht="19.5" customHeight="1">
      <c r="D200" s="37"/>
      <c r="E200" s="37"/>
      <c r="F200" s="17"/>
      <c r="G200" s="17"/>
      <c r="H200" s="17"/>
      <c r="I200" s="17"/>
      <c r="J200" s="37"/>
      <c r="K200" s="37"/>
      <c r="L200" s="37"/>
      <c r="M200" s="37"/>
      <c r="N200" s="39"/>
      <c r="O200" s="37"/>
      <c r="P200" s="39"/>
      <c r="Q200" s="37"/>
      <c r="S200" s="40"/>
    </row>
    <row r="201" spans="4:19" ht="19.5" customHeight="1">
      <c r="D201" s="37"/>
      <c r="E201" s="37"/>
      <c r="F201" s="17"/>
      <c r="G201" s="17"/>
      <c r="H201" s="17"/>
      <c r="I201" s="17"/>
      <c r="J201" s="37"/>
      <c r="K201" s="37"/>
      <c r="L201" s="37"/>
      <c r="M201" s="37"/>
      <c r="N201" s="39"/>
      <c r="O201" s="37"/>
      <c r="P201" s="39"/>
      <c r="Q201" s="37"/>
      <c r="S201" s="40"/>
    </row>
    <row r="202" spans="4:19" ht="19.5" customHeight="1">
      <c r="D202" s="37"/>
      <c r="E202" s="37"/>
      <c r="F202" s="17"/>
      <c r="G202" s="17"/>
      <c r="H202" s="17"/>
      <c r="I202" s="17"/>
      <c r="J202" s="37"/>
      <c r="K202" s="37"/>
      <c r="L202" s="37"/>
      <c r="M202" s="37"/>
      <c r="N202" s="39"/>
      <c r="O202" s="37"/>
      <c r="P202" s="39"/>
      <c r="Q202" s="37"/>
      <c r="S202" s="40"/>
    </row>
    <row r="203" spans="4:19" ht="19.5" customHeight="1">
      <c r="D203" s="37"/>
      <c r="E203" s="37"/>
      <c r="F203" s="17"/>
      <c r="G203" s="17"/>
      <c r="H203" s="17"/>
      <c r="I203" s="17"/>
      <c r="J203" s="37"/>
      <c r="K203" s="37"/>
      <c r="L203" s="37"/>
      <c r="M203" s="37"/>
      <c r="N203" s="39"/>
      <c r="O203" s="37"/>
      <c r="P203" s="39"/>
      <c r="Q203" s="37"/>
      <c r="S203" s="40"/>
    </row>
    <row r="204" spans="4:19" ht="19.5" customHeight="1">
      <c r="D204" s="37"/>
      <c r="E204" s="37"/>
      <c r="F204" s="17"/>
      <c r="G204" s="17"/>
      <c r="H204" s="17"/>
      <c r="I204" s="17"/>
      <c r="J204" s="37"/>
      <c r="K204" s="37"/>
      <c r="L204" s="37"/>
      <c r="M204" s="37"/>
      <c r="N204" s="39"/>
      <c r="O204" s="37"/>
      <c r="P204" s="39"/>
      <c r="Q204" s="37"/>
      <c r="S204" s="40"/>
    </row>
    <row r="291" ht="29.25" customHeight="1"/>
    <row r="292" ht="27.75" customHeight="1"/>
    <row r="293" ht="31.5" customHeight="1"/>
    <row r="294" ht="24" customHeight="1"/>
    <row r="295" ht="9" customHeight="1"/>
    <row r="296" ht="19.5" customHeight="1"/>
  </sheetData>
  <sheetProtection/>
  <mergeCells count="8">
    <mergeCell ref="D149:E149"/>
    <mergeCell ref="C79:S79"/>
    <mergeCell ref="C3:S3"/>
    <mergeCell ref="O2:S2"/>
    <mergeCell ref="S11:S12"/>
    <mergeCell ref="R11:R12"/>
    <mergeCell ref="R7:S10"/>
    <mergeCell ref="C4:S4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0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2015-05-25T15:34:31Z</cp:lastPrinted>
  <dcterms:created xsi:type="dcterms:W3CDTF">2015-05-25T13:42:57Z</dcterms:created>
  <dcterms:modified xsi:type="dcterms:W3CDTF">2015-05-25T16:21:33Z</dcterms:modified>
  <cp:category/>
  <cp:version/>
  <cp:contentType/>
  <cp:contentStatus/>
</cp:coreProperties>
</file>