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595" activeTab="0"/>
  </bookViews>
  <sheets>
    <sheet name="dec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'dec  2013 '!$B$3:$R$66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'dec  2013 '!$9:$17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<sst xmlns="http://schemas.openxmlformats.org/spreadsheetml/2006/main" count="111" uniqueCount="103">
  <si>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</si>
  <si>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Date operative/Estimari  01.01 - 31.12.2013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</si>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</sst>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#,##0.00000000"/>
    <numFmt numFmtId="216" formatCode="????"/>
    <numFmt numFmtId="217" formatCode="??,??0.00"/>
    <numFmt numFmtId="218" formatCode="???"/>
    <numFmt numFmtId="219" formatCode="??0.00"/>
    <numFmt numFmtId="220" formatCode="?,??0.00"/>
    <numFmt numFmtId="221" formatCode="???,??0.00"/>
    <numFmt numFmtId="222" formatCode="?,???,??0.00"/>
    <numFmt numFmtId="223" formatCode="??,???,??0.00"/>
    <numFmt numFmtId="224" formatCode="???,???,??0.00"/>
    <numFmt numFmtId="225" formatCode="?"/>
    <numFmt numFmtId="226" formatCode="????.0"/>
    <numFmt numFmtId="227" formatCode="_-* #,##0.00\ _D_M_-;\-* #,##0.00\ _D_M_-;_-* &quot;-&quot;??\ _D_M_-;_-@_-"/>
  </numFmts>
  <fonts count="8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9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11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74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left" wrapText="1" indent="1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5" fillId="30" borderId="0" xfId="94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8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>
      <alignment horizontal="right" vertical="center"/>
    </xf>
    <xf numFmtId="4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83" fillId="30" borderId="21" xfId="0" applyNumberFormat="1" applyFont="1" applyFill="1" applyBorder="1" applyAlignment="1" applyProtection="1">
      <alignment horizontal="right" vertical="center"/>
      <protection locked="0"/>
    </xf>
    <xf numFmtId="4" fontId="74" fillId="30" borderId="21" xfId="94" applyNumberFormat="1" applyFont="1" applyFill="1" applyBorder="1" applyAlignment="1" applyProtection="1">
      <alignment horizontal="right" vertical="center"/>
      <protection/>
    </xf>
    <xf numFmtId="166" fontId="71" fillId="30" borderId="0" xfId="0" applyNumberFormat="1" applyFont="1" applyFill="1" applyBorder="1" applyAlignment="1" applyProtection="1">
      <alignment horizont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5" xfId="208"/>
    <cellStyle name="Normal Table" xfId="209"/>
    <cellStyle name="Normál_10mell99" xfId="210"/>
    <cellStyle name="Normal_realizari.bugete.2005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age difference" xfId="224"/>
    <cellStyle name="percentage difference one decimal" xfId="225"/>
    <cellStyle name="percentage difference zero decimal" xfId="226"/>
    <cellStyle name="Pevný" xfId="227"/>
    <cellStyle name="Presentation" xfId="228"/>
    <cellStyle name="Publication" xfId="229"/>
    <cellStyle name="Red Text" xfId="230"/>
    <cellStyle name="reduced" xfId="231"/>
    <cellStyle name="s1" xfId="232"/>
    <cellStyle name="Satisfaisant" xfId="233"/>
    <cellStyle name="Sortie" xfId="234"/>
    <cellStyle name="Standard_laroux" xfId="235"/>
    <cellStyle name="STYL1 - Style1" xfId="236"/>
    <cellStyle name="Style1" xfId="237"/>
    <cellStyle name="Text" xfId="238"/>
    <cellStyle name="Text avertisment" xfId="239"/>
    <cellStyle name="text BoldBlack" xfId="240"/>
    <cellStyle name="text BoldUnderline" xfId="241"/>
    <cellStyle name="text BoldUnderlineER" xfId="242"/>
    <cellStyle name="text BoldUndlnBlack" xfId="243"/>
    <cellStyle name="Text explicativ" xfId="244"/>
    <cellStyle name="text LightGreen" xfId="245"/>
    <cellStyle name="Texte explicatif" xfId="246"/>
    <cellStyle name="Title" xfId="247"/>
    <cellStyle name="Titlu" xfId="248"/>
    <cellStyle name="Titlu 1" xfId="249"/>
    <cellStyle name="Titlu 2" xfId="250"/>
    <cellStyle name="Titlu 3" xfId="251"/>
    <cellStyle name="Titlu 4" xfId="252"/>
    <cellStyle name="Titre" xfId="253"/>
    <cellStyle name="Titre 1" xfId="254"/>
    <cellStyle name="Titre 2" xfId="255"/>
    <cellStyle name="Titre 3" xfId="256"/>
    <cellStyle name="Titre 4" xfId="257"/>
    <cellStyle name="TopGrey" xfId="258"/>
    <cellStyle name="Total" xfId="259"/>
    <cellStyle name="Undefiniert" xfId="260"/>
    <cellStyle name="ux?_x0018_Normal_laroux_7_laroux_1?&quot;Normal_laroux_7_laroux_1_²ðò²Ê´²ÜÎ?_x001F_Normal_laroux_7_laroux_1_²ÜºÈÆø?0*Normal_laro" xfId="261"/>
    <cellStyle name="ux_1_²ÜºÈÆø (³é³Ýó Ø.)?_x0007_!ß&quot;VQ_x0006_?_x0006_?ults?_x0006_$Currency [0]_laroux_5_results_Sheet1?_x001C_Currency [0]_laroux_5_Sheet1?_x0015_Cur" xfId="262"/>
    <cellStyle name="Verificare celulă" xfId="263"/>
    <cellStyle name="Vérification" xfId="264"/>
    <cellStyle name="Virgulă_BGC  OCT  2010 " xfId="265"/>
    <cellStyle name="Währung [0]_laroux" xfId="266"/>
    <cellStyle name="Währung_laroux" xfId="267"/>
    <cellStyle name="Warning Text" xfId="268"/>
    <cellStyle name="WebAnchor1" xfId="269"/>
    <cellStyle name="WebAnchor2" xfId="270"/>
    <cellStyle name="WebAnchor3" xfId="271"/>
    <cellStyle name="WebAnchor4" xfId="272"/>
    <cellStyle name="WebAnchor5" xfId="273"/>
    <cellStyle name="WebAnchor6" xfId="274"/>
    <cellStyle name="WebAnchor7" xfId="275"/>
    <cellStyle name="Webexclude" xfId="276"/>
    <cellStyle name="WebFN" xfId="277"/>
    <cellStyle name="WebFN1" xfId="278"/>
    <cellStyle name="WebFN2" xfId="279"/>
    <cellStyle name="WebFN3" xfId="280"/>
    <cellStyle name="WebFN4" xfId="281"/>
    <cellStyle name="WebHR" xfId="282"/>
    <cellStyle name="WebIndent1" xfId="283"/>
    <cellStyle name="WebIndent1wFN3" xfId="284"/>
    <cellStyle name="WebIndent2" xfId="285"/>
    <cellStyle name="WebNoBR" xfId="286"/>
    <cellStyle name="Záhlaví 1" xfId="287"/>
    <cellStyle name="Záhlaví 2" xfId="288"/>
    <cellStyle name="zero" xfId="289"/>
    <cellStyle name="ДАТА" xfId="290"/>
    <cellStyle name="Денежный [0]_453" xfId="291"/>
    <cellStyle name="Денежный_453" xfId="292"/>
    <cellStyle name="ЗАГОЛОВОК1" xfId="293"/>
    <cellStyle name="ЗАГОЛОВОК2" xfId="294"/>
    <cellStyle name="ИТОГОВЫЙ" xfId="295"/>
    <cellStyle name="Обычный_02-682" xfId="296"/>
    <cellStyle name="Открывавшаяся гиперссылка_Table_B_1999_2000_2001" xfId="297"/>
    <cellStyle name="ПРОЦЕНТНЫЙ_BOPENGC" xfId="298"/>
    <cellStyle name="ТЕКСТ" xfId="299"/>
    <cellStyle name="Тысячи [0]_Dk98" xfId="300"/>
    <cellStyle name="Тысячи_Dk98" xfId="301"/>
    <cellStyle name="УровеньСтолб_1_Структура державного боргу" xfId="302"/>
    <cellStyle name="УровеньСтрок_1_Структура державного боргу" xfId="303"/>
    <cellStyle name="ФИКСИРОВАННЫЙ" xfId="304"/>
    <cellStyle name="Финансовый [0]_453" xfId="305"/>
    <cellStyle name="Финансовый_1 квартал-уточ.платежі" xfId="3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169"/>
  <sheetViews>
    <sheetView showZeros="0" tabSelected="1" zoomScale="75" zoomScaleNormal="75" zoomScaleSheetLayoutView="55" workbookViewId="0" topLeftCell="A1">
      <pane xSplit="2" ySplit="13" topLeftCell="C8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53" sqref="C53"/>
    </sheetView>
  </sheetViews>
  <sheetFormatPr defaultColWidth="8.8515625" defaultRowHeight="19.5" customHeight="1" outlineLevelRow="1"/>
  <cols>
    <col min="1" max="1" width="8.8515625" style="2" customWidth="1"/>
    <col min="2" max="2" width="46.57421875" style="1" customWidth="1"/>
    <col min="3" max="3" width="16.7109375" style="1" customWidth="1"/>
    <col min="4" max="4" width="12.8515625" style="1" customWidth="1"/>
    <col min="5" max="5" width="13.140625" style="14" customWidth="1"/>
    <col min="6" max="6" width="12.28125" style="14" customWidth="1"/>
    <col min="7" max="7" width="12.8515625" style="14" customWidth="1"/>
    <col min="8" max="8" width="12.57421875" style="14" customWidth="1"/>
    <col min="9" max="9" width="11.57421875" style="1" customWidth="1"/>
    <col min="10" max="10" width="15.140625" style="1" customWidth="1"/>
    <col min="11" max="11" width="11.00390625" style="1" customWidth="1"/>
    <col min="12" max="12" width="13.7109375" style="1" customWidth="1"/>
    <col min="13" max="13" width="12.140625" style="6" customWidth="1"/>
    <col min="14" max="14" width="12.421875" style="1" customWidth="1"/>
    <col min="15" max="15" width="12.7109375" style="6" customWidth="1"/>
    <col min="16" max="16" width="11.421875" style="1" customWidth="1"/>
    <col min="17" max="17" width="13.8515625" style="6" customWidth="1"/>
    <col min="18" max="18" width="11.28125" style="7" customWidth="1"/>
    <col min="19" max="19" width="13.00390625" style="2" hidden="1" customWidth="1"/>
    <col min="20" max="20" width="13.421875" style="2" hidden="1" customWidth="1"/>
    <col min="21" max="21" width="9.140625" style="2" hidden="1" customWidth="1"/>
    <col min="22" max="25" width="0" style="2" hidden="1" customWidth="1"/>
    <col min="26" max="26" width="9.140625" style="2" hidden="1" customWidth="1"/>
    <col min="27" max="28" width="0" style="2" hidden="1" customWidth="1"/>
    <col min="29" max="16384" width="8.8515625" style="2" customWidth="1"/>
  </cols>
  <sheetData>
    <row r="1" spans="3:9" ht="23.25" customHeight="1">
      <c r="C1" s="2"/>
      <c r="D1" s="2"/>
      <c r="E1" s="3"/>
      <c r="F1" s="3"/>
      <c r="G1" s="3"/>
      <c r="H1" s="4"/>
      <c r="I1" s="5"/>
    </row>
    <row r="2" spans="2:18" ht="15" customHeight="1">
      <c r="B2" s="2"/>
      <c r="C2" s="8"/>
      <c r="D2" s="9"/>
      <c r="E2" s="10"/>
      <c r="F2" s="10"/>
      <c r="G2" s="10"/>
      <c r="H2" s="10"/>
      <c r="I2" s="8"/>
      <c r="J2" s="11"/>
      <c r="K2" s="9"/>
      <c r="L2" s="2"/>
      <c r="M2" s="12"/>
      <c r="N2" s="134"/>
      <c r="O2" s="134"/>
      <c r="P2" s="134"/>
      <c r="Q2" s="134"/>
      <c r="R2" s="134"/>
    </row>
    <row r="3" spans="2:18" ht="22.5" customHeight="1" outlineLevel="1"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ht="15.75" outlineLevel="1">
      <c r="B4" s="137" t="s">
        <v>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2:18" ht="15.75" outlineLevel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ht="24" customHeight="1" outlineLevel="1"/>
    <row r="7" spans="2:18" ht="15.75" customHeight="1" outlineLevel="1">
      <c r="B7" s="15"/>
      <c r="C7" s="15"/>
      <c r="D7" s="15"/>
      <c r="E7" s="16"/>
      <c r="F7" s="17"/>
      <c r="G7" s="16"/>
      <c r="H7" s="16"/>
      <c r="J7" s="15"/>
      <c r="K7" s="15"/>
      <c r="L7" s="15"/>
      <c r="M7" s="15"/>
      <c r="N7" s="15"/>
      <c r="O7" s="15"/>
      <c r="P7" s="6" t="s">
        <v>2</v>
      </c>
      <c r="Q7" s="18">
        <v>625617</v>
      </c>
      <c r="R7" s="15"/>
    </row>
    <row r="8" spans="2:18" ht="15.75" outlineLevel="1">
      <c r="B8" s="3"/>
      <c r="C8" s="19"/>
      <c r="D8" s="20"/>
      <c r="E8" s="21"/>
      <c r="F8" s="21"/>
      <c r="G8" s="21"/>
      <c r="H8" s="21"/>
      <c r="I8" s="15"/>
      <c r="J8" s="2"/>
      <c r="K8" s="2"/>
      <c r="L8" s="2"/>
      <c r="M8" s="11"/>
      <c r="N8" s="20"/>
      <c r="O8" s="22"/>
      <c r="P8" s="20"/>
      <c r="Q8" s="22"/>
      <c r="R8" s="23" t="s">
        <v>3</v>
      </c>
    </row>
    <row r="9" spans="2:18" ht="15.75">
      <c r="B9" s="24"/>
      <c r="C9" s="25" t="s">
        <v>4</v>
      </c>
      <c r="D9" s="25" t="s">
        <v>4</v>
      </c>
      <c r="E9" s="26" t="s">
        <v>4</v>
      </c>
      <c r="F9" s="26" t="s">
        <v>4</v>
      </c>
      <c r="G9" s="26" t="s">
        <v>5</v>
      </c>
      <c r="H9" s="26" t="s">
        <v>6</v>
      </c>
      <c r="I9" s="25" t="s">
        <v>4</v>
      </c>
      <c r="J9" s="25" t="s">
        <v>7</v>
      </c>
      <c r="K9" s="25" t="s">
        <v>8</v>
      </c>
      <c r="L9" s="25" t="s">
        <v>8</v>
      </c>
      <c r="M9" s="27" t="s">
        <v>9</v>
      </c>
      <c r="N9" s="25" t="s">
        <v>10</v>
      </c>
      <c r="O9" s="28" t="s">
        <v>9</v>
      </c>
      <c r="P9" s="25" t="s">
        <v>11</v>
      </c>
      <c r="Q9" s="71" t="s">
        <v>12</v>
      </c>
      <c r="R9" s="71"/>
    </row>
    <row r="10" spans="2:18" ht="15.75">
      <c r="B10" s="22"/>
      <c r="C10" s="29" t="s">
        <v>13</v>
      </c>
      <c r="D10" s="29" t="s">
        <v>14</v>
      </c>
      <c r="E10" s="30" t="s">
        <v>15</v>
      </c>
      <c r="F10" s="30" t="s">
        <v>16</v>
      </c>
      <c r="G10" s="30" t="s">
        <v>17</v>
      </c>
      <c r="H10" s="30" t="s">
        <v>18</v>
      </c>
      <c r="I10" s="29" t="s">
        <v>19</v>
      </c>
      <c r="J10" s="29" t="s">
        <v>18</v>
      </c>
      <c r="K10" s="29" t="s">
        <v>20</v>
      </c>
      <c r="L10" s="29" t="s">
        <v>21</v>
      </c>
      <c r="M10" s="31"/>
      <c r="N10" s="29" t="s">
        <v>22</v>
      </c>
      <c r="O10" s="32" t="s">
        <v>23</v>
      </c>
      <c r="P10" s="33" t="s">
        <v>24</v>
      </c>
      <c r="Q10" s="136"/>
      <c r="R10" s="136"/>
    </row>
    <row r="11" spans="2:18" ht="15.75" customHeight="1">
      <c r="B11" s="34"/>
      <c r="C11" s="29" t="s">
        <v>25</v>
      </c>
      <c r="D11" s="29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31"/>
      <c r="N11" s="29" t="s">
        <v>35</v>
      </c>
      <c r="O11" s="32" t="s">
        <v>36</v>
      </c>
      <c r="P11" s="33" t="s">
        <v>37</v>
      </c>
      <c r="Q11" s="136"/>
      <c r="R11" s="136"/>
    </row>
    <row r="12" spans="2:18" ht="15.75">
      <c r="B12" s="35"/>
      <c r="C12" s="36"/>
      <c r="D12" s="29" t="s">
        <v>38</v>
      </c>
      <c r="E12" s="30"/>
      <c r="F12" s="30" t="s">
        <v>39</v>
      </c>
      <c r="G12" s="30" t="s">
        <v>40</v>
      </c>
      <c r="H12" s="30"/>
      <c r="I12" s="29" t="s">
        <v>41</v>
      </c>
      <c r="J12" s="29" t="s">
        <v>42</v>
      </c>
      <c r="K12" s="29"/>
      <c r="L12" s="29" t="s">
        <v>43</v>
      </c>
      <c r="M12" s="31"/>
      <c r="N12" s="29" t="s">
        <v>44</v>
      </c>
      <c r="O12" s="31" t="s">
        <v>45</v>
      </c>
      <c r="P12" s="33" t="s">
        <v>46</v>
      </c>
      <c r="Q12" s="136"/>
      <c r="R12" s="136"/>
    </row>
    <row r="13" spans="2:18" ht="15.75">
      <c r="B13" s="20"/>
      <c r="C13" s="2"/>
      <c r="D13" s="29" t="s">
        <v>47</v>
      </c>
      <c r="E13" s="30"/>
      <c r="F13" s="30"/>
      <c r="G13" s="30" t="s">
        <v>48</v>
      </c>
      <c r="H13" s="30"/>
      <c r="I13" s="29" t="s">
        <v>49</v>
      </c>
      <c r="J13" s="29"/>
      <c r="K13" s="29"/>
      <c r="L13" s="29" t="s">
        <v>50</v>
      </c>
      <c r="M13" s="31"/>
      <c r="N13" s="29"/>
      <c r="O13" s="31"/>
      <c r="P13" s="33"/>
      <c r="Q13" s="70" t="s">
        <v>51</v>
      </c>
      <c r="R13" s="135" t="s">
        <v>52</v>
      </c>
    </row>
    <row r="14" spans="2:18" ht="15.75">
      <c r="B14" s="20"/>
      <c r="C14" s="2"/>
      <c r="D14" s="2"/>
      <c r="E14" s="2"/>
      <c r="F14" s="2"/>
      <c r="G14" s="30" t="s">
        <v>53</v>
      </c>
      <c r="H14" s="30"/>
      <c r="I14" s="29"/>
      <c r="J14" s="29"/>
      <c r="K14" s="29"/>
      <c r="L14" s="39" t="s">
        <v>54</v>
      </c>
      <c r="M14" s="31"/>
      <c r="N14" s="29"/>
      <c r="O14" s="31"/>
      <c r="P14" s="33"/>
      <c r="Q14" s="70"/>
      <c r="R14" s="135"/>
    </row>
    <row r="15" spans="2:18" ht="15.75">
      <c r="B15" s="40"/>
      <c r="C15" s="41"/>
      <c r="D15" s="2"/>
      <c r="E15" s="41"/>
      <c r="F15" s="41"/>
      <c r="G15" s="2"/>
      <c r="H15" s="42"/>
      <c r="I15" s="39" t="s">
        <v>55</v>
      </c>
      <c r="J15" s="39"/>
      <c r="K15" s="39"/>
      <c r="M15" s="13"/>
      <c r="N15" s="39"/>
      <c r="O15" s="13"/>
      <c r="P15" s="43"/>
      <c r="Q15" s="70"/>
      <c r="R15" s="135"/>
    </row>
    <row r="16" spans="2:18" ht="21" customHeight="1">
      <c r="B16" s="40"/>
      <c r="C16" s="41"/>
      <c r="D16" s="2"/>
      <c r="E16" s="42"/>
      <c r="F16" s="42"/>
      <c r="G16" s="42"/>
      <c r="H16" s="42"/>
      <c r="I16" s="39" t="s">
        <v>56</v>
      </c>
      <c r="J16" s="39"/>
      <c r="K16" s="39"/>
      <c r="L16" s="39"/>
      <c r="M16" s="13"/>
      <c r="N16" s="39"/>
      <c r="O16" s="13"/>
      <c r="P16" s="43"/>
      <c r="Q16" s="37"/>
      <c r="R16" s="38"/>
    </row>
    <row r="17" spans="2:18" ht="15.75" customHeight="1">
      <c r="B17" s="44"/>
      <c r="C17" s="45"/>
      <c r="D17" s="2"/>
      <c r="E17" s="42"/>
      <c r="F17" s="42"/>
      <c r="G17" s="42"/>
      <c r="H17" s="42"/>
      <c r="I17" s="2" t="s">
        <v>57</v>
      </c>
      <c r="J17" s="46"/>
      <c r="K17" s="39"/>
      <c r="L17" s="39"/>
      <c r="M17" s="13"/>
      <c r="N17" s="39"/>
      <c r="O17" s="13"/>
      <c r="P17" s="43"/>
      <c r="Q17" s="13"/>
      <c r="R17" s="38"/>
    </row>
    <row r="18" spans="2:18" ht="0.75" customHeight="1">
      <c r="B18" s="47"/>
      <c r="C18" s="48"/>
      <c r="D18" s="49"/>
      <c r="E18" s="50"/>
      <c r="F18" s="50"/>
      <c r="G18" s="50"/>
      <c r="H18" s="50"/>
      <c r="I18" s="51"/>
      <c r="J18" s="49"/>
      <c r="K18" s="49"/>
      <c r="L18" s="49"/>
      <c r="M18" s="51"/>
      <c r="N18" s="49"/>
      <c r="O18" s="51"/>
      <c r="P18" s="49"/>
      <c r="Q18" s="52"/>
      <c r="R18" s="51"/>
    </row>
    <row r="19" spans="2:18" s="64" customFormat="1" ht="15.75">
      <c r="B19" s="65" t="s">
        <v>58</v>
      </c>
      <c r="C19" s="99">
        <f>C20+C36+C37+C38+C39+C42+C44</f>
        <v>90561.3588969999</v>
      </c>
      <c r="D19" s="60">
        <f>D20+D36+D37+D38+D39+D42+D44</f>
        <v>56875.43307877779</v>
      </c>
      <c r="E19" s="66">
        <f aca="true" t="shared" si="0" ref="E19:L19">E20+E36+E37+E42+E44+E38+E39</f>
        <v>50111.622266</v>
      </c>
      <c r="F19" s="66">
        <f t="shared" si="0"/>
        <v>1772.4955050000003</v>
      </c>
      <c r="G19" s="66">
        <f t="shared" si="0"/>
        <v>23063.559569</v>
      </c>
      <c r="H19" s="66">
        <f t="shared" si="0"/>
        <v>0</v>
      </c>
      <c r="I19" s="62">
        <f t="shared" si="0"/>
        <v>17943.1503631</v>
      </c>
      <c r="J19" s="62">
        <f t="shared" si="0"/>
        <v>200.629</v>
      </c>
      <c r="K19" s="62">
        <f t="shared" si="0"/>
        <v>1291.729812</v>
      </c>
      <c r="L19" s="60">
        <f t="shared" si="0"/>
        <v>7275.1129900000005</v>
      </c>
      <c r="M19" s="59">
        <f aca="true" t="shared" si="1" ref="M19:M44">SUM(C19:L19)</f>
        <v>249095.09148087766</v>
      </c>
      <c r="N19" s="60">
        <f>N20+N36+N37+N42+N38</f>
        <v>-49042.82980877778</v>
      </c>
      <c r="O19" s="59">
        <f aca="true" t="shared" si="2" ref="O19:O44">M19+N19</f>
        <v>200052.26167209988</v>
      </c>
      <c r="P19" s="60">
        <f>P20+P36+P37+P42</f>
        <v>-6.60476</v>
      </c>
      <c r="Q19" s="61">
        <f aca="true" t="shared" si="3" ref="Q19:Q44">O19+P19</f>
        <v>200045.6569120999</v>
      </c>
      <c r="R19" s="59">
        <f aca="true" t="shared" si="4" ref="R19:R44">Q19/$Q$7*100</f>
        <v>31.975738656734055</v>
      </c>
    </row>
    <row r="20" spans="1:18" s="72" customFormat="1" ht="18.75" customHeight="1">
      <c r="A20" s="13"/>
      <c r="B20" s="67" t="s">
        <v>59</v>
      </c>
      <c r="C20" s="68">
        <f>C21+C34+C35</f>
        <v>86694.0358389999</v>
      </c>
      <c r="D20" s="68">
        <f>D21+D34+D35</f>
        <v>46412.56860900001</v>
      </c>
      <c r="E20" s="63">
        <f>E21+E34+E35</f>
        <v>37851.169288</v>
      </c>
      <c r="F20" s="63">
        <f>F21+F34+F35</f>
        <v>1439.553505</v>
      </c>
      <c r="G20" s="63">
        <f>G21+G34+G35</f>
        <v>16574.168527</v>
      </c>
      <c r="H20" s="63"/>
      <c r="I20" s="68">
        <f>I21+I34+I35</f>
        <v>11421.039572</v>
      </c>
      <c r="J20" s="68"/>
      <c r="K20" s="69">
        <f>K21+K34+K35</f>
        <v>1291.729812</v>
      </c>
      <c r="L20" s="69">
        <f>L21+L34+L35</f>
        <v>1080.1080700000002</v>
      </c>
      <c r="M20" s="68">
        <f t="shared" si="1"/>
        <v>202764.3732219999</v>
      </c>
      <c r="N20" s="68">
        <f>N21+N34+N35</f>
        <v>-12115.249316000001</v>
      </c>
      <c r="O20" s="51">
        <f t="shared" si="2"/>
        <v>190649.1239059999</v>
      </c>
      <c r="P20" s="68">
        <f>P21+P34+P35</f>
        <v>0</v>
      </c>
      <c r="Q20" s="52">
        <f t="shared" si="3"/>
        <v>190649.1239059999</v>
      </c>
      <c r="R20" s="51">
        <f t="shared" si="4"/>
        <v>30.47377611318105</v>
      </c>
    </row>
    <row r="21" spans="2:18" ht="28.5" customHeight="1">
      <c r="B21" s="73" t="s">
        <v>60</v>
      </c>
      <c r="C21" s="54">
        <f aca="true" t="shared" si="5" ref="C21:L21">C22+C26+C27+C32+C33</f>
        <v>80175.1530989999</v>
      </c>
      <c r="D21" s="54">
        <f t="shared" si="5"/>
        <v>35898.73751100001</v>
      </c>
      <c r="E21" s="74">
        <f t="shared" si="5"/>
        <v>0</v>
      </c>
      <c r="F21" s="74">
        <f t="shared" si="5"/>
        <v>0.044553</v>
      </c>
      <c r="G21" s="74">
        <f t="shared" si="5"/>
        <v>1063.963026</v>
      </c>
      <c r="H21" s="74">
        <f t="shared" si="5"/>
        <v>0</v>
      </c>
      <c r="I21" s="54">
        <f t="shared" si="5"/>
        <v>1971.828379</v>
      </c>
      <c r="J21" s="75">
        <f t="shared" si="5"/>
        <v>0</v>
      </c>
      <c r="K21" s="75">
        <f t="shared" si="5"/>
        <v>0</v>
      </c>
      <c r="L21" s="75">
        <f t="shared" si="5"/>
        <v>0</v>
      </c>
      <c r="M21" s="54">
        <f t="shared" si="1"/>
        <v>119109.72656799991</v>
      </c>
      <c r="N21" s="75">
        <f>N22+N26+N27+N32+N33</f>
        <v>0</v>
      </c>
      <c r="O21" s="54">
        <f t="shared" si="2"/>
        <v>119109.72656799991</v>
      </c>
      <c r="P21" s="75">
        <f>P22+P26+P27+P32+P33</f>
        <v>0</v>
      </c>
      <c r="Q21" s="51">
        <f t="shared" si="3"/>
        <v>119109.72656799991</v>
      </c>
      <c r="R21" s="54">
        <f t="shared" si="4"/>
        <v>19.038761185837327</v>
      </c>
    </row>
    <row r="22" spans="2:18" ht="30.75" customHeight="1">
      <c r="B22" s="76" t="s">
        <v>61</v>
      </c>
      <c r="C22" s="54">
        <f aca="true" t="shared" si="6" ref="C22:H22">C23+C24+C25</f>
        <v>20040.8612739999</v>
      </c>
      <c r="D22" s="54">
        <f t="shared" si="6"/>
        <v>14885.882797</v>
      </c>
      <c r="E22" s="74">
        <f t="shared" si="6"/>
        <v>0</v>
      </c>
      <c r="F22" s="74">
        <f t="shared" si="6"/>
        <v>0</v>
      </c>
      <c r="G22" s="74">
        <f t="shared" si="6"/>
        <v>0</v>
      </c>
      <c r="H22" s="74">
        <f t="shared" si="6"/>
        <v>0</v>
      </c>
      <c r="I22" s="75"/>
      <c r="J22" s="75">
        <f>J23+J24+J25</f>
        <v>0</v>
      </c>
      <c r="K22" s="77">
        <f>K23+K24+K25</f>
        <v>0</v>
      </c>
      <c r="L22" s="75">
        <f>L23+L24+L25</f>
        <v>0</v>
      </c>
      <c r="M22" s="54">
        <f t="shared" si="1"/>
        <v>34926.7440709999</v>
      </c>
      <c r="N22" s="75">
        <f>N23+N24+N25</f>
        <v>0</v>
      </c>
      <c r="O22" s="54">
        <f t="shared" si="2"/>
        <v>34926.7440709999</v>
      </c>
      <c r="P22" s="75">
        <f>P23+P24+P25</f>
        <v>0</v>
      </c>
      <c r="Q22" s="51">
        <f t="shared" si="3"/>
        <v>34926.7440709999</v>
      </c>
      <c r="R22" s="54">
        <f t="shared" si="4"/>
        <v>5.582767743044051</v>
      </c>
    </row>
    <row r="23" spans="2:18" ht="22.5" customHeight="1">
      <c r="B23" s="78" t="s">
        <v>62</v>
      </c>
      <c r="C23" s="77">
        <v>10893.178742</v>
      </c>
      <c r="D23" s="77">
        <v>32.561306</v>
      </c>
      <c r="E23" s="79"/>
      <c r="F23" s="79"/>
      <c r="G23" s="79"/>
      <c r="H23" s="79"/>
      <c r="I23" s="80"/>
      <c r="J23" s="77"/>
      <c r="K23" s="77"/>
      <c r="L23" s="77"/>
      <c r="M23" s="80">
        <f t="shared" si="1"/>
        <v>10925.740048</v>
      </c>
      <c r="N23" s="77"/>
      <c r="O23" s="80">
        <f t="shared" si="2"/>
        <v>10925.740048</v>
      </c>
      <c r="P23" s="77"/>
      <c r="Q23" s="69">
        <f t="shared" si="3"/>
        <v>10925.740048</v>
      </c>
      <c r="R23" s="80">
        <f t="shared" si="4"/>
        <v>1.7463943671607391</v>
      </c>
    </row>
    <row r="24" spans="2:18" ht="26.25" customHeight="1">
      <c r="B24" s="78" t="s">
        <v>63</v>
      </c>
      <c r="C24" s="77">
        <v>7894.606789999901</v>
      </c>
      <c r="D24" s="77">
        <v>14841.278357000001</v>
      </c>
      <c r="E24" s="17"/>
      <c r="F24" s="17"/>
      <c r="G24" s="17"/>
      <c r="H24" s="17"/>
      <c r="I24" s="80"/>
      <c r="J24" s="77"/>
      <c r="K24" s="77"/>
      <c r="L24" s="77"/>
      <c r="M24" s="80">
        <f t="shared" si="1"/>
        <v>22735.885146999903</v>
      </c>
      <c r="N24" s="77"/>
      <c r="O24" s="80">
        <f t="shared" si="2"/>
        <v>22735.885146999903</v>
      </c>
      <c r="P24" s="77"/>
      <c r="Q24" s="69">
        <f t="shared" si="3"/>
        <v>22735.885146999903</v>
      </c>
      <c r="R24" s="80">
        <f t="shared" si="4"/>
        <v>3.63415398670431</v>
      </c>
    </row>
    <row r="25" spans="2:18" ht="30.75" customHeight="1">
      <c r="B25" s="81" t="s">
        <v>64</v>
      </c>
      <c r="C25" s="77">
        <v>1253.075742</v>
      </c>
      <c r="D25" s="77">
        <v>12.043134</v>
      </c>
      <c r="E25" s="17"/>
      <c r="F25" s="17"/>
      <c r="G25" s="17"/>
      <c r="H25" s="17"/>
      <c r="I25" s="80"/>
      <c r="J25" s="77"/>
      <c r="K25" s="77"/>
      <c r="L25" s="77"/>
      <c r="M25" s="80">
        <f t="shared" si="1"/>
        <v>1265.118876</v>
      </c>
      <c r="N25" s="77"/>
      <c r="O25" s="80">
        <f t="shared" si="2"/>
        <v>1265.118876</v>
      </c>
      <c r="P25" s="77"/>
      <c r="Q25" s="69">
        <f t="shared" si="3"/>
        <v>1265.118876</v>
      </c>
      <c r="R25" s="80">
        <f t="shared" si="4"/>
        <v>0.20221938917900248</v>
      </c>
    </row>
    <row r="26" spans="2:18" ht="28.5" customHeight="1">
      <c r="B26" s="76" t="s">
        <v>65</v>
      </c>
      <c r="C26" s="77">
        <v>50.974463</v>
      </c>
      <c r="D26" s="77">
        <v>4352.193047</v>
      </c>
      <c r="E26" s="79"/>
      <c r="F26" s="79"/>
      <c r="G26" s="79"/>
      <c r="H26" s="79"/>
      <c r="I26" s="80"/>
      <c r="J26" s="77"/>
      <c r="K26" s="53"/>
      <c r="L26" s="77"/>
      <c r="M26" s="80">
        <f t="shared" si="1"/>
        <v>4403.167509999999</v>
      </c>
      <c r="N26" s="77"/>
      <c r="O26" s="80">
        <f t="shared" si="2"/>
        <v>4403.167509999999</v>
      </c>
      <c r="P26" s="77"/>
      <c r="Q26" s="69">
        <f t="shared" si="3"/>
        <v>4403.167509999999</v>
      </c>
      <c r="R26" s="80">
        <f t="shared" si="4"/>
        <v>0.7038119983951842</v>
      </c>
    </row>
    <row r="27" spans="2:18" ht="36.75" customHeight="1">
      <c r="B27" s="82" t="s">
        <v>66</v>
      </c>
      <c r="C27" s="83">
        <f>SUM(C28:C31)</f>
        <v>59432.227492</v>
      </c>
      <c r="D27" s="83">
        <f aca="true" t="shared" si="7" ref="D27:L27">D28+D29+D30+D31</f>
        <v>16497.454879</v>
      </c>
      <c r="E27" s="57">
        <f t="shared" si="7"/>
        <v>0</v>
      </c>
      <c r="F27" s="57">
        <f t="shared" si="7"/>
        <v>0.044553</v>
      </c>
      <c r="G27" s="57">
        <f t="shared" si="7"/>
        <v>1063.963026</v>
      </c>
      <c r="H27" s="57">
        <f t="shared" si="7"/>
        <v>0</v>
      </c>
      <c r="I27" s="83">
        <f t="shared" si="7"/>
        <v>1781.108379</v>
      </c>
      <c r="J27" s="53">
        <f t="shared" si="7"/>
        <v>0</v>
      </c>
      <c r="K27" s="77">
        <f t="shared" si="7"/>
        <v>0</v>
      </c>
      <c r="L27" s="53">
        <f t="shared" si="7"/>
        <v>0</v>
      </c>
      <c r="M27" s="54">
        <f t="shared" si="1"/>
        <v>78774.798329</v>
      </c>
      <c r="N27" s="53">
        <f>N28+N29+N30</f>
        <v>0</v>
      </c>
      <c r="O27" s="54">
        <f t="shared" si="2"/>
        <v>78774.798329</v>
      </c>
      <c r="P27" s="53">
        <f>P28+P29+P30</f>
        <v>0</v>
      </c>
      <c r="Q27" s="51">
        <f t="shared" si="3"/>
        <v>78774.798329</v>
      </c>
      <c r="R27" s="54">
        <f t="shared" si="4"/>
        <v>12.591537366951345</v>
      </c>
    </row>
    <row r="28" spans="2:18" ht="18.75" customHeight="1">
      <c r="B28" s="78" t="s">
        <v>67</v>
      </c>
      <c r="C28" s="77">
        <v>36610.290534</v>
      </c>
      <c r="D28" s="77">
        <v>15216.742891</v>
      </c>
      <c r="E28" s="79"/>
      <c r="F28" s="79"/>
      <c r="G28" s="79"/>
      <c r="H28" s="79"/>
      <c r="I28" s="80"/>
      <c r="J28" s="77"/>
      <c r="K28" s="77"/>
      <c r="L28" s="77"/>
      <c r="M28" s="80">
        <f t="shared" si="1"/>
        <v>51827.033425</v>
      </c>
      <c r="N28" s="77"/>
      <c r="O28" s="80">
        <f t="shared" si="2"/>
        <v>51827.033425</v>
      </c>
      <c r="P28" s="77"/>
      <c r="Q28" s="69">
        <f t="shared" si="3"/>
        <v>51827.033425</v>
      </c>
      <c r="R28" s="80">
        <f t="shared" si="4"/>
        <v>8.284147237846797</v>
      </c>
    </row>
    <row r="29" spans="2:18" ht="20.25" customHeight="1">
      <c r="B29" s="78" t="s">
        <v>68</v>
      </c>
      <c r="C29" s="77">
        <v>19798.031423</v>
      </c>
      <c r="D29" s="77"/>
      <c r="E29" s="17"/>
      <c r="F29" s="17"/>
      <c r="G29" s="17"/>
      <c r="H29" s="17"/>
      <c r="I29" s="84">
        <v>1308.016402</v>
      </c>
      <c r="J29" s="77"/>
      <c r="K29" s="85"/>
      <c r="L29" s="77"/>
      <c r="M29" s="80">
        <f t="shared" si="1"/>
        <v>21106.047825</v>
      </c>
      <c r="N29" s="77"/>
      <c r="O29" s="80">
        <f t="shared" si="2"/>
        <v>21106.047825</v>
      </c>
      <c r="P29" s="77"/>
      <c r="Q29" s="69">
        <f t="shared" si="3"/>
        <v>21106.047825</v>
      </c>
      <c r="R29" s="80">
        <f t="shared" si="4"/>
        <v>3.3736371973587675</v>
      </c>
    </row>
    <row r="30" spans="2:18" s="86" customFormat="1" ht="33.75" customHeight="1">
      <c r="B30" s="87" t="s">
        <v>69</v>
      </c>
      <c r="C30" s="77">
        <v>419.11253800000003</v>
      </c>
      <c r="D30" s="77">
        <v>36.769585</v>
      </c>
      <c r="E30" s="88"/>
      <c r="F30" s="57">
        <v>0</v>
      </c>
      <c r="G30" s="57">
        <v>1063.963026</v>
      </c>
      <c r="H30" s="88"/>
      <c r="I30" s="89">
        <v>1.513977</v>
      </c>
      <c r="J30" s="85"/>
      <c r="K30" s="53"/>
      <c r="L30" s="85"/>
      <c r="M30" s="54">
        <f t="shared" si="1"/>
        <v>1521.359126</v>
      </c>
      <c r="N30" s="53"/>
      <c r="O30" s="54">
        <f t="shared" si="2"/>
        <v>1521.359126</v>
      </c>
      <c r="P30" s="53"/>
      <c r="Q30" s="51">
        <f t="shared" si="3"/>
        <v>1521.359126</v>
      </c>
      <c r="R30" s="54">
        <f t="shared" si="4"/>
        <v>0.24317739543522635</v>
      </c>
    </row>
    <row r="31" spans="2:18" ht="45.75" customHeight="1">
      <c r="B31" s="87" t="s">
        <v>70</v>
      </c>
      <c r="C31" s="77">
        <v>2604.792997</v>
      </c>
      <c r="D31" s="77">
        <v>1243.942403</v>
      </c>
      <c r="E31" s="57"/>
      <c r="F31" s="57">
        <v>0.044553</v>
      </c>
      <c r="G31" s="57"/>
      <c r="H31" s="57"/>
      <c r="I31" s="53">
        <v>471.578</v>
      </c>
      <c r="J31" s="53"/>
      <c r="K31" s="53"/>
      <c r="L31" s="53"/>
      <c r="M31" s="54">
        <f t="shared" si="1"/>
        <v>4320.357953000001</v>
      </c>
      <c r="N31" s="53"/>
      <c r="O31" s="54">
        <f t="shared" si="2"/>
        <v>4320.357953000001</v>
      </c>
      <c r="P31" s="53"/>
      <c r="Q31" s="51">
        <f t="shared" si="3"/>
        <v>4320.357953000001</v>
      </c>
      <c r="R31" s="54">
        <f t="shared" si="4"/>
        <v>0.6905755363105543</v>
      </c>
    </row>
    <row r="32" spans="2:18" ht="30.75" customHeight="1">
      <c r="B32" s="82" t="s">
        <v>71</v>
      </c>
      <c r="C32" s="77">
        <v>619.979735</v>
      </c>
      <c r="D32" s="77">
        <v>0</v>
      </c>
      <c r="E32" s="57"/>
      <c r="F32" s="57"/>
      <c r="G32" s="57"/>
      <c r="H32" s="57"/>
      <c r="I32" s="53">
        <v>0</v>
      </c>
      <c r="J32" s="53"/>
      <c r="K32" s="53"/>
      <c r="L32" s="53"/>
      <c r="M32" s="54">
        <f t="shared" si="1"/>
        <v>619.979735</v>
      </c>
      <c r="N32" s="53"/>
      <c r="O32" s="54">
        <f t="shared" si="2"/>
        <v>619.979735</v>
      </c>
      <c r="P32" s="53"/>
      <c r="Q32" s="51">
        <f t="shared" si="3"/>
        <v>619.979735</v>
      </c>
      <c r="R32" s="54">
        <f t="shared" si="4"/>
        <v>0.09909892713912825</v>
      </c>
    </row>
    <row r="33" spans="2:18" ht="26.25" customHeight="1">
      <c r="B33" s="90" t="s">
        <v>72</v>
      </c>
      <c r="C33" s="77">
        <v>31.110135</v>
      </c>
      <c r="D33" s="77">
        <v>163.206788</v>
      </c>
      <c r="E33" s="57"/>
      <c r="F33" s="57"/>
      <c r="G33" s="57"/>
      <c r="H33" s="57"/>
      <c r="I33" s="53">
        <v>190.72</v>
      </c>
      <c r="J33" s="53"/>
      <c r="K33" s="53"/>
      <c r="L33" s="53"/>
      <c r="M33" s="54">
        <f t="shared" si="1"/>
        <v>385.036923</v>
      </c>
      <c r="N33" s="53"/>
      <c r="O33" s="54">
        <f t="shared" si="2"/>
        <v>385.036923</v>
      </c>
      <c r="P33" s="53"/>
      <c r="Q33" s="51">
        <f t="shared" si="3"/>
        <v>385.036923</v>
      </c>
      <c r="R33" s="54">
        <f t="shared" si="4"/>
        <v>0.06154515030761632</v>
      </c>
    </row>
    <row r="34" spans="2:18" ht="27.75" customHeight="1">
      <c r="B34" s="91" t="s">
        <v>73</v>
      </c>
      <c r="C34" s="77">
        <v>160.464283</v>
      </c>
      <c r="D34" s="77"/>
      <c r="E34" s="57">
        <v>37684.220224</v>
      </c>
      <c r="F34" s="57">
        <v>1415.5721600000002</v>
      </c>
      <c r="G34" s="57">
        <v>15450.487569</v>
      </c>
      <c r="H34" s="57"/>
      <c r="I34" s="53">
        <v>16.347193</v>
      </c>
      <c r="J34" s="53"/>
      <c r="K34" s="77"/>
      <c r="L34" s="53"/>
      <c r="M34" s="54">
        <f t="shared" si="1"/>
        <v>54727.091429</v>
      </c>
      <c r="N34" s="92">
        <v>-348.147516</v>
      </c>
      <c r="O34" s="54">
        <f t="shared" si="2"/>
        <v>54378.943913</v>
      </c>
      <c r="P34" s="53"/>
      <c r="Q34" s="51">
        <f t="shared" si="3"/>
        <v>54378.943913</v>
      </c>
      <c r="R34" s="54">
        <f t="shared" si="4"/>
        <v>8.692050234088908</v>
      </c>
    </row>
    <row r="35" spans="2:18" ht="27" customHeight="1">
      <c r="B35" s="93" t="s">
        <v>74</v>
      </c>
      <c r="C35" s="19">
        <v>6358.418457</v>
      </c>
      <c r="D35" s="77">
        <v>10513.831098</v>
      </c>
      <c r="E35" s="17">
        <v>166.949064</v>
      </c>
      <c r="F35" s="17">
        <v>23.936792</v>
      </c>
      <c r="G35" s="17">
        <v>59.717932</v>
      </c>
      <c r="H35" s="17"/>
      <c r="I35" s="77">
        <v>9432.864</v>
      </c>
      <c r="J35" s="77"/>
      <c r="K35" s="77">
        <v>1291.729812</v>
      </c>
      <c r="L35" s="77">
        <v>1080.1080700000002</v>
      </c>
      <c r="M35" s="80">
        <f t="shared" si="1"/>
        <v>28927.555225000004</v>
      </c>
      <c r="N35" s="92">
        <v>-11767.1018</v>
      </c>
      <c r="O35" s="80">
        <f t="shared" si="2"/>
        <v>17160.453425000003</v>
      </c>
      <c r="P35" s="77"/>
      <c r="Q35" s="69">
        <f t="shared" si="3"/>
        <v>17160.453425000003</v>
      </c>
      <c r="R35" s="80">
        <f t="shared" si="4"/>
        <v>2.7429646932548195</v>
      </c>
    </row>
    <row r="36" spans="2:19" ht="24" customHeight="1">
      <c r="B36" s="94" t="s">
        <v>75</v>
      </c>
      <c r="C36" s="77">
        <v>0</v>
      </c>
      <c r="D36" s="77">
        <v>5994.013814</v>
      </c>
      <c r="E36" s="17">
        <v>12254.155</v>
      </c>
      <c r="F36" s="17">
        <v>267.812</v>
      </c>
      <c r="G36" s="17">
        <v>6435.89356</v>
      </c>
      <c r="H36" s="17"/>
      <c r="I36" s="77">
        <v>5700.380421</v>
      </c>
      <c r="J36" s="77"/>
      <c r="K36" s="77"/>
      <c r="L36" s="77">
        <v>6193.67197</v>
      </c>
      <c r="M36" s="80">
        <f t="shared" si="1"/>
        <v>36845.926765000004</v>
      </c>
      <c r="N36" s="83">
        <v>-36845.926765000004</v>
      </c>
      <c r="O36" s="80">
        <f t="shared" si="2"/>
        <v>0</v>
      </c>
      <c r="P36" s="77"/>
      <c r="Q36" s="69">
        <f t="shared" si="3"/>
        <v>0</v>
      </c>
      <c r="R36" s="80">
        <f t="shared" si="4"/>
        <v>0</v>
      </c>
      <c r="S36" s="2">
        <v>5174.867</v>
      </c>
    </row>
    <row r="37" spans="2:18" ht="23.25" customHeight="1">
      <c r="B37" s="94" t="s">
        <v>76</v>
      </c>
      <c r="C37" s="53">
        <v>299.768298</v>
      </c>
      <c r="D37" s="77">
        <v>262.442208</v>
      </c>
      <c r="E37" s="17"/>
      <c r="F37" s="17"/>
      <c r="G37" s="17"/>
      <c r="H37" s="17"/>
      <c r="I37" s="77">
        <v>87.46037009999999</v>
      </c>
      <c r="J37" s="77"/>
      <c r="K37" s="77"/>
      <c r="L37" s="77"/>
      <c r="M37" s="80">
        <f t="shared" si="1"/>
        <v>649.6708761</v>
      </c>
      <c r="N37" s="77">
        <v>0</v>
      </c>
      <c r="O37" s="80">
        <f t="shared" si="2"/>
        <v>649.6708761</v>
      </c>
      <c r="P37" s="77"/>
      <c r="Q37" s="69">
        <f t="shared" si="3"/>
        <v>649.6708761</v>
      </c>
      <c r="R37" s="80">
        <f t="shared" si="4"/>
        <v>0.10384482456518924</v>
      </c>
    </row>
    <row r="38" spans="2:18" ht="21" customHeight="1">
      <c r="B38" s="94" t="s">
        <v>77</v>
      </c>
      <c r="C38" s="77">
        <v>0</v>
      </c>
      <c r="D38" s="77">
        <v>80.32077777777779</v>
      </c>
      <c r="E38" s="17"/>
      <c r="F38" s="17"/>
      <c r="G38" s="17">
        <v>0</v>
      </c>
      <c r="H38" s="17"/>
      <c r="I38" s="80"/>
      <c r="J38" s="77">
        <v>200.629</v>
      </c>
      <c r="K38" s="77"/>
      <c r="L38" s="77">
        <v>1.33295</v>
      </c>
      <c r="M38" s="80">
        <f t="shared" si="1"/>
        <v>282.2827277777778</v>
      </c>
      <c r="N38" s="83">
        <v>-81.65372777777779</v>
      </c>
      <c r="O38" s="80">
        <f t="shared" si="2"/>
        <v>200.629</v>
      </c>
      <c r="P38" s="77"/>
      <c r="Q38" s="69">
        <f t="shared" si="3"/>
        <v>200.629</v>
      </c>
      <c r="R38" s="80">
        <f t="shared" si="4"/>
        <v>0.03206898150146176</v>
      </c>
    </row>
    <row r="39" spans="2:27" ht="36" customHeight="1">
      <c r="B39" s="56" t="s">
        <v>78</v>
      </c>
      <c r="C39" s="19">
        <v>3926.2</v>
      </c>
      <c r="D39" s="77">
        <v>4126.08767</v>
      </c>
      <c r="E39" s="17">
        <v>6.297977999999999</v>
      </c>
      <c r="F39" s="17">
        <v>65.13</v>
      </c>
      <c r="G39" s="17">
        <v>53.497482000000005</v>
      </c>
      <c r="H39" s="17"/>
      <c r="I39" s="58">
        <v>734.27</v>
      </c>
      <c r="J39" s="77"/>
      <c r="K39" s="77"/>
      <c r="L39" s="77"/>
      <c r="M39" s="80">
        <f t="shared" si="1"/>
        <v>8911.483129999999</v>
      </c>
      <c r="N39" s="77"/>
      <c r="O39" s="80">
        <f t="shared" si="2"/>
        <v>8911.483129999999</v>
      </c>
      <c r="P39" s="77"/>
      <c r="Q39" s="69">
        <f t="shared" si="3"/>
        <v>8911.483129999999</v>
      </c>
      <c r="R39" s="80">
        <f t="shared" si="4"/>
        <v>1.424431102415695</v>
      </c>
      <c r="S39" s="2">
        <f>Q39/Q54*100</f>
        <v>63.680439112590214</v>
      </c>
      <c r="T39" s="2">
        <f>3099.02+2.24+6.29+2231.06+52.39+594.86+56.49+0.97</f>
        <v>6043.32</v>
      </c>
      <c r="U39" s="2">
        <v>5033.1</v>
      </c>
      <c r="W39" s="2">
        <f>Q39/U39*100</f>
        <v>177.05754167411732</v>
      </c>
      <c r="Z39" s="2">
        <f>2617.65+647.44-775.954</f>
        <v>2489.1360000000004</v>
      </c>
      <c r="AA39" s="2">
        <f>Z39-C39</f>
        <v>-1437.0639999999994</v>
      </c>
    </row>
    <row r="40" spans="2:18" ht="9" customHeight="1">
      <c r="B40" s="56"/>
      <c r="C40" s="19"/>
      <c r="D40" s="77"/>
      <c r="E40" s="17"/>
      <c r="F40" s="17"/>
      <c r="G40" s="17"/>
      <c r="H40" s="17"/>
      <c r="I40" s="95"/>
      <c r="J40" s="77"/>
      <c r="K40" s="77"/>
      <c r="L40" s="77"/>
      <c r="M40" s="80">
        <f t="shared" si="1"/>
        <v>0</v>
      </c>
      <c r="N40" s="77"/>
      <c r="O40" s="80">
        <f t="shared" si="2"/>
        <v>0</v>
      </c>
      <c r="P40" s="77"/>
      <c r="Q40" s="69">
        <f t="shared" si="3"/>
        <v>0</v>
      </c>
      <c r="R40" s="80">
        <f t="shared" si="4"/>
        <v>0</v>
      </c>
    </row>
    <row r="41" spans="2:18" ht="20.25" customHeight="1" hidden="1">
      <c r="B41" s="56" t="s">
        <v>79</v>
      </c>
      <c r="C41" s="19">
        <v>238.067</v>
      </c>
      <c r="D41" s="77" t="e">
        <v>#REF!</v>
      </c>
      <c r="E41" s="17"/>
      <c r="F41" s="17"/>
      <c r="G41" s="17"/>
      <c r="H41" s="17"/>
      <c r="I41" s="95"/>
      <c r="J41" s="77"/>
      <c r="K41" s="77"/>
      <c r="L41" s="77"/>
      <c r="M41" s="80" t="e">
        <f t="shared" si="1"/>
        <v>#REF!</v>
      </c>
      <c r="N41" s="77"/>
      <c r="O41" s="80" t="e">
        <f t="shared" si="2"/>
        <v>#REF!</v>
      </c>
      <c r="P41" s="77"/>
      <c r="Q41" s="69" t="e">
        <f t="shared" si="3"/>
        <v>#REF!</v>
      </c>
      <c r="R41" s="80" t="e">
        <f t="shared" si="4"/>
        <v>#REF!</v>
      </c>
    </row>
    <row r="42" spans="2:20" ht="22.5" customHeight="1">
      <c r="B42" s="94" t="s">
        <v>80</v>
      </c>
      <c r="C42" s="53">
        <v>6.60476</v>
      </c>
      <c r="D42" s="53">
        <v>0</v>
      </c>
      <c r="E42" s="57">
        <v>0</v>
      </c>
      <c r="F42" s="57">
        <v>0</v>
      </c>
      <c r="G42" s="57">
        <v>0</v>
      </c>
      <c r="H42" s="57">
        <v>0</v>
      </c>
      <c r="I42" s="53">
        <v>0</v>
      </c>
      <c r="J42" s="77"/>
      <c r="K42" s="53"/>
      <c r="L42" s="77">
        <v>0</v>
      </c>
      <c r="M42" s="80">
        <f t="shared" si="1"/>
        <v>6.60476</v>
      </c>
      <c r="N42" s="77"/>
      <c r="O42" s="80">
        <f t="shared" si="2"/>
        <v>6.60476</v>
      </c>
      <c r="P42" s="77">
        <f>P43</f>
        <v>-6.60476</v>
      </c>
      <c r="Q42" s="96">
        <f t="shared" si="3"/>
        <v>0</v>
      </c>
      <c r="R42" s="80">
        <f t="shared" si="4"/>
        <v>0</v>
      </c>
      <c r="T42" s="2">
        <v>629.1</v>
      </c>
    </row>
    <row r="43" spans="2:20" ht="30">
      <c r="B43" s="97" t="s">
        <v>81</v>
      </c>
      <c r="C43" s="53">
        <v>6.60476</v>
      </c>
      <c r="D43" s="77">
        <v>0</v>
      </c>
      <c r="E43" s="57"/>
      <c r="F43" s="57">
        <v>0</v>
      </c>
      <c r="G43" s="57"/>
      <c r="H43" s="57"/>
      <c r="I43" s="54">
        <v>0</v>
      </c>
      <c r="J43" s="53"/>
      <c r="K43" s="53"/>
      <c r="L43" s="53"/>
      <c r="M43" s="54">
        <f t="shared" si="1"/>
        <v>6.60476</v>
      </c>
      <c r="N43" s="53"/>
      <c r="O43" s="54">
        <f t="shared" si="2"/>
        <v>6.60476</v>
      </c>
      <c r="P43" s="53">
        <f>-O43</f>
        <v>-6.60476</v>
      </c>
      <c r="Q43" s="55">
        <f t="shared" si="3"/>
        <v>0</v>
      </c>
      <c r="R43" s="54">
        <f t="shared" si="4"/>
        <v>0</v>
      </c>
      <c r="T43" s="2">
        <v>-691</v>
      </c>
    </row>
    <row r="44" spans="2:20" ht="36" customHeight="1">
      <c r="B44" s="56" t="s">
        <v>82</v>
      </c>
      <c r="C44" s="53">
        <v>-365.25</v>
      </c>
      <c r="D44" s="77"/>
      <c r="E44" s="57"/>
      <c r="F44" s="57">
        <v>0</v>
      </c>
      <c r="G44" s="57"/>
      <c r="H44" s="57"/>
      <c r="I44" s="54"/>
      <c r="J44" s="53"/>
      <c r="K44" s="53"/>
      <c r="L44" s="53"/>
      <c r="M44" s="54">
        <f t="shared" si="1"/>
        <v>-365.25</v>
      </c>
      <c r="N44" s="53"/>
      <c r="O44" s="54">
        <f t="shared" si="2"/>
        <v>-365.25</v>
      </c>
      <c r="P44" s="53"/>
      <c r="Q44" s="55">
        <f t="shared" si="3"/>
        <v>-365.25</v>
      </c>
      <c r="R44" s="54">
        <f t="shared" si="4"/>
        <v>-0.058382364929341755</v>
      </c>
      <c r="T44" s="2">
        <f>T39+T42-T43</f>
        <v>7363.42</v>
      </c>
    </row>
    <row r="45" spans="2:21" s="72" customFormat="1" ht="18.75" customHeight="1">
      <c r="B45" s="98" t="s">
        <v>83</v>
      </c>
      <c r="C45" s="99">
        <f>C46+C58+C61+C64</f>
        <v>110128.04853100001</v>
      </c>
      <c r="D45" s="99">
        <f aca="true" t="shared" si="8" ref="D45:L45">D46+D58+D61+D64+D65</f>
        <v>58008.98128177777</v>
      </c>
      <c r="E45" s="99">
        <f t="shared" si="8"/>
        <v>49910.981915</v>
      </c>
      <c r="F45" s="99">
        <f t="shared" si="8"/>
        <v>1781.3308746000002</v>
      </c>
      <c r="G45" s="99">
        <f t="shared" si="8"/>
        <v>23084.809573</v>
      </c>
      <c r="H45" s="66">
        <f t="shared" si="8"/>
        <v>105.29</v>
      </c>
      <c r="I45" s="99">
        <f t="shared" si="8"/>
        <v>17562.014109</v>
      </c>
      <c r="J45" s="99">
        <f t="shared" si="8"/>
        <v>200.629</v>
      </c>
      <c r="K45" s="66">
        <f t="shared" si="8"/>
        <v>923.230906</v>
      </c>
      <c r="L45" s="100">
        <f t="shared" si="8"/>
        <v>8176.660832999999</v>
      </c>
      <c r="M45" s="100">
        <f aca="true" t="shared" si="9" ref="M45:M64">SUM(C45:L45)</f>
        <v>269881.9770233778</v>
      </c>
      <c r="N45" s="99">
        <f>N46+N58+N61+N64+N65</f>
        <v>-49042.82980877779</v>
      </c>
      <c r="O45" s="62">
        <f aca="true" t="shared" si="10" ref="O45:O64">M45+N45</f>
        <v>220839.1472146</v>
      </c>
      <c r="P45" s="99">
        <f>P46+P58+P61+P64+P65</f>
        <v>-5022.235247</v>
      </c>
      <c r="Q45" s="101">
        <f aca="true" t="shared" si="11" ref="Q45:Q61">O45+P45</f>
        <v>215816.9119676</v>
      </c>
      <c r="R45" s="62">
        <f aca="true" t="shared" si="12" ref="R45:R64">Q45/$Q$7*100</f>
        <v>34.496650821125385</v>
      </c>
      <c r="S45" s="72">
        <f>Q45-Q49</f>
        <v>205060.7169206</v>
      </c>
      <c r="T45" s="72">
        <f>Q19-S45</f>
        <v>-5015.060008500121</v>
      </c>
      <c r="U45" s="102">
        <f>T45/Q7*100</f>
        <v>-0.8016182438297106</v>
      </c>
    </row>
    <row r="46" spans="2:18" ht="19.5" customHeight="1">
      <c r="B46" s="103" t="s">
        <v>84</v>
      </c>
      <c r="C46" s="22">
        <f>SUM(C47:C51)+C57</f>
        <v>105691.225892</v>
      </c>
      <c r="D46" s="22">
        <f aca="true" t="shared" si="13" ref="D46:L46">D47+D48+D49+D50+D51+D57</f>
        <v>48389.51756733333</v>
      </c>
      <c r="E46" s="104">
        <f t="shared" si="13"/>
        <v>49945.983642</v>
      </c>
      <c r="F46" s="104">
        <f t="shared" si="13"/>
        <v>1791.9309956000002</v>
      </c>
      <c r="G46" s="104">
        <f t="shared" si="13"/>
        <v>23099.64447</v>
      </c>
      <c r="H46" s="104">
        <f t="shared" si="13"/>
        <v>0</v>
      </c>
      <c r="I46" s="22">
        <f t="shared" si="13"/>
        <v>16490.744419</v>
      </c>
      <c r="J46" s="22">
        <f t="shared" si="13"/>
        <v>200.629</v>
      </c>
      <c r="K46" s="105">
        <f t="shared" si="13"/>
        <v>923.23153</v>
      </c>
      <c r="L46" s="22">
        <f t="shared" si="13"/>
        <v>1347.10607</v>
      </c>
      <c r="M46" s="80">
        <f t="shared" si="9"/>
        <v>247880.0135859333</v>
      </c>
      <c r="N46" s="22">
        <f>N47+N48+N49+N50+N51+N57</f>
        <v>-48916.62397877779</v>
      </c>
      <c r="O46" s="80">
        <f t="shared" si="10"/>
        <v>198963.38960715552</v>
      </c>
      <c r="P46" s="22">
        <f>P47+P48+P49+P50+P51+P57</f>
        <v>0</v>
      </c>
      <c r="Q46" s="96">
        <f t="shared" si="11"/>
        <v>198963.38960715552</v>
      </c>
      <c r="R46" s="80">
        <f t="shared" si="12"/>
        <v>31.802746665636565</v>
      </c>
    </row>
    <row r="47" spans="2:18" ht="23.25" customHeight="1">
      <c r="B47" s="106" t="s">
        <v>85</v>
      </c>
      <c r="C47" s="105">
        <v>19890.097822</v>
      </c>
      <c r="D47" s="105">
        <v>18712.75182166667</v>
      </c>
      <c r="E47" s="79">
        <v>154.84344</v>
      </c>
      <c r="F47" s="79">
        <v>90.21942</v>
      </c>
      <c r="G47" s="79">
        <v>150.438815</v>
      </c>
      <c r="H47" s="79"/>
      <c r="I47" s="107">
        <v>7054.079</v>
      </c>
      <c r="J47" s="105">
        <v>0</v>
      </c>
      <c r="K47" s="5"/>
      <c r="L47" s="105">
        <v>246.197</v>
      </c>
      <c r="M47" s="80">
        <f t="shared" si="9"/>
        <v>46298.627318666666</v>
      </c>
      <c r="N47" s="20"/>
      <c r="O47" s="80">
        <f t="shared" si="10"/>
        <v>46298.627318666666</v>
      </c>
      <c r="P47" s="20"/>
      <c r="Q47" s="96">
        <f t="shared" si="11"/>
        <v>46298.627318666666</v>
      </c>
      <c r="R47" s="80">
        <f t="shared" si="12"/>
        <v>7.400474622439394</v>
      </c>
    </row>
    <row r="48" spans="2:19" ht="23.25" customHeight="1">
      <c r="B48" s="106" t="s">
        <v>86</v>
      </c>
      <c r="C48" s="105">
        <v>4405.510158</v>
      </c>
      <c r="D48" s="105">
        <v>15864.948143666667</v>
      </c>
      <c r="E48" s="79">
        <v>384.355121</v>
      </c>
      <c r="F48" s="79">
        <v>61.351794</v>
      </c>
      <c r="G48" s="79">
        <v>21644.01051</v>
      </c>
      <c r="H48" s="79">
        <v>0</v>
      </c>
      <c r="I48" s="5">
        <v>5192.859</v>
      </c>
      <c r="J48" s="5">
        <v>0</v>
      </c>
      <c r="K48" s="5">
        <v>21.202654</v>
      </c>
      <c r="L48" s="5">
        <v>1033.64792</v>
      </c>
      <c r="M48" s="80">
        <f t="shared" si="9"/>
        <v>48607.88530066667</v>
      </c>
      <c r="N48" s="83">
        <v>-10027.869496000001</v>
      </c>
      <c r="O48" s="80">
        <f t="shared" si="10"/>
        <v>38580.01580466667</v>
      </c>
      <c r="P48" s="20"/>
      <c r="Q48" s="96">
        <f t="shared" si="11"/>
        <v>38580.01580466667</v>
      </c>
      <c r="R48" s="80">
        <f t="shared" si="12"/>
        <v>6.166714747947493</v>
      </c>
      <c r="S48" s="2">
        <f>30072.4-2000</f>
        <v>28072.4</v>
      </c>
    </row>
    <row r="49" spans="2:18" ht="17.25" customHeight="1">
      <c r="B49" s="106" t="s">
        <v>87</v>
      </c>
      <c r="C49" s="105">
        <v>9208.09</v>
      </c>
      <c r="D49" s="105">
        <v>843.397711</v>
      </c>
      <c r="E49" s="79">
        <v>23.826589</v>
      </c>
      <c r="F49" s="79">
        <v>0.334399</v>
      </c>
      <c r="G49" s="79">
        <v>9.618214</v>
      </c>
      <c r="H49" s="79">
        <v>0</v>
      </c>
      <c r="I49" s="5">
        <v>13.988527</v>
      </c>
      <c r="J49" s="5">
        <v>0</v>
      </c>
      <c r="K49" s="105">
        <v>902.028876</v>
      </c>
      <c r="L49" s="5">
        <v>67.26115</v>
      </c>
      <c r="M49" s="80">
        <f t="shared" si="9"/>
        <v>11068.545466</v>
      </c>
      <c r="N49" s="83">
        <v>-312.350419</v>
      </c>
      <c r="O49" s="80">
        <f t="shared" si="10"/>
        <v>10756.195047</v>
      </c>
      <c r="P49" s="20"/>
      <c r="Q49" s="96">
        <f t="shared" si="11"/>
        <v>10756.195047</v>
      </c>
      <c r="R49" s="80">
        <f t="shared" si="12"/>
        <v>1.7192939205616216</v>
      </c>
    </row>
    <row r="50" spans="2:18" ht="18.75" customHeight="1">
      <c r="B50" s="106" t="s">
        <v>88</v>
      </c>
      <c r="C50" s="105">
        <v>3290.40338</v>
      </c>
      <c r="D50" s="105">
        <v>1857.4031289999998</v>
      </c>
      <c r="E50" s="79"/>
      <c r="F50" s="79">
        <v>2.301095</v>
      </c>
      <c r="G50" s="79"/>
      <c r="H50" s="79"/>
      <c r="I50" s="5"/>
      <c r="J50" s="105">
        <v>0</v>
      </c>
      <c r="K50" s="96"/>
      <c r="L50" s="105"/>
      <c r="M50" s="80">
        <f t="shared" si="9"/>
        <v>5150.107604</v>
      </c>
      <c r="N50" s="20"/>
      <c r="O50" s="80">
        <f t="shared" si="10"/>
        <v>5150.107604</v>
      </c>
      <c r="P50" s="20"/>
      <c r="Q50" s="96">
        <f t="shared" si="11"/>
        <v>5150.107604</v>
      </c>
      <c r="R50" s="80">
        <f t="shared" si="12"/>
        <v>0.8232045491091194</v>
      </c>
    </row>
    <row r="51" spans="2:18" ht="26.25" customHeight="1">
      <c r="B51" s="108" t="s">
        <v>89</v>
      </c>
      <c r="C51" s="96">
        <f>SUM(C52:C56)</f>
        <v>66487.889802</v>
      </c>
      <c r="D51" s="96">
        <f aca="true" t="shared" si="14" ref="D51:L51">D52+D53+D55+D56+D54</f>
        <v>11111.016762000001</v>
      </c>
      <c r="E51" s="109">
        <f t="shared" si="14"/>
        <v>49382.958492</v>
      </c>
      <c r="F51" s="109">
        <f t="shared" si="14"/>
        <v>1637.7242876000003</v>
      </c>
      <c r="G51" s="109">
        <f t="shared" si="14"/>
        <v>1295.576931</v>
      </c>
      <c r="H51" s="109">
        <f t="shared" si="14"/>
        <v>0</v>
      </c>
      <c r="I51" s="96">
        <f t="shared" si="14"/>
        <v>4211.26326</v>
      </c>
      <c r="J51" s="96">
        <f t="shared" si="14"/>
        <v>200.629</v>
      </c>
      <c r="K51" s="96">
        <f t="shared" si="14"/>
        <v>0</v>
      </c>
      <c r="L51" s="96">
        <f t="shared" si="14"/>
        <v>0</v>
      </c>
      <c r="M51" s="80">
        <f t="shared" si="9"/>
        <v>134327.0585346</v>
      </c>
      <c r="N51" s="96">
        <f>N52+N53+N55+N56+N54</f>
        <v>-37017.649633777786</v>
      </c>
      <c r="O51" s="80">
        <f t="shared" si="10"/>
        <v>97309.40890082219</v>
      </c>
      <c r="P51" s="96">
        <f>P52+P53+P55+P56+P54</f>
        <v>0</v>
      </c>
      <c r="Q51" s="96">
        <f t="shared" si="11"/>
        <v>97309.40890082219</v>
      </c>
      <c r="R51" s="80">
        <f t="shared" si="12"/>
        <v>15.554150366889358</v>
      </c>
    </row>
    <row r="52" spans="2:18" ht="32.25" customHeight="1">
      <c r="B52" s="110" t="s">
        <v>90</v>
      </c>
      <c r="C52" s="111">
        <v>27854.754826</v>
      </c>
      <c r="D52" s="75">
        <v>577.0873280000001</v>
      </c>
      <c r="E52" s="112">
        <v>0.075061</v>
      </c>
      <c r="F52" s="112">
        <v>378.2574146</v>
      </c>
      <c r="G52" s="112"/>
      <c r="H52" s="112">
        <v>0</v>
      </c>
      <c r="I52" s="111">
        <v>2426.560671</v>
      </c>
      <c r="J52" s="105"/>
      <c r="K52" s="22"/>
      <c r="L52" s="75"/>
      <c r="M52" s="54">
        <f t="shared" si="9"/>
        <v>31236.7353006</v>
      </c>
      <c r="N52" s="83">
        <v>-30223.423984000005</v>
      </c>
      <c r="O52" s="54">
        <f t="shared" si="10"/>
        <v>1013.3113165999966</v>
      </c>
      <c r="P52" s="49"/>
      <c r="Q52" s="55">
        <f t="shared" si="11"/>
        <v>1013.3113165999966</v>
      </c>
      <c r="R52" s="54">
        <f t="shared" si="12"/>
        <v>0.16196991395694116</v>
      </c>
    </row>
    <row r="53" spans="2:18" ht="15.75">
      <c r="B53" s="113" t="s">
        <v>91</v>
      </c>
      <c r="C53" s="111">
        <v>11251.514185</v>
      </c>
      <c r="D53" s="5">
        <v>503.184266</v>
      </c>
      <c r="E53" s="79">
        <v>0</v>
      </c>
      <c r="F53" s="79">
        <v>0.02458</v>
      </c>
      <c r="G53" s="79"/>
      <c r="H53" s="79"/>
      <c r="I53" s="75">
        <v>352.352642</v>
      </c>
      <c r="J53" s="105">
        <v>1.355</v>
      </c>
      <c r="K53" s="75"/>
      <c r="L53" s="5"/>
      <c r="M53" s="80">
        <f t="shared" si="9"/>
        <v>12108.430672999999</v>
      </c>
      <c r="N53" s="83">
        <v>-1404.2322277777778</v>
      </c>
      <c r="O53" s="80">
        <f t="shared" si="10"/>
        <v>10704.19844522222</v>
      </c>
      <c r="P53" s="20"/>
      <c r="Q53" s="96">
        <f t="shared" si="11"/>
        <v>10704.19844522222</v>
      </c>
      <c r="R53" s="80">
        <f t="shared" si="12"/>
        <v>1.7109826691445758</v>
      </c>
    </row>
    <row r="54" spans="2:18" ht="38.25" customHeight="1">
      <c r="B54" s="87" t="s">
        <v>92</v>
      </c>
      <c r="C54" s="111">
        <v>12031.930021</v>
      </c>
      <c r="D54" s="75">
        <v>5988.3640270000005</v>
      </c>
      <c r="E54" s="75">
        <v>9.382711</v>
      </c>
      <c r="F54" s="75">
        <v>115.049987</v>
      </c>
      <c r="G54" s="75">
        <v>81.209385</v>
      </c>
      <c r="H54" s="79"/>
      <c r="I54" s="75">
        <v>958.85</v>
      </c>
      <c r="J54" s="75">
        <v>199.274</v>
      </c>
      <c r="K54" s="5"/>
      <c r="L54" s="5"/>
      <c r="M54" s="54">
        <f t="shared" si="9"/>
        <v>19384.060130999995</v>
      </c>
      <c r="N54" s="83">
        <v>-5389.9934220000005</v>
      </c>
      <c r="O54" s="54">
        <f t="shared" si="10"/>
        <v>13994.066708999995</v>
      </c>
      <c r="P54" s="49">
        <v>0</v>
      </c>
      <c r="Q54" s="54">
        <f t="shared" si="11"/>
        <v>13994.066708999995</v>
      </c>
      <c r="R54" s="54">
        <f t="shared" si="12"/>
        <v>2.236842462560959</v>
      </c>
    </row>
    <row r="55" spans="2:18" ht="15.75">
      <c r="B55" s="113" t="s">
        <v>93</v>
      </c>
      <c r="C55" s="111">
        <v>13368.916791</v>
      </c>
      <c r="D55" s="5">
        <v>3262.7209070000004</v>
      </c>
      <c r="E55" s="79">
        <v>49373.50072</v>
      </c>
      <c r="F55" s="79">
        <v>1099.4690090000001</v>
      </c>
      <c r="G55" s="79">
        <v>1214.367546</v>
      </c>
      <c r="H55" s="79"/>
      <c r="I55" s="5">
        <v>59.889613</v>
      </c>
      <c r="J55" s="5"/>
      <c r="K55" s="5"/>
      <c r="L55" s="5"/>
      <c r="M55" s="80">
        <f t="shared" si="9"/>
        <v>68378.86458599998</v>
      </c>
      <c r="N55" s="20"/>
      <c r="O55" s="80">
        <f t="shared" si="10"/>
        <v>68378.86458599998</v>
      </c>
      <c r="P55" s="20"/>
      <c r="Q55" s="96">
        <f t="shared" si="11"/>
        <v>68378.86458599998</v>
      </c>
      <c r="R55" s="80">
        <f t="shared" si="12"/>
        <v>10.929828407156453</v>
      </c>
    </row>
    <row r="56" spans="2:18" ht="15.75">
      <c r="B56" s="113" t="s">
        <v>94</v>
      </c>
      <c r="C56" s="111">
        <v>1980.773979</v>
      </c>
      <c r="D56" s="5">
        <v>779.660234</v>
      </c>
      <c r="E56" s="79">
        <v>0</v>
      </c>
      <c r="F56" s="79">
        <v>44.923297</v>
      </c>
      <c r="G56" s="79">
        <v>0</v>
      </c>
      <c r="H56" s="79"/>
      <c r="I56" s="5">
        <v>413.610334</v>
      </c>
      <c r="J56" s="5">
        <v>0</v>
      </c>
      <c r="K56" s="54">
        <v>0</v>
      </c>
      <c r="L56" s="5"/>
      <c r="M56" s="80">
        <f t="shared" si="9"/>
        <v>3218.967844</v>
      </c>
      <c r="N56" s="20"/>
      <c r="O56" s="80">
        <f t="shared" si="10"/>
        <v>3218.967844</v>
      </c>
      <c r="P56" s="20"/>
      <c r="Q56" s="96">
        <f t="shared" si="11"/>
        <v>3218.967844</v>
      </c>
      <c r="R56" s="80">
        <f t="shared" si="12"/>
        <v>0.5145269140704296</v>
      </c>
    </row>
    <row r="57" spans="2:18" s="115" customFormat="1" ht="31.5" customHeight="1">
      <c r="B57" s="114" t="s">
        <v>95</v>
      </c>
      <c r="C57" s="111">
        <v>2409.23473</v>
      </c>
      <c r="D57" s="75">
        <v>0</v>
      </c>
      <c r="E57" s="79">
        <v>0</v>
      </c>
      <c r="F57" s="79"/>
      <c r="G57" s="79"/>
      <c r="H57" s="79">
        <v>0</v>
      </c>
      <c r="I57" s="75">
        <v>18.554632</v>
      </c>
      <c r="J57" s="54">
        <v>0</v>
      </c>
      <c r="K57" s="80"/>
      <c r="L57" s="75"/>
      <c r="M57" s="54">
        <f t="shared" si="9"/>
        <v>2427.789362</v>
      </c>
      <c r="N57" s="83">
        <v>-1558.75443</v>
      </c>
      <c r="O57" s="54">
        <f t="shared" si="10"/>
        <v>869.034932</v>
      </c>
      <c r="P57" s="49"/>
      <c r="Q57" s="55">
        <f t="shared" si="11"/>
        <v>869.034932</v>
      </c>
      <c r="R57" s="54">
        <f t="shared" si="12"/>
        <v>0.13890845868958165</v>
      </c>
    </row>
    <row r="58" spans="2:18" ht="19.5" customHeight="1">
      <c r="B58" s="103" t="s">
        <v>96</v>
      </c>
      <c r="C58" s="80">
        <f>SUM(C59:C60)</f>
        <v>2446.021114</v>
      </c>
      <c r="D58" s="80">
        <f aca="true" t="shared" si="15" ref="D58:L58">D59+D60</f>
        <v>8335.375516666667</v>
      </c>
      <c r="E58" s="116">
        <f t="shared" si="15"/>
        <v>1.619544</v>
      </c>
      <c r="F58" s="116">
        <f t="shared" si="15"/>
        <v>3.266429</v>
      </c>
      <c r="G58" s="116">
        <f t="shared" si="15"/>
        <v>4.019806</v>
      </c>
      <c r="H58" s="116">
        <f t="shared" si="15"/>
        <v>105.29</v>
      </c>
      <c r="I58" s="80">
        <f t="shared" si="15"/>
        <v>1078.6299999999999</v>
      </c>
      <c r="J58" s="80">
        <f t="shared" si="15"/>
        <v>0</v>
      </c>
      <c r="K58" s="5">
        <f t="shared" si="15"/>
        <v>0</v>
      </c>
      <c r="L58" s="80">
        <f t="shared" si="15"/>
        <v>6178.217462999999</v>
      </c>
      <c r="M58" s="80">
        <f t="shared" si="9"/>
        <v>18152.439872666662</v>
      </c>
      <c r="N58" s="80">
        <f>N59+N60</f>
        <v>-46.896</v>
      </c>
      <c r="O58" s="80">
        <f t="shared" si="10"/>
        <v>18105.54387266666</v>
      </c>
      <c r="P58" s="20">
        <f>P59+P60</f>
        <v>-250.3</v>
      </c>
      <c r="Q58" s="96">
        <f t="shared" si="11"/>
        <v>17855.243872666662</v>
      </c>
      <c r="R58" s="80">
        <f t="shared" si="12"/>
        <v>2.854021529572672</v>
      </c>
    </row>
    <row r="59" spans="2:18" ht="19.5" customHeight="1">
      <c r="B59" s="113" t="s">
        <v>97</v>
      </c>
      <c r="C59" s="5">
        <v>1794.397436</v>
      </c>
      <c r="D59" s="105">
        <v>8050.3506296666665</v>
      </c>
      <c r="E59" s="79">
        <v>1.619544</v>
      </c>
      <c r="F59" s="79">
        <v>3.266429</v>
      </c>
      <c r="G59" s="79">
        <v>4.019806</v>
      </c>
      <c r="H59" s="79">
        <v>105.29</v>
      </c>
      <c r="I59" s="5">
        <v>1078.53</v>
      </c>
      <c r="J59" s="5">
        <v>0</v>
      </c>
      <c r="K59" s="80">
        <v>0</v>
      </c>
      <c r="L59" s="105">
        <v>6178.217462999999</v>
      </c>
      <c r="M59" s="80">
        <f t="shared" si="9"/>
        <v>17215.691307666668</v>
      </c>
      <c r="N59" s="80">
        <v>-46.896</v>
      </c>
      <c r="O59" s="80">
        <f t="shared" si="10"/>
        <v>17168.795307666667</v>
      </c>
      <c r="P59" s="20"/>
      <c r="Q59" s="96">
        <f t="shared" si="11"/>
        <v>17168.795307666667</v>
      </c>
      <c r="R59" s="80">
        <f t="shared" si="12"/>
        <v>2.7442980781639035</v>
      </c>
    </row>
    <row r="60" spans="2:18" ht="19.5" customHeight="1">
      <c r="B60" s="113" t="s">
        <v>98</v>
      </c>
      <c r="C60" s="5">
        <v>651.623678</v>
      </c>
      <c r="D60" s="105">
        <v>285.024887</v>
      </c>
      <c r="E60" s="117"/>
      <c r="F60" s="117"/>
      <c r="G60" s="117"/>
      <c r="H60" s="117"/>
      <c r="I60" s="5">
        <v>0.1</v>
      </c>
      <c r="J60" s="80"/>
      <c r="K60" s="80"/>
      <c r="L60" s="105"/>
      <c r="M60" s="80">
        <f t="shared" si="9"/>
        <v>936.748565</v>
      </c>
      <c r="N60" s="20"/>
      <c r="O60" s="80">
        <f t="shared" si="10"/>
        <v>936.748565</v>
      </c>
      <c r="P60" s="20">
        <v>-250.3</v>
      </c>
      <c r="Q60" s="96">
        <f t="shared" si="11"/>
        <v>686.4485649999999</v>
      </c>
      <c r="R60" s="80">
        <f t="shared" si="12"/>
        <v>0.10972345140876924</v>
      </c>
    </row>
    <row r="61" spans="2:18" ht="23.25" customHeight="1">
      <c r="B61" s="103" t="s">
        <v>80</v>
      </c>
      <c r="C61" s="96">
        <f>C62+C63</f>
        <v>2662.447178</v>
      </c>
      <c r="D61" s="96">
        <f>D62+D63</f>
        <v>1520.508909</v>
      </c>
      <c r="E61" s="117">
        <v>0</v>
      </c>
      <c r="F61" s="117">
        <v>0</v>
      </c>
      <c r="G61" s="117"/>
      <c r="H61" s="117"/>
      <c r="I61" s="96">
        <f>I62+I63</f>
        <v>16.95169</v>
      </c>
      <c r="J61" s="80"/>
      <c r="K61" s="80">
        <f>K62+K63</f>
        <v>0</v>
      </c>
      <c r="L61" s="96">
        <f>L62+L63</f>
        <v>651.3372999999999</v>
      </c>
      <c r="M61" s="80">
        <f t="shared" si="9"/>
        <v>4851.245077</v>
      </c>
      <c r="N61" s="96">
        <f>N62+N63</f>
        <v>-79.30983</v>
      </c>
      <c r="O61" s="80">
        <f t="shared" si="10"/>
        <v>4771.935246999999</v>
      </c>
      <c r="P61" s="96">
        <f>P62+P63</f>
        <v>-4771.935246999999</v>
      </c>
      <c r="Q61" s="96">
        <f t="shared" si="11"/>
        <v>0</v>
      </c>
      <c r="R61" s="80">
        <f t="shared" si="12"/>
        <v>0</v>
      </c>
    </row>
    <row r="62" spans="2:18" ht="15.75">
      <c r="B62" s="118" t="s">
        <v>99</v>
      </c>
      <c r="C62" s="119">
        <v>35.042196</v>
      </c>
      <c r="D62" s="105">
        <v>0</v>
      </c>
      <c r="E62" s="117">
        <v>0</v>
      </c>
      <c r="F62" s="117">
        <v>0</v>
      </c>
      <c r="G62" s="117"/>
      <c r="H62" s="117">
        <v>0</v>
      </c>
      <c r="I62" s="105">
        <v>1.136416</v>
      </c>
      <c r="J62" s="80"/>
      <c r="K62" s="80"/>
      <c r="L62" s="105"/>
      <c r="M62" s="120">
        <f t="shared" si="9"/>
        <v>36.178611999999994</v>
      </c>
      <c r="N62" s="20"/>
      <c r="O62" s="80">
        <f t="shared" si="10"/>
        <v>36.178611999999994</v>
      </c>
      <c r="P62" s="121">
        <f>-O62</f>
        <v>-36.178611999999994</v>
      </c>
      <c r="Q62" s="96"/>
      <c r="R62" s="80">
        <f t="shared" si="12"/>
        <v>0</v>
      </c>
    </row>
    <row r="63" spans="2:18" ht="19.5" customHeight="1">
      <c r="B63" s="118" t="s">
        <v>100</v>
      </c>
      <c r="C63" s="105">
        <v>2627.404982</v>
      </c>
      <c r="D63" s="105">
        <v>1520.508909</v>
      </c>
      <c r="E63" s="117">
        <v>0</v>
      </c>
      <c r="F63" s="117">
        <v>0</v>
      </c>
      <c r="G63" s="117"/>
      <c r="H63" s="117">
        <v>0</v>
      </c>
      <c r="I63" s="105">
        <v>15.815274</v>
      </c>
      <c r="J63" s="80"/>
      <c r="K63" s="54"/>
      <c r="L63" s="105">
        <v>651.3372999999999</v>
      </c>
      <c r="M63" s="80">
        <f t="shared" si="9"/>
        <v>4815.066465</v>
      </c>
      <c r="N63" s="83">
        <v>-79.30983</v>
      </c>
      <c r="O63" s="80">
        <f t="shared" si="10"/>
        <v>4735.756635</v>
      </c>
      <c r="P63" s="20">
        <f>-O63</f>
        <v>-4735.756635</v>
      </c>
      <c r="Q63" s="96">
        <f>O63+P63</f>
        <v>0</v>
      </c>
      <c r="R63" s="80">
        <f t="shared" si="12"/>
        <v>0</v>
      </c>
    </row>
    <row r="64" spans="2:18" ht="34.5" customHeight="1">
      <c r="B64" s="122" t="s">
        <v>101</v>
      </c>
      <c r="C64" s="105">
        <v>-671.645653</v>
      </c>
      <c r="D64" s="105">
        <v>-236.42071122222225</v>
      </c>
      <c r="E64" s="112">
        <v>-36.621271</v>
      </c>
      <c r="F64" s="112">
        <v>-13.86655</v>
      </c>
      <c r="G64" s="112">
        <v>-18.854703</v>
      </c>
      <c r="H64" s="112">
        <v>0</v>
      </c>
      <c r="I64" s="112">
        <v>-24.312</v>
      </c>
      <c r="J64" s="54"/>
      <c r="K64" s="105">
        <v>-0.000624</v>
      </c>
      <c r="L64" s="111"/>
      <c r="M64" s="54">
        <f t="shared" si="9"/>
        <v>-1001.7215122222223</v>
      </c>
      <c r="N64" s="49"/>
      <c r="O64" s="54">
        <f t="shared" si="10"/>
        <v>-1001.7215122222223</v>
      </c>
      <c r="P64" s="49"/>
      <c r="Q64" s="55">
        <f>O64+P64</f>
        <v>-1001.7215122222223</v>
      </c>
      <c r="R64" s="54">
        <f t="shared" si="12"/>
        <v>-0.16011737408385995</v>
      </c>
    </row>
    <row r="65" spans="2:18" ht="12" customHeight="1">
      <c r="B65" s="122"/>
      <c r="C65" s="111"/>
      <c r="D65" s="111"/>
      <c r="E65" s="112"/>
      <c r="F65" s="112"/>
      <c r="G65" s="112"/>
      <c r="H65" s="112"/>
      <c r="I65" s="68"/>
      <c r="J65" s="54"/>
      <c r="K65" s="111"/>
      <c r="L65" s="111"/>
      <c r="M65" s="54"/>
      <c r="N65" s="49"/>
      <c r="O65" s="54"/>
      <c r="P65" s="49"/>
      <c r="Q65" s="55"/>
      <c r="R65" s="54"/>
    </row>
    <row r="66" spans="2:21" ht="26.25" customHeight="1" thickBot="1">
      <c r="B66" s="123" t="s">
        <v>102</v>
      </c>
      <c r="C66" s="124">
        <f aca="true" t="shared" si="16" ref="C66:L66">C19-C45</f>
        <v>-19566.68963400011</v>
      </c>
      <c r="D66" s="124">
        <f t="shared" si="16"/>
        <v>-1133.548202999984</v>
      </c>
      <c r="E66" s="125">
        <f t="shared" si="16"/>
        <v>200.64035100000183</v>
      </c>
      <c r="F66" s="125">
        <f t="shared" si="16"/>
        <v>-8.835369599999922</v>
      </c>
      <c r="G66" s="125">
        <f t="shared" si="16"/>
        <v>-21.250003999997716</v>
      </c>
      <c r="H66" s="125">
        <f t="shared" si="16"/>
        <v>-105.29</v>
      </c>
      <c r="I66" s="124">
        <f t="shared" si="16"/>
        <v>381.1362541000017</v>
      </c>
      <c r="J66" s="124">
        <f t="shared" si="16"/>
        <v>0</v>
      </c>
      <c r="K66" s="124">
        <f t="shared" si="16"/>
        <v>368.49890600000003</v>
      </c>
      <c r="L66" s="124">
        <f t="shared" si="16"/>
        <v>-901.5478429999985</v>
      </c>
      <c r="M66" s="124">
        <f>SUM(C66:L66)</f>
        <v>-20786.885542500087</v>
      </c>
      <c r="N66" s="126">
        <f>N19-N45</f>
        <v>0</v>
      </c>
      <c r="O66" s="124">
        <f>O19-O45</f>
        <v>-20786.885542500124</v>
      </c>
      <c r="P66" s="124">
        <f>P19-P45</f>
        <v>5015.630486999999</v>
      </c>
      <c r="Q66" s="124">
        <f>Q19-Q45</f>
        <v>-15771.255055500107</v>
      </c>
      <c r="R66" s="127">
        <f>Q66/$Q$7*100</f>
        <v>-2.52091216439133</v>
      </c>
      <c r="T66" s="128"/>
      <c r="U66" s="129">
        <f>T66/$Q$7*100</f>
        <v>0</v>
      </c>
    </row>
    <row r="67" spans="3:18" ht="19.5" customHeight="1" thickTop="1">
      <c r="C67" s="77"/>
      <c r="D67" s="130"/>
      <c r="E67" s="17"/>
      <c r="F67" s="17"/>
      <c r="G67" s="17"/>
      <c r="H67" s="17"/>
      <c r="I67" s="77"/>
      <c r="J67" s="77"/>
      <c r="K67" s="77"/>
      <c r="L67" s="77"/>
      <c r="M67" s="131"/>
      <c r="N67" s="77"/>
      <c r="O67" s="131"/>
      <c r="P67" s="77"/>
      <c r="Q67" s="131"/>
      <c r="R67" s="132"/>
    </row>
    <row r="68" spans="3:18" ht="19.5" customHeight="1">
      <c r="C68" s="77"/>
      <c r="D68" s="130"/>
      <c r="E68" s="17"/>
      <c r="F68" s="17"/>
      <c r="G68" s="17"/>
      <c r="H68" s="17"/>
      <c r="I68" s="77"/>
      <c r="J68" s="77"/>
      <c r="K68" s="77"/>
      <c r="L68" s="77"/>
      <c r="M68" s="131"/>
      <c r="N68" s="77"/>
      <c r="O68" s="131"/>
      <c r="P68" s="77"/>
      <c r="Q68" s="131"/>
      <c r="R68" s="132"/>
    </row>
    <row r="69" spans="3:18" ht="19.5" customHeight="1">
      <c r="C69" s="77"/>
      <c r="D69" s="130"/>
      <c r="E69" s="17"/>
      <c r="F69" s="17"/>
      <c r="G69" s="17"/>
      <c r="H69" s="17"/>
      <c r="I69" s="77"/>
      <c r="J69" s="77"/>
      <c r="K69" s="77"/>
      <c r="L69" s="77"/>
      <c r="M69" s="131"/>
      <c r="N69" s="77"/>
      <c r="O69" s="131"/>
      <c r="P69" s="77"/>
      <c r="Q69" s="131"/>
      <c r="R69" s="132"/>
    </row>
    <row r="70" spans="3:18" ht="19.5" customHeight="1">
      <c r="C70" s="77"/>
      <c r="D70" s="130"/>
      <c r="E70" s="17"/>
      <c r="F70" s="17"/>
      <c r="G70" s="17"/>
      <c r="H70" s="17"/>
      <c r="I70" s="77"/>
      <c r="J70" s="77"/>
      <c r="K70" s="77"/>
      <c r="L70" s="77"/>
      <c r="M70" s="131"/>
      <c r="N70" s="77"/>
      <c r="O70" s="131"/>
      <c r="P70" s="77"/>
      <c r="Q70" s="131"/>
      <c r="R70" s="132"/>
    </row>
    <row r="71" spans="3:18" ht="19.5" customHeight="1">
      <c r="C71" s="77"/>
      <c r="D71" s="130"/>
      <c r="E71" s="17"/>
      <c r="F71" s="17"/>
      <c r="G71" s="17"/>
      <c r="H71" s="17"/>
      <c r="I71" s="77"/>
      <c r="J71" s="77"/>
      <c r="K71" s="77"/>
      <c r="L71" s="77"/>
      <c r="M71" s="131"/>
      <c r="N71" s="77"/>
      <c r="O71" s="131"/>
      <c r="P71" s="77"/>
      <c r="Q71" s="131"/>
      <c r="R71" s="132"/>
    </row>
    <row r="72" spans="3:18" ht="19.5" customHeight="1">
      <c r="C72" s="77"/>
      <c r="D72" s="130"/>
      <c r="E72" s="17"/>
      <c r="F72" s="17"/>
      <c r="G72" s="17"/>
      <c r="H72" s="17"/>
      <c r="I72" s="77"/>
      <c r="J72" s="77"/>
      <c r="K72" s="77"/>
      <c r="L72" s="77"/>
      <c r="M72" s="131"/>
      <c r="N72" s="77"/>
      <c r="O72" s="131"/>
      <c r="P72" s="77"/>
      <c r="Q72" s="131"/>
      <c r="R72" s="132"/>
    </row>
    <row r="73" spans="3:18" ht="19.5" customHeight="1">
      <c r="C73" s="77"/>
      <c r="D73" s="130"/>
      <c r="E73" s="17"/>
      <c r="F73" s="17"/>
      <c r="G73" s="17"/>
      <c r="H73" s="17"/>
      <c r="I73" s="77"/>
      <c r="J73" s="77"/>
      <c r="K73" s="77"/>
      <c r="L73" s="77"/>
      <c r="M73" s="131"/>
      <c r="N73" s="77"/>
      <c r="O73" s="131"/>
      <c r="P73" s="77"/>
      <c r="Q73" s="131"/>
      <c r="R73" s="132"/>
    </row>
    <row r="74" spans="3:18" ht="19.5" customHeight="1">
      <c r="C74" s="77"/>
      <c r="D74" s="130"/>
      <c r="E74" s="17"/>
      <c r="F74" s="17"/>
      <c r="G74" s="17"/>
      <c r="H74" s="17"/>
      <c r="I74" s="77"/>
      <c r="J74" s="77"/>
      <c r="K74" s="77"/>
      <c r="L74" s="77"/>
      <c r="M74" s="131"/>
      <c r="N74" s="77"/>
      <c r="O74" s="131"/>
      <c r="P74" s="77"/>
      <c r="Q74" s="131"/>
      <c r="R74" s="132"/>
    </row>
    <row r="75" spans="3:18" ht="19.5" customHeight="1">
      <c r="C75" s="77"/>
      <c r="D75" s="130"/>
      <c r="E75" s="17"/>
      <c r="F75" s="17"/>
      <c r="G75" s="17"/>
      <c r="H75" s="17"/>
      <c r="I75" s="77"/>
      <c r="J75" s="77"/>
      <c r="K75" s="77"/>
      <c r="L75" s="77"/>
      <c r="M75" s="131"/>
      <c r="N75" s="77"/>
      <c r="O75" s="131"/>
      <c r="P75" s="77"/>
      <c r="Q75" s="131"/>
      <c r="R75" s="132"/>
    </row>
    <row r="76" spans="3:18" ht="19.5" customHeight="1">
      <c r="C76" s="77"/>
      <c r="D76" s="130"/>
      <c r="E76" s="17"/>
      <c r="F76" s="17"/>
      <c r="G76" s="17"/>
      <c r="H76" s="17"/>
      <c r="I76" s="77"/>
      <c r="J76" s="77"/>
      <c r="K76" s="77"/>
      <c r="L76" s="77"/>
      <c r="M76" s="131"/>
      <c r="N76" s="77"/>
      <c r="O76" s="131"/>
      <c r="P76" s="77"/>
      <c r="Q76" s="131"/>
      <c r="R76" s="132"/>
    </row>
    <row r="77" spans="3:18" ht="19.5" customHeight="1">
      <c r="C77" s="77"/>
      <c r="D77" s="130"/>
      <c r="E77" s="17"/>
      <c r="F77" s="17"/>
      <c r="G77" s="17"/>
      <c r="H77" s="17"/>
      <c r="I77" s="77"/>
      <c r="J77" s="77"/>
      <c r="K77" s="77"/>
      <c r="L77" s="77"/>
      <c r="M77" s="131"/>
      <c r="N77" s="77"/>
      <c r="O77" s="131"/>
      <c r="P77" s="77"/>
      <c r="Q77" s="131"/>
      <c r="R77" s="132"/>
    </row>
    <row r="78" spans="3:18" ht="19.5" customHeight="1">
      <c r="C78" s="77"/>
      <c r="D78" s="130"/>
      <c r="E78" s="17"/>
      <c r="F78" s="17"/>
      <c r="G78" s="17"/>
      <c r="H78" s="17"/>
      <c r="I78" s="77"/>
      <c r="J78" s="77"/>
      <c r="K78" s="77"/>
      <c r="L78" s="77"/>
      <c r="M78" s="131"/>
      <c r="N78" s="77"/>
      <c r="O78" s="131"/>
      <c r="P78" s="77"/>
      <c r="Q78" s="131"/>
      <c r="R78" s="132"/>
    </row>
    <row r="79" spans="3:18" ht="19.5" customHeight="1">
      <c r="C79" s="77"/>
      <c r="D79" s="130"/>
      <c r="E79" s="17"/>
      <c r="F79" s="17"/>
      <c r="G79" s="17"/>
      <c r="H79" s="17"/>
      <c r="I79" s="77"/>
      <c r="J79" s="77"/>
      <c r="K79" s="77"/>
      <c r="L79" s="77"/>
      <c r="M79" s="131"/>
      <c r="N79" s="77"/>
      <c r="O79" s="131"/>
      <c r="P79" s="77"/>
      <c r="Q79" s="131"/>
      <c r="R79" s="132"/>
    </row>
    <row r="80" spans="3:18" ht="19.5" customHeight="1">
      <c r="C80" s="77"/>
      <c r="D80" s="130"/>
      <c r="E80" s="17"/>
      <c r="F80" s="17"/>
      <c r="G80" s="17"/>
      <c r="H80" s="17"/>
      <c r="I80" s="77"/>
      <c r="J80" s="77"/>
      <c r="K80" s="77"/>
      <c r="L80" s="77"/>
      <c r="M80" s="131"/>
      <c r="N80" s="77"/>
      <c r="O80" s="131"/>
      <c r="P80" s="77"/>
      <c r="Q80" s="131"/>
      <c r="R80" s="132"/>
    </row>
    <row r="81" spans="3:18" ht="19.5" customHeight="1">
      <c r="C81" s="77"/>
      <c r="D81" s="130"/>
      <c r="E81" s="17"/>
      <c r="F81" s="17"/>
      <c r="G81" s="17"/>
      <c r="H81" s="17"/>
      <c r="I81" s="77"/>
      <c r="J81" s="77"/>
      <c r="K81" s="77"/>
      <c r="L81" s="77"/>
      <c r="M81" s="131"/>
      <c r="N81" s="77"/>
      <c r="O81" s="131"/>
      <c r="P81" s="77"/>
      <c r="Q81" s="131"/>
      <c r="R81" s="132"/>
    </row>
    <row r="82" spans="3:18" ht="19.5" customHeight="1">
      <c r="C82" s="77"/>
      <c r="D82" s="130"/>
      <c r="E82" s="17"/>
      <c r="F82" s="17"/>
      <c r="G82" s="17"/>
      <c r="H82" s="17"/>
      <c r="I82" s="77"/>
      <c r="J82" s="77"/>
      <c r="K82" s="77"/>
      <c r="L82" s="77"/>
      <c r="M82" s="131"/>
      <c r="N82" s="77"/>
      <c r="O82" s="131"/>
      <c r="P82" s="77"/>
      <c r="Q82" s="131"/>
      <c r="R82" s="132"/>
    </row>
    <row r="83" spans="3:18" ht="19.5" customHeight="1">
      <c r="C83" s="77"/>
      <c r="D83" s="130"/>
      <c r="E83" s="17"/>
      <c r="F83" s="17"/>
      <c r="G83" s="17"/>
      <c r="H83" s="17"/>
      <c r="I83" s="77"/>
      <c r="J83" s="77"/>
      <c r="K83" s="77"/>
      <c r="L83" s="77"/>
      <c r="M83" s="131"/>
      <c r="N83" s="77"/>
      <c r="O83" s="131"/>
      <c r="P83" s="77"/>
      <c r="Q83" s="131"/>
      <c r="R83" s="132"/>
    </row>
    <row r="84" spans="3:18" ht="19.5" customHeight="1">
      <c r="C84" s="77"/>
      <c r="D84" s="130"/>
      <c r="E84" s="17"/>
      <c r="F84" s="17"/>
      <c r="G84" s="17"/>
      <c r="H84" s="17"/>
      <c r="I84" s="77"/>
      <c r="J84" s="77"/>
      <c r="K84" s="77"/>
      <c r="L84" s="77"/>
      <c r="M84" s="131"/>
      <c r="N84" s="77"/>
      <c r="O84" s="131"/>
      <c r="P84" s="77"/>
      <c r="Q84" s="131"/>
      <c r="R84" s="132"/>
    </row>
    <row r="85" spans="3:18" ht="19.5" customHeight="1">
      <c r="C85" s="77"/>
      <c r="D85" s="130"/>
      <c r="E85" s="17"/>
      <c r="F85" s="17"/>
      <c r="G85" s="17"/>
      <c r="H85" s="17"/>
      <c r="I85" s="77"/>
      <c r="J85" s="77"/>
      <c r="K85" s="77"/>
      <c r="L85" s="77"/>
      <c r="M85" s="131"/>
      <c r="N85" s="77"/>
      <c r="O85" s="131"/>
      <c r="P85" s="77"/>
      <c r="Q85" s="131"/>
      <c r="R85" s="132"/>
    </row>
    <row r="86" spans="3:18" ht="19.5" customHeight="1">
      <c r="C86" s="77"/>
      <c r="D86" s="130"/>
      <c r="E86" s="17"/>
      <c r="F86" s="17"/>
      <c r="G86" s="17"/>
      <c r="H86" s="17"/>
      <c r="I86" s="77"/>
      <c r="J86" s="77"/>
      <c r="K86" s="77"/>
      <c r="L86" s="77"/>
      <c r="M86" s="131"/>
      <c r="N86" s="77"/>
      <c r="O86" s="131"/>
      <c r="P86" s="77"/>
      <c r="Q86" s="131"/>
      <c r="R86" s="132"/>
    </row>
    <row r="87" spans="3:18" ht="19.5" customHeight="1">
      <c r="C87" s="77"/>
      <c r="D87" s="130"/>
      <c r="E87" s="17"/>
      <c r="F87" s="17"/>
      <c r="G87" s="17"/>
      <c r="H87" s="17"/>
      <c r="I87" s="77"/>
      <c r="J87" s="77"/>
      <c r="K87" s="77"/>
      <c r="L87" s="77"/>
      <c r="M87" s="131"/>
      <c r="N87" s="77"/>
      <c r="O87" s="131"/>
      <c r="P87" s="77"/>
      <c r="Q87" s="131"/>
      <c r="R87" s="132"/>
    </row>
    <row r="88" spans="3:18" ht="19.5" customHeight="1">
      <c r="C88" s="77"/>
      <c r="D88" s="130"/>
      <c r="E88" s="17"/>
      <c r="F88" s="17"/>
      <c r="G88" s="17"/>
      <c r="H88" s="17"/>
      <c r="I88" s="77"/>
      <c r="J88" s="77"/>
      <c r="K88" s="77"/>
      <c r="L88" s="77"/>
      <c r="M88" s="131"/>
      <c r="N88" s="77"/>
      <c r="O88" s="131"/>
      <c r="P88" s="77"/>
      <c r="Q88" s="131"/>
      <c r="R88" s="132"/>
    </row>
    <row r="89" spans="3:18" ht="19.5" customHeight="1">
      <c r="C89" s="77"/>
      <c r="D89" s="130"/>
      <c r="E89" s="17"/>
      <c r="F89" s="17"/>
      <c r="G89" s="17"/>
      <c r="H89" s="17"/>
      <c r="I89" s="77"/>
      <c r="J89" s="77"/>
      <c r="K89" s="77"/>
      <c r="L89" s="77"/>
      <c r="M89" s="131"/>
      <c r="N89" s="77"/>
      <c r="O89" s="131"/>
      <c r="P89" s="77"/>
      <c r="Q89" s="131"/>
      <c r="R89" s="132"/>
    </row>
    <row r="90" spans="3:18" ht="19.5" customHeight="1">
      <c r="C90" s="77"/>
      <c r="D90" s="130"/>
      <c r="E90" s="17"/>
      <c r="F90" s="17"/>
      <c r="G90" s="17"/>
      <c r="H90" s="17"/>
      <c r="I90" s="77"/>
      <c r="J90" s="77"/>
      <c r="K90" s="77"/>
      <c r="L90" s="77"/>
      <c r="M90" s="131"/>
      <c r="N90" s="77"/>
      <c r="O90" s="131"/>
      <c r="P90" s="77"/>
      <c r="Q90" s="131"/>
      <c r="R90" s="132"/>
    </row>
    <row r="91" spans="3:18" ht="19.5" customHeight="1">
      <c r="C91" s="77"/>
      <c r="D91" s="130"/>
      <c r="E91" s="17"/>
      <c r="F91" s="17"/>
      <c r="G91" s="17"/>
      <c r="H91" s="17"/>
      <c r="I91" s="77"/>
      <c r="J91" s="77"/>
      <c r="K91" s="77"/>
      <c r="L91" s="77"/>
      <c r="M91" s="131"/>
      <c r="N91" s="77"/>
      <c r="O91" s="131"/>
      <c r="P91" s="77"/>
      <c r="Q91" s="131"/>
      <c r="R91" s="132"/>
    </row>
    <row r="92" spans="3:18" ht="19.5" customHeight="1">
      <c r="C92" s="77"/>
      <c r="D92" s="130"/>
      <c r="E92" s="17"/>
      <c r="F92" s="17"/>
      <c r="G92" s="17"/>
      <c r="H92" s="17"/>
      <c r="I92" s="77"/>
      <c r="J92" s="77"/>
      <c r="K92" s="77"/>
      <c r="L92" s="77"/>
      <c r="M92" s="131"/>
      <c r="N92" s="77"/>
      <c r="O92" s="131"/>
      <c r="P92" s="77"/>
      <c r="Q92" s="131"/>
      <c r="R92" s="132"/>
    </row>
    <row r="93" spans="3:18" ht="19.5" customHeight="1">
      <c r="C93" s="77"/>
      <c r="D93" s="130"/>
      <c r="E93" s="17"/>
      <c r="F93" s="17"/>
      <c r="G93" s="17"/>
      <c r="H93" s="17"/>
      <c r="I93" s="77"/>
      <c r="J93" s="77"/>
      <c r="K93" s="77"/>
      <c r="L93" s="77"/>
      <c r="M93" s="131"/>
      <c r="N93" s="77"/>
      <c r="O93" s="131"/>
      <c r="P93" s="77"/>
      <c r="Q93" s="131"/>
      <c r="R93" s="132"/>
    </row>
    <row r="94" spans="3:18" ht="19.5" customHeight="1">
      <c r="C94" s="77"/>
      <c r="D94" s="130"/>
      <c r="E94" s="17"/>
      <c r="F94" s="17"/>
      <c r="G94" s="17"/>
      <c r="H94" s="17"/>
      <c r="I94" s="77"/>
      <c r="J94" s="77"/>
      <c r="K94" s="77"/>
      <c r="L94" s="77"/>
      <c r="M94" s="131"/>
      <c r="N94" s="77"/>
      <c r="O94" s="131"/>
      <c r="P94" s="77"/>
      <c r="Q94" s="131"/>
      <c r="R94" s="132"/>
    </row>
    <row r="95" spans="3:18" ht="19.5" customHeight="1">
      <c r="C95" s="77"/>
      <c r="D95" s="130"/>
      <c r="E95" s="17"/>
      <c r="F95" s="17"/>
      <c r="G95" s="17"/>
      <c r="H95" s="17"/>
      <c r="I95" s="77"/>
      <c r="J95" s="77"/>
      <c r="K95" s="77"/>
      <c r="L95" s="77"/>
      <c r="M95" s="131"/>
      <c r="N95" s="77"/>
      <c r="O95" s="131"/>
      <c r="P95" s="77"/>
      <c r="Q95" s="131"/>
      <c r="R95" s="132"/>
    </row>
    <row r="96" spans="3:18" ht="19.5" customHeight="1">
      <c r="C96" s="77"/>
      <c r="D96" s="130"/>
      <c r="E96" s="17"/>
      <c r="F96" s="17"/>
      <c r="G96" s="17"/>
      <c r="H96" s="17"/>
      <c r="I96" s="77"/>
      <c r="J96" s="77"/>
      <c r="K96" s="77"/>
      <c r="L96" s="77"/>
      <c r="M96" s="131"/>
      <c r="N96" s="77"/>
      <c r="O96" s="131"/>
      <c r="P96" s="77"/>
      <c r="Q96" s="131"/>
      <c r="R96" s="132"/>
    </row>
    <row r="97" spans="3:18" ht="19.5" customHeight="1">
      <c r="C97" s="77"/>
      <c r="D97" s="130"/>
      <c r="E97" s="17"/>
      <c r="F97" s="17"/>
      <c r="G97" s="17"/>
      <c r="H97" s="17"/>
      <c r="I97" s="77"/>
      <c r="J97" s="77"/>
      <c r="K97" s="77"/>
      <c r="L97" s="77"/>
      <c r="M97" s="131"/>
      <c r="N97" s="77"/>
      <c r="O97" s="131"/>
      <c r="P97" s="77"/>
      <c r="Q97" s="131"/>
      <c r="R97" s="132"/>
    </row>
    <row r="98" spans="3:18" ht="19.5" customHeight="1">
      <c r="C98" s="77"/>
      <c r="D98" s="130"/>
      <c r="E98" s="17"/>
      <c r="F98" s="17"/>
      <c r="G98" s="17"/>
      <c r="H98" s="17"/>
      <c r="I98" s="77"/>
      <c r="J98" s="77"/>
      <c r="K98" s="77"/>
      <c r="L98" s="77"/>
      <c r="M98" s="131"/>
      <c r="N98" s="77"/>
      <c r="O98" s="131"/>
      <c r="P98" s="77"/>
      <c r="Q98" s="131"/>
      <c r="R98" s="132"/>
    </row>
    <row r="99" spans="3:18" ht="19.5" customHeight="1">
      <c r="C99" s="77"/>
      <c r="D99" s="130"/>
      <c r="E99" s="17"/>
      <c r="F99" s="17"/>
      <c r="G99" s="17"/>
      <c r="H99" s="17"/>
      <c r="I99" s="77"/>
      <c r="J99" s="77"/>
      <c r="K99" s="77"/>
      <c r="L99" s="77"/>
      <c r="M99" s="131"/>
      <c r="N99" s="77"/>
      <c r="O99" s="131"/>
      <c r="P99" s="77"/>
      <c r="Q99" s="131"/>
      <c r="R99" s="132"/>
    </row>
    <row r="100" spans="3:18" ht="19.5" customHeight="1">
      <c r="C100" s="77"/>
      <c r="D100" s="130"/>
      <c r="E100" s="17"/>
      <c r="F100" s="17"/>
      <c r="G100" s="17"/>
      <c r="H100" s="17"/>
      <c r="I100" s="77"/>
      <c r="J100" s="77"/>
      <c r="K100" s="77"/>
      <c r="L100" s="77"/>
      <c r="M100" s="131"/>
      <c r="N100" s="77"/>
      <c r="O100" s="131"/>
      <c r="P100" s="77"/>
      <c r="Q100" s="131"/>
      <c r="R100" s="132"/>
    </row>
    <row r="101" spans="3:18" ht="19.5" customHeight="1">
      <c r="C101" s="77"/>
      <c r="D101" s="130"/>
      <c r="E101" s="17"/>
      <c r="F101" s="17"/>
      <c r="G101" s="17"/>
      <c r="H101" s="17"/>
      <c r="I101" s="77"/>
      <c r="J101" s="77"/>
      <c r="K101" s="77"/>
      <c r="L101" s="77"/>
      <c r="M101" s="131"/>
      <c r="N101" s="77"/>
      <c r="O101" s="131"/>
      <c r="P101" s="77"/>
      <c r="Q101" s="131"/>
      <c r="R101" s="132"/>
    </row>
    <row r="102" spans="3:18" ht="19.5" customHeight="1">
      <c r="C102" s="77"/>
      <c r="D102" s="130"/>
      <c r="E102" s="17"/>
      <c r="F102" s="17"/>
      <c r="G102" s="17"/>
      <c r="H102" s="17"/>
      <c r="I102" s="77"/>
      <c r="J102" s="77"/>
      <c r="K102" s="77"/>
      <c r="L102" s="77"/>
      <c r="M102" s="131"/>
      <c r="N102" s="77"/>
      <c r="O102" s="131"/>
      <c r="P102" s="77"/>
      <c r="Q102" s="131"/>
      <c r="R102" s="132"/>
    </row>
    <row r="103" spans="3:18" ht="19.5" customHeight="1">
      <c r="C103" s="77"/>
      <c r="D103" s="130"/>
      <c r="E103" s="17"/>
      <c r="F103" s="17"/>
      <c r="G103" s="17"/>
      <c r="H103" s="17"/>
      <c r="I103" s="77"/>
      <c r="J103" s="77"/>
      <c r="K103" s="77"/>
      <c r="L103" s="77"/>
      <c r="M103" s="131"/>
      <c r="N103" s="77"/>
      <c r="O103" s="131"/>
      <c r="P103" s="77"/>
      <c r="Q103" s="131"/>
      <c r="R103" s="132"/>
    </row>
    <row r="104" spans="3:18" ht="19.5" customHeight="1">
      <c r="C104" s="77"/>
      <c r="D104" s="130"/>
      <c r="E104" s="17"/>
      <c r="F104" s="17"/>
      <c r="G104" s="17"/>
      <c r="H104" s="17"/>
      <c r="I104" s="77"/>
      <c r="J104" s="77"/>
      <c r="K104" s="77"/>
      <c r="L104" s="77"/>
      <c r="M104" s="131"/>
      <c r="N104" s="77"/>
      <c r="O104" s="131"/>
      <c r="P104" s="77"/>
      <c r="Q104" s="131"/>
      <c r="R104" s="132"/>
    </row>
    <row r="105" spans="3:18" ht="19.5" customHeight="1">
      <c r="C105" s="77"/>
      <c r="D105" s="130"/>
      <c r="E105" s="17"/>
      <c r="F105" s="17"/>
      <c r="G105" s="17"/>
      <c r="H105" s="17"/>
      <c r="I105" s="77"/>
      <c r="J105" s="77"/>
      <c r="K105" s="77"/>
      <c r="L105" s="77"/>
      <c r="M105" s="131"/>
      <c r="N105" s="77"/>
      <c r="O105" s="131"/>
      <c r="P105" s="77"/>
      <c r="Q105" s="131"/>
      <c r="R105" s="132"/>
    </row>
    <row r="106" spans="3:18" ht="19.5" customHeight="1">
      <c r="C106" s="77"/>
      <c r="D106" s="130"/>
      <c r="E106" s="17"/>
      <c r="F106" s="17"/>
      <c r="G106" s="17"/>
      <c r="H106" s="17"/>
      <c r="I106" s="77"/>
      <c r="J106" s="77"/>
      <c r="K106" s="77"/>
      <c r="L106" s="77"/>
      <c r="M106" s="131"/>
      <c r="N106" s="77"/>
      <c r="O106" s="131"/>
      <c r="P106" s="77"/>
      <c r="Q106" s="131"/>
      <c r="R106" s="132"/>
    </row>
    <row r="107" spans="3:18" ht="19.5" customHeight="1">
      <c r="C107" s="77"/>
      <c r="D107" s="130"/>
      <c r="E107" s="17"/>
      <c r="F107" s="17"/>
      <c r="G107" s="17"/>
      <c r="H107" s="17"/>
      <c r="I107" s="77"/>
      <c r="J107" s="77"/>
      <c r="K107" s="77"/>
      <c r="L107" s="77"/>
      <c r="M107" s="131"/>
      <c r="N107" s="77"/>
      <c r="O107" s="131"/>
      <c r="P107" s="77"/>
      <c r="Q107" s="131"/>
      <c r="R107" s="132"/>
    </row>
    <row r="108" spans="3:18" ht="19.5" customHeight="1">
      <c r="C108" s="77"/>
      <c r="D108" s="130"/>
      <c r="E108" s="17"/>
      <c r="F108" s="17"/>
      <c r="G108" s="17"/>
      <c r="H108" s="17"/>
      <c r="I108" s="77"/>
      <c r="J108" s="77"/>
      <c r="K108" s="77"/>
      <c r="L108" s="77"/>
      <c r="M108" s="131"/>
      <c r="N108" s="77"/>
      <c r="O108" s="131"/>
      <c r="P108" s="77"/>
      <c r="Q108" s="131"/>
      <c r="R108" s="132"/>
    </row>
    <row r="109" spans="3:18" ht="19.5" customHeight="1">
      <c r="C109" s="77"/>
      <c r="D109" s="130"/>
      <c r="E109" s="17"/>
      <c r="F109" s="17"/>
      <c r="G109" s="17"/>
      <c r="H109" s="17"/>
      <c r="I109" s="77"/>
      <c r="J109" s="77"/>
      <c r="K109" s="77"/>
      <c r="L109" s="77"/>
      <c r="M109" s="131"/>
      <c r="N109" s="77"/>
      <c r="O109" s="131"/>
      <c r="P109" s="77"/>
      <c r="Q109" s="131"/>
      <c r="R109" s="132"/>
    </row>
    <row r="110" spans="3:18" ht="19.5" customHeight="1">
      <c r="C110" s="77"/>
      <c r="D110" s="130"/>
      <c r="E110" s="17"/>
      <c r="F110" s="17"/>
      <c r="G110" s="17"/>
      <c r="H110" s="17"/>
      <c r="I110" s="77"/>
      <c r="J110" s="77"/>
      <c r="K110" s="77"/>
      <c r="L110" s="77"/>
      <c r="M110" s="131"/>
      <c r="N110" s="77"/>
      <c r="O110" s="131"/>
      <c r="P110" s="77"/>
      <c r="Q110" s="131"/>
      <c r="R110" s="132"/>
    </row>
    <row r="111" spans="3:18" ht="19.5" customHeight="1">
      <c r="C111" s="77"/>
      <c r="D111" s="130"/>
      <c r="E111" s="17"/>
      <c r="F111" s="17"/>
      <c r="G111" s="17"/>
      <c r="H111" s="17"/>
      <c r="I111" s="77"/>
      <c r="J111" s="77"/>
      <c r="K111" s="77"/>
      <c r="L111" s="77"/>
      <c r="M111" s="131"/>
      <c r="N111" s="77"/>
      <c r="O111" s="131"/>
      <c r="P111" s="77"/>
      <c r="Q111" s="131"/>
      <c r="R111" s="132"/>
    </row>
    <row r="112" spans="3:18" ht="19.5" customHeight="1">
      <c r="C112" s="77"/>
      <c r="D112" s="130"/>
      <c r="E112" s="17"/>
      <c r="F112" s="17"/>
      <c r="G112" s="17"/>
      <c r="H112" s="17"/>
      <c r="I112" s="77"/>
      <c r="J112" s="77"/>
      <c r="K112" s="77"/>
      <c r="L112" s="77"/>
      <c r="M112" s="131"/>
      <c r="N112" s="77"/>
      <c r="O112" s="131"/>
      <c r="P112" s="77"/>
      <c r="Q112" s="131"/>
      <c r="R112" s="132"/>
    </row>
    <row r="113" spans="3:18" ht="19.5" customHeight="1">
      <c r="C113" s="77"/>
      <c r="D113" s="130"/>
      <c r="E113" s="17"/>
      <c r="F113" s="17"/>
      <c r="G113" s="17"/>
      <c r="H113" s="17"/>
      <c r="I113" s="77"/>
      <c r="J113" s="77"/>
      <c r="K113" s="77"/>
      <c r="L113" s="77"/>
      <c r="M113" s="131"/>
      <c r="N113" s="77"/>
      <c r="O113" s="131"/>
      <c r="P113" s="77"/>
      <c r="Q113" s="131"/>
      <c r="R113" s="132"/>
    </row>
    <row r="114" spans="3:18" ht="19.5" customHeight="1">
      <c r="C114" s="77"/>
      <c r="D114" s="130"/>
      <c r="E114" s="17"/>
      <c r="F114" s="17"/>
      <c r="G114" s="17"/>
      <c r="H114" s="17"/>
      <c r="I114" s="77"/>
      <c r="J114" s="77"/>
      <c r="K114" s="77"/>
      <c r="L114" s="77"/>
      <c r="M114" s="131"/>
      <c r="N114" s="77"/>
      <c r="O114" s="131"/>
      <c r="P114" s="77"/>
      <c r="Q114" s="131"/>
      <c r="R114" s="132"/>
    </row>
    <row r="115" spans="3:18" ht="19.5" customHeight="1">
      <c r="C115" s="77"/>
      <c r="D115" s="130"/>
      <c r="E115" s="17"/>
      <c r="F115" s="17"/>
      <c r="G115" s="17"/>
      <c r="H115" s="17"/>
      <c r="I115" s="77"/>
      <c r="J115" s="77"/>
      <c r="K115" s="77"/>
      <c r="L115" s="77"/>
      <c r="M115" s="131"/>
      <c r="N115" s="77"/>
      <c r="O115" s="131"/>
      <c r="P115" s="77"/>
      <c r="Q115" s="131"/>
      <c r="R115" s="132"/>
    </row>
    <row r="116" spans="3:18" ht="19.5" customHeight="1">
      <c r="C116" s="77"/>
      <c r="D116" s="130"/>
      <c r="E116" s="17"/>
      <c r="F116" s="17"/>
      <c r="G116" s="17"/>
      <c r="H116" s="17"/>
      <c r="I116" s="77"/>
      <c r="J116" s="77"/>
      <c r="K116" s="77"/>
      <c r="L116" s="77"/>
      <c r="M116" s="131"/>
      <c r="N116" s="77"/>
      <c r="O116" s="131"/>
      <c r="P116" s="77"/>
      <c r="Q116" s="131"/>
      <c r="R116" s="132"/>
    </row>
    <row r="117" spans="3:18" ht="19.5" customHeight="1">
      <c r="C117" s="77"/>
      <c r="D117" s="130"/>
      <c r="E117" s="17"/>
      <c r="F117" s="17"/>
      <c r="G117" s="17"/>
      <c r="H117" s="17"/>
      <c r="I117" s="77"/>
      <c r="J117" s="77"/>
      <c r="K117" s="77"/>
      <c r="L117" s="77"/>
      <c r="M117" s="131"/>
      <c r="N117" s="77"/>
      <c r="O117" s="131"/>
      <c r="P117" s="77"/>
      <c r="Q117" s="131"/>
      <c r="R117" s="132"/>
    </row>
    <row r="118" spans="3:18" ht="19.5" customHeight="1">
      <c r="C118" s="77"/>
      <c r="D118" s="130"/>
      <c r="E118" s="17"/>
      <c r="F118" s="17"/>
      <c r="G118" s="17"/>
      <c r="H118" s="17"/>
      <c r="I118" s="77"/>
      <c r="J118" s="77"/>
      <c r="K118" s="77"/>
      <c r="L118" s="77"/>
      <c r="M118" s="131"/>
      <c r="N118" s="77"/>
      <c r="O118" s="131"/>
      <c r="P118" s="77"/>
      <c r="Q118" s="131"/>
      <c r="R118" s="132"/>
    </row>
    <row r="119" spans="3:18" ht="19.5" customHeight="1">
      <c r="C119" s="77"/>
      <c r="D119" s="130"/>
      <c r="E119" s="17"/>
      <c r="F119" s="17"/>
      <c r="G119" s="17"/>
      <c r="H119" s="17"/>
      <c r="I119" s="77"/>
      <c r="J119" s="77"/>
      <c r="K119" s="77"/>
      <c r="L119" s="77"/>
      <c r="M119" s="131"/>
      <c r="N119" s="77"/>
      <c r="O119" s="131"/>
      <c r="P119" s="77"/>
      <c r="Q119" s="131"/>
      <c r="R119" s="132"/>
    </row>
    <row r="120" spans="3:18" ht="19.5" customHeight="1">
      <c r="C120" s="77"/>
      <c r="D120" s="130"/>
      <c r="E120" s="17"/>
      <c r="F120" s="17"/>
      <c r="G120" s="17"/>
      <c r="H120" s="17"/>
      <c r="I120" s="77"/>
      <c r="J120" s="77"/>
      <c r="K120" s="77"/>
      <c r="L120" s="77"/>
      <c r="M120" s="131"/>
      <c r="N120" s="77"/>
      <c r="O120" s="131"/>
      <c r="P120" s="77"/>
      <c r="Q120" s="131"/>
      <c r="R120" s="132"/>
    </row>
    <row r="121" spans="3:18" ht="19.5" customHeight="1">
      <c r="C121" s="77"/>
      <c r="D121" s="130"/>
      <c r="E121" s="17"/>
      <c r="F121" s="17"/>
      <c r="G121" s="17"/>
      <c r="H121" s="17"/>
      <c r="I121" s="77"/>
      <c r="J121" s="77"/>
      <c r="K121" s="77"/>
      <c r="L121" s="77"/>
      <c r="M121" s="131"/>
      <c r="N121" s="77"/>
      <c r="O121" s="131"/>
      <c r="P121" s="77"/>
      <c r="Q121" s="131"/>
      <c r="R121" s="132"/>
    </row>
    <row r="122" spans="3:18" ht="19.5" customHeight="1">
      <c r="C122" s="77"/>
      <c r="D122" s="130"/>
      <c r="E122" s="17"/>
      <c r="F122" s="17"/>
      <c r="G122" s="17"/>
      <c r="H122" s="17"/>
      <c r="I122" s="77"/>
      <c r="J122" s="77"/>
      <c r="K122" s="77"/>
      <c r="L122" s="77"/>
      <c r="M122" s="131"/>
      <c r="N122" s="77"/>
      <c r="O122" s="131"/>
      <c r="P122" s="77"/>
      <c r="Q122" s="131"/>
      <c r="R122" s="132"/>
    </row>
    <row r="123" spans="3:18" ht="19.5" customHeight="1">
      <c r="C123" s="77"/>
      <c r="D123" s="130"/>
      <c r="E123" s="17"/>
      <c r="F123" s="17"/>
      <c r="G123" s="17"/>
      <c r="H123" s="17"/>
      <c r="I123" s="77"/>
      <c r="J123" s="77"/>
      <c r="K123" s="77"/>
      <c r="L123" s="77"/>
      <c r="M123" s="131"/>
      <c r="N123" s="77"/>
      <c r="O123" s="131"/>
      <c r="P123" s="77"/>
      <c r="Q123" s="131"/>
      <c r="R123" s="132"/>
    </row>
    <row r="124" spans="3:18" ht="19.5" customHeight="1">
      <c r="C124" s="77"/>
      <c r="D124" s="130"/>
      <c r="E124" s="17"/>
      <c r="F124" s="17"/>
      <c r="G124" s="17"/>
      <c r="H124" s="17"/>
      <c r="I124" s="77"/>
      <c r="J124" s="77"/>
      <c r="K124" s="77"/>
      <c r="L124" s="77"/>
      <c r="M124" s="131"/>
      <c r="N124" s="77"/>
      <c r="O124" s="131"/>
      <c r="P124" s="77"/>
      <c r="Q124" s="131"/>
      <c r="R124" s="132"/>
    </row>
    <row r="125" spans="3:18" ht="19.5" customHeight="1">
      <c r="C125" s="77"/>
      <c r="D125" s="130"/>
      <c r="E125" s="17"/>
      <c r="F125" s="17"/>
      <c r="G125" s="17"/>
      <c r="H125" s="17"/>
      <c r="I125" s="77"/>
      <c r="J125" s="77"/>
      <c r="K125" s="77"/>
      <c r="L125" s="77"/>
      <c r="M125" s="131"/>
      <c r="N125" s="77"/>
      <c r="O125" s="131"/>
      <c r="P125" s="77"/>
      <c r="Q125" s="131"/>
      <c r="R125" s="132"/>
    </row>
    <row r="126" spans="3:18" ht="19.5" customHeight="1">
      <c r="C126" s="77"/>
      <c r="D126" s="130"/>
      <c r="E126" s="17"/>
      <c r="F126" s="17"/>
      <c r="G126" s="17"/>
      <c r="H126" s="17"/>
      <c r="I126" s="77"/>
      <c r="J126" s="77"/>
      <c r="K126" s="77"/>
      <c r="L126" s="77"/>
      <c r="M126" s="131"/>
      <c r="N126" s="77"/>
      <c r="O126" s="131"/>
      <c r="P126" s="77"/>
      <c r="Q126" s="131"/>
      <c r="R126" s="132"/>
    </row>
    <row r="127" spans="3:18" ht="19.5" customHeight="1">
      <c r="C127" s="77"/>
      <c r="D127" s="130"/>
      <c r="E127" s="17"/>
      <c r="F127" s="17"/>
      <c r="G127" s="17"/>
      <c r="H127" s="17"/>
      <c r="I127" s="77"/>
      <c r="J127" s="77"/>
      <c r="K127" s="77"/>
      <c r="L127" s="77"/>
      <c r="M127" s="131"/>
      <c r="N127" s="77"/>
      <c r="O127" s="131"/>
      <c r="P127" s="77"/>
      <c r="Q127" s="131"/>
      <c r="R127" s="132"/>
    </row>
    <row r="128" spans="3:18" ht="19.5" customHeight="1">
      <c r="C128" s="77"/>
      <c r="D128" s="130"/>
      <c r="E128" s="17"/>
      <c r="F128" s="17"/>
      <c r="G128" s="17"/>
      <c r="H128" s="17"/>
      <c r="I128" s="77"/>
      <c r="J128" s="77"/>
      <c r="K128" s="77"/>
      <c r="L128" s="77"/>
      <c r="M128" s="131"/>
      <c r="N128" s="77"/>
      <c r="O128" s="131"/>
      <c r="P128" s="77"/>
      <c r="Q128" s="131"/>
      <c r="R128" s="132"/>
    </row>
    <row r="129" spans="3:18" ht="19.5" customHeight="1">
      <c r="C129" s="77"/>
      <c r="D129" s="130"/>
      <c r="E129" s="17"/>
      <c r="F129" s="17"/>
      <c r="G129" s="17"/>
      <c r="H129" s="17"/>
      <c r="I129" s="77"/>
      <c r="J129" s="77"/>
      <c r="K129" s="77"/>
      <c r="L129" s="77"/>
      <c r="M129" s="131"/>
      <c r="N129" s="77"/>
      <c r="O129" s="131"/>
      <c r="P129" s="77"/>
      <c r="Q129" s="131"/>
      <c r="R129" s="132"/>
    </row>
    <row r="130" spans="3:18" ht="19.5" customHeight="1">
      <c r="C130" s="77"/>
      <c r="D130" s="130"/>
      <c r="E130" s="17"/>
      <c r="F130" s="17"/>
      <c r="G130" s="17"/>
      <c r="H130" s="17"/>
      <c r="I130" s="77"/>
      <c r="J130" s="77"/>
      <c r="K130" s="77"/>
      <c r="L130" s="77"/>
      <c r="M130" s="131"/>
      <c r="N130" s="77"/>
      <c r="O130" s="131"/>
      <c r="P130" s="77"/>
      <c r="Q130" s="131"/>
      <c r="R130" s="132"/>
    </row>
    <row r="131" spans="3:18" ht="19.5" customHeight="1">
      <c r="C131" s="77"/>
      <c r="D131" s="130"/>
      <c r="E131" s="17"/>
      <c r="F131" s="17"/>
      <c r="G131" s="17"/>
      <c r="H131" s="17"/>
      <c r="I131" s="77"/>
      <c r="J131" s="77"/>
      <c r="K131" s="77"/>
      <c r="L131" s="77"/>
      <c r="M131" s="131"/>
      <c r="N131" s="77"/>
      <c r="O131" s="131"/>
      <c r="P131" s="77"/>
      <c r="Q131" s="131"/>
      <c r="R131" s="132"/>
    </row>
    <row r="132" spans="3:18" ht="19.5" customHeight="1">
      <c r="C132" s="77"/>
      <c r="D132" s="77"/>
      <c r="E132" s="17"/>
      <c r="F132" s="17"/>
      <c r="G132" s="17"/>
      <c r="H132" s="17"/>
      <c r="I132" s="77"/>
      <c r="J132" s="77"/>
      <c r="K132" s="77"/>
      <c r="L132" s="77"/>
      <c r="M132" s="131"/>
      <c r="N132" s="77"/>
      <c r="O132" s="131"/>
      <c r="P132" s="77"/>
      <c r="Q132" s="131"/>
      <c r="R132" s="132"/>
    </row>
    <row r="133" spans="3:18" ht="19.5" customHeight="1">
      <c r="C133" s="77"/>
      <c r="D133" s="77"/>
      <c r="E133" s="17"/>
      <c r="F133" s="17"/>
      <c r="G133" s="17"/>
      <c r="H133" s="17"/>
      <c r="I133" s="77"/>
      <c r="J133" s="77"/>
      <c r="K133" s="77"/>
      <c r="L133" s="77"/>
      <c r="M133" s="131"/>
      <c r="N133" s="77"/>
      <c r="O133" s="131"/>
      <c r="P133" s="77"/>
      <c r="Q133" s="131"/>
      <c r="R133" s="132"/>
    </row>
    <row r="134" spans="3:18" ht="19.5" customHeight="1">
      <c r="C134" s="77"/>
      <c r="D134" s="77"/>
      <c r="E134" s="17"/>
      <c r="F134" s="17"/>
      <c r="G134" s="17"/>
      <c r="H134" s="17"/>
      <c r="I134" s="77"/>
      <c r="J134" s="77"/>
      <c r="K134" s="77"/>
      <c r="L134" s="77"/>
      <c r="M134" s="131"/>
      <c r="N134" s="77"/>
      <c r="O134" s="131"/>
      <c r="P134" s="77"/>
      <c r="Q134" s="131"/>
      <c r="R134" s="132"/>
    </row>
    <row r="135" spans="3:18" ht="19.5" customHeight="1">
      <c r="C135" s="77"/>
      <c r="D135" s="77"/>
      <c r="E135" s="17"/>
      <c r="F135" s="17"/>
      <c r="G135" s="17"/>
      <c r="H135" s="17"/>
      <c r="I135" s="77"/>
      <c r="J135" s="77"/>
      <c r="K135" s="77"/>
      <c r="L135" s="77"/>
      <c r="M135" s="131"/>
      <c r="N135" s="77"/>
      <c r="O135" s="131"/>
      <c r="P135" s="77"/>
      <c r="Q135" s="131"/>
      <c r="R135" s="132"/>
    </row>
    <row r="136" spans="3:18" ht="19.5" customHeight="1">
      <c r="C136" s="77"/>
      <c r="D136" s="77"/>
      <c r="E136" s="17"/>
      <c r="F136" s="17"/>
      <c r="G136" s="17"/>
      <c r="H136" s="17"/>
      <c r="I136" s="77"/>
      <c r="J136" s="77"/>
      <c r="K136" s="77"/>
      <c r="L136" s="77"/>
      <c r="M136" s="131"/>
      <c r="N136" s="77"/>
      <c r="O136" s="131"/>
      <c r="P136" s="77"/>
      <c r="Q136" s="131"/>
      <c r="R136" s="132"/>
    </row>
    <row r="137" spans="3:18" ht="19.5" customHeight="1">
      <c r="C137" s="77"/>
      <c r="D137" s="77"/>
      <c r="E137" s="17"/>
      <c r="F137" s="17"/>
      <c r="G137" s="17"/>
      <c r="H137" s="17"/>
      <c r="I137" s="77"/>
      <c r="J137" s="77"/>
      <c r="K137" s="77"/>
      <c r="L137" s="77"/>
      <c r="M137" s="131"/>
      <c r="N137" s="77"/>
      <c r="O137" s="131"/>
      <c r="P137" s="77"/>
      <c r="Q137" s="131"/>
      <c r="R137" s="132"/>
    </row>
    <row r="138" spans="3:18" ht="19.5" customHeight="1">
      <c r="C138" s="77"/>
      <c r="D138" s="77"/>
      <c r="E138" s="17"/>
      <c r="F138" s="17"/>
      <c r="G138" s="17"/>
      <c r="H138" s="17"/>
      <c r="I138" s="77"/>
      <c r="J138" s="77"/>
      <c r="K138" s="77"/>
      <c r="L138" s="77"/>
      <c r="M138" s="131"/>
      <c r="N138" s="77"/>
      <c r="O138" s="131"/>
      <c r="P138" s="77"/>
      <c r="Q138" s="131"/>
      <c r="R138" s="132"/>
    </row>
    <row r="139" spans="3:18" ht="19.5" customHeight="1">
      <c r="C139" s="77"/>
      <c r="D139" s="77"/>
      <c r="E139" s="17"/>
      <c r="F139" s="17"/>
      <c r="G139" s="17"/>
      <c r="H139" s="17"/>
      <c r="I139" s="77"/>
      <c r="J139" s="77"/>
      <c r="K139" s="77"/>
      <c r="L139" s="77"/>
      <c r="M139" s="131"/>
      <c r="N139" s="77"/>
      <c r="O139" s="131"/>
      <c r="P139" s="77"/>
      <c r="Q139" s="131"/>
      <c r="R139" s="132"/>
    </row>
    <row r="140" spans="3:18" ht="19.5" customHeight="1">
      <c r="C140" s="77"/>
      <c r="D140" s="77"/>
      <c r="E140" s="17"/>
      <c r="F140" s="17"/>
      <c r="G140" s="17"/>
      <c r="H140" s="17"/>
      <c r="I140" s="77"/>
      <c r="J140" s="77"/>
      <c r="K140" s="77"/>
      <c r="L140" s="77"/>
      <c r="M140" s="131"/>
      <c r="N140" s="77"/>
      <c r="O140" s="131"/>
      <c r="P140" s="77"/>
      <c r="Q140" s="131"/>
      <c r="R140" s="132"/>
    </row>
    <row r="141" spans="3:18" ht="19.5" customHeight="1">
      <c r="C141" s="77"/>
      <c r="D141" s="77"/>
      <c r="E141" s="17"/>
      <c r="F141" s="17"/>
      <c r="G141" s="17"/>
      <c r="H141" s="17"/>
      <c r="I141" s="77"/>
      <c r="J141" s="77"/>
      <c r="K141" s="77"/>
      <c r="L141" s="77"/>
      <c r="M141" s="131"/>
      <c r="N141" s="77"/>
      <c r="O141" s="131"/>
      <c r="P141" s="77"/>
      <c r="Q141" s="131"/>
      <c r="R141" s="132"/>
    </row>
    <row r="142" spans="3:18" ht="19.5" customHeight="1">
      <c r="C142" s="77"/>
      <c r="D142" s="77"/>
      <c r="E142" s="17"/>
      <c r="F142" s="17"/>
      <c r="G142" s="17"/>
      <c r="H142" s="17"/>
      <c r="I142" s="77"/>
      <c r="J142" s="77"/>
      <c r="K142" s="77"/>
      <c r="L142" s="77"/>
      <c r="M142" s="131"/>
      <c r="N142" s="77"/>
      <c r="O142" s="131"/>
      <c r="P142" s="77"/>
      <c r="Q142" s="131"/>
      <c r="R142" s="132"/>
    </row>
    <row r="143" spans="3:18" ht="19.5" customHeight="1">
      <c r="C143" s="77"/>
      <c r="D143" s="77"/>
      <c r="E143" s="17"/>
      <c r="F143" s="17"/>
      <c r="G143" s="17"/>
      <c r="H143" s="17"/>
      <c r="I143" s="77"/>
      <c r="J143" s="77"/>
      <c r="K143" s="77"/>
      <c r="L143" s="77"/>
      <c r="M143" s="131"/>
      <c r="N143" s="77"/>
      <c r="O143" s="131"/>
      <c r="P143" s="77"/>
      <c r="Q143" s="131"/>
      <c r="R143" s="132"/>
    </row>
    <row r="144" spans="3:18" ht="19.5" customHeight="1">
      <c r="C144" s="77"/>
      <c r="D144" s="77"/>
      <c r="E144" s="17"/>
      <c r="F144" s="17"/>
      <c r="G144" s="17"/>
      <c r="H144" s="17"/>
      <c r="I144" s="77"/>
      <c r="J144" s="77"/>
      <c r="K144" s="77"/>
      <c r="L144" s="77"/>
      <c r="M144" s="131"/>
      <c r="N144" s="77"/>
      <c r="O144" s="131"/>
      <c r="P144" s="77"/>
      <c r="Q144" s="131"/>
      <c r="R144" s="132"/>
    </row>
    <row r="145" spans="3:18" ht="19.5" customHeight="1">
      <c r="C145" s="77"/>
      <c r="D145" s="77"/>
      <c r="E145" s="17"/>
      <c r="F145" s="17"/>
      <c r="G145" s="17"/>
      <c r="H145" s="17"/>
      <c r="I145" s="77"/>
      <c r="J145" s="77"/>
      <c r="K145" s="77"/>
      <c r="L145" s="77"/>
      <c r="M145" s="131"/>
      <c r="N145" s="77"/>
      <c r="O145" s="131"/>
      <c r="P145" s="77"/>
      <c r="Q145" s="131"/>
      <c r="R145" s="132"/>
    </row>
    <row r="146" spans="3:18" ht="19.5" customHeight="1">
      <c r="C146" s="77"/>
      <c r="D146" s="77"/>
      <c r="E146" s="17"/>
      <c r="F146" s="17"/>
      <c r="G146" s="17"/>
      <c r="H146" s="17"/>
      <c r="I146" s="77"/>
      <c r="J146" s="77"/>
      <c r="K146" s="77"/>
      <c r="L146" s="77"/>
      <c r="M146" s="131"/>
      <c r="N146" s="77"/>
      <c r="O146" s="131"/>
      <c r="P146" s="77"/>
      <c r="Q146" s="131"/>
      <c r="R146" s="132"/>
    </row>
    <row r="147" spans="3:18" ht="19.5" customHeight="1">
      <c r="C147" s="77"/>
      <c r="D147" s="77"/>
      <c r="E147" s="17"/>
      <c r="F147" s="17"/>
      <c r="G147" s="17"/>
      <c r="H147" s="17"/>
      <c r="I147" s="77"/>
      <c r="J147" s="77"/>
      <c r="K147" s="77"/>
      <c r="L147" s="77"/>
      <c r="M147" s="131"/>
      <c r="N147" s="77"/>
      <c r="O147" s="131"/>
      <c r="P147" s="77"/>
      <c r="Q147" s="131"/>
      <c r="R147" s="132"/>
    </row>
    <row r="148" spans="3:18" ht="19.5" customHeight="1">
      <c r="C148" s="77"/>
      <c r="D148" s="77"/>
      <c r="E148" s="17"/>
      <c r="F148" s="17"/>
      <c r="G148" s="17"/>
      <c r="H148" s="17"/>
      <c r="I148" s="77"/>
      <c r="J148" s="77"/>
      <c r="K148" s="77"/>
      <c r="L148" s="77"/>
      <c r="M148" s="131"/>
      <c r="N148" s="77"/>
      <c r="O148" s="131"/>
      <c r="P148" s="77"/>
      <c r="Q148" s="131"/>
      <c r="R148" s="132"/>
    </row>
    <row r="149" spans="3:18" ht="19.5" customHeight="1">
      <c r="C149" s="77"/>
      <c r="D149" s="77"/>
      <c r="E149" s="17"/>
      <c r="F149" s="17"/>
      <c r="G149" s="17"/>
      <c r="H149" s="17"/>
      <c r="I149" s="77"/>
      <c r="J149" s="77"/>
      <c r="K149" s="77"/>
      <c r="L149" s="77"/>
      <c r="M149" s="131"/>
      <c r="N149" s="77"/>
      <c r="O149" s="131"/>
      <c r="P149" s="77"/>
      <c r="Q149" s="131"/>
      <c r="R149" s="132"/>
    </row>
    <row r="150" spans="3:18" ht="19.5" customHeight="1">
      <c r="C150" s="77"/>
      <c r="D150" s="77"/>
      <c r="E150" s="17"/>
      <c r="F150" s="17"/>
      <c r="G150" s="17"/>
      <c r="H150" s="17"/>
      <c r="I150" s="77"/>
      <c r="J150" s="77"/>
      <c r="K150" s="77"/>
      <c r="L150" s="77"/>
      <c r="M150" s="131"/>
      <c r="N150" s="77"/>
      <c r="O150" s="131"/>
      <c r="P150" s="77"/>
      <c r="Q150" s="131"/>
      <c r="R150" s="132"/>
    </row>
    <row r="151" spans="3:18" ht="19.5" customHeight="1">
      <c r="C151" s="77"/>
      <c r="D151" s="77"/>
      <c r="E151" s="17"/>
      <c r="F151" s="17"/>
      <c r="G151" s="17"/>
      <c r="H151" s="17"/>
      <c r="I151" s="77"/>
      <c r="J151" s="77"/>
      <c r="K151" s="77"/>
      <c r="L151" s="77"/>
      <c r="M151" s="131"/>
      <c r="N151" s="77"/>
      <c r="O151" s="131"/>
      <c r="P151" s="77"/>
      <c r="Q151" s="131"/>
      <c r="R151" s="132"/>
    </row>
    <row r="152" spans="3:18" ht="19.5" customHeight="1">
      <c r="C152" s="77"/>
      <c r="D152" s="77"/>
      <c r="E152" s="17"/>
      <c r="F152" s="17"/>
      <c r="G152" s="17"/>
      <c r="H152" s="17"/>
      <c r="I152" s="77"/>
      <c r="J152" s="77"/>
      <c r="K152" s="77"/>
      <c r="L152" s="77"/>
      <c r="M152" s="131"/>
      <c r="N152" s="77"/>
      <c r="O152" s="131"/>
      <c r="P152" s="77"/>
      <c r="Q152" s="131"/>
      <c r="R152" s="132"/>
    </row>
    <row r="153" spans="3:18" ht="19.5" customHeight="1">
      <c r="C153" s="77"/>
      <c r="D153" s="77"/>
      <c r="E153" s="17"/>
      <c r="F153" s="17"/>
      <c r="G153" s="17"/>
      <c r="H153" s="17"/>
      <c r="I153" s="77"/>
      <c r="J153" s="77"/>
      <c r="K153" s="77"/>
      <c r="L153" s="77"/>
      <c r="M153" s="131"/>
      <c r="N153" s="77"/>
      <c r="O153" s="131"/>
      <c r="P153" s="77"/>
      <c r="Q153" s="131"/>
      <c r="R153" s="132"/>
    </row>
    <row r="154" spans="3:18" ht="19.5" customHeight="1">
      <c r="C154" s="77"/>
      <c r="D154" s="77"/>
      <c r="E154" s="17"/>
      <c r="F154" s="17"/>
      <c r="G154" s="17"/>
      <c r="H154" s="17"/>
      <c r="I154" s="77"/>
      <c r="J154" s="77"/>
      <c r="K154" s="77"/>
      <c r="L154" s="77"/>
      <c r="M154" s="131"/>
      <c r="N154" s="77"/>
      <c r="O154" s="131"/>
      <c r="P154" s="77"/>
      <c r="Q154" s="131"/>
      <c r="R154" s="132"/>
    </row>
    <row r="155" spans="3:18" ht="19.5" customHeight="1">
      <c r="C155" s="77"/>
      <c r="D155" s="77"/>
      <c r="E155" s="17"/>
      <c r="F155" s="17"/>
      <c r="G155" s="17"/>
      <c r="H155" s="17"/>
      <c r="I155" s="77"/>
      <c r="J155" s="77"/>
      <c r="K155" s="77"/>
      <c r="L155" s="77"/>
      <c r="M155" s="131"/>
      <c r="N155" s="77"/>
      <c r="O155" s="131"/>
      <c r="P155" s="77"/>
      <c r="Q155" s="131"/>
      <c r="R155" s="132"/>
    </row>
    <row r="156" spans="3:18" ht="19.5" customHeight="1">
      <c r="C156" s="77"/>
      <c r="D156" s="77"/>
      <c r="E156" s="17"/>
      <c r="F156" s="17"/>
      <c r="G156" s="17"/>
      <c r="H156" s="17"/>
      <c r="I156" s="77"/>
      <c r="J156" s="77"/>
      <c r="K156" s="77"/>
      <c r="L156" s="77"/>
      <c r="M156" s="131"/>
      <c r="N156" s="77"/>
      <c r="O156" s="131"/>
      <c r="P156" s="77"/>
      <c r="Q156" s="131"/>
      <c r="R156" s="132"/>
    </row>
    <row r="157" spans="3:18" ht="19.5" customHeight="1">
      <c r="C157" s="77"/>
      <c r="D157" s="77"/>
      <c r="E157" s="17"/>
      <c r="F157" s="17"/>
      <c r="G157" s="17"/>
      <c r="H157" s="17"/>
      <c r="I157" s="77"/>
      <c r="J157" s="77"/>
      <c r="K157" s="77"/>
      <c r="L157" s="77"/>
      <c r="M157" s="131"/>
      <c r="N157" s="77"/>
      <c r="O157" s="131"/>
      <c r="P157" s="77"/>
      <c r="Q157" s="131"/>
      <c r="R157" s="132"/>
    </row>
    <row r="158" spans="3:18" ht="19.5" customHeight="1">
      <c r="C158" s="77"/>
      <c r="D158" s="77"/>
      <c r="E158" s="17"/>
      <c r="F158" s="17"/>
      <c r="G158" s="17"/>
      <c r="H158" s="17"/>
      <c r="I158" s="77"/>
      <c r="J158" s="77"/>
      <c r="K158" s="77"/>
      <c r="L158" s="77"/>
      <c r="M158" s="131"/>
      <c r="N158" s="77"/>
      <c r="O158" s="131"/>
      <c r="P158" s="77"/>
      <c r="Q158" s="131"/>
      <c r="R158" s="132"/>
    </row>
    <row r="159" spans="3:18" ht="19.5" customHeight="1">
      <c r="C159" s="77"/>
      <c r="D159" s="77"/>
      <c r="E159" s="17"/>
      <c r="F159" s="17"/>
      <c r="G159" s="17"/>
      <c r="H159" s="17"/>
      <c r="I159" s="77"/>
      <c r="J159" s="77"/>
      <c r="K159" s="77"/>
      <c r="L159" s="77"/>
      <c r="M159" s="131"/>
      <c r="N159" s="77"/>
      <c r="O159" s="131"/>
      <c r="P159" s="77"/>
      <c r="Q159" s="131"/>
      <c r="R159" s="132"/>
    </row>
    <row r="160" spans="3:18" ht="19.5" customHeight="1">
      <c r="C160" s="77"/>
      <c r="D160" s="77"/>
      <c r="E160" s="17"/>
      <c r="F160" s="17"/>
      <c r="G160" s="17"/>
      <c r="H160" s="17"/>
      <c r="I160" s="77"/>
      <c r="J160" s="77"/>
      <c r="K160" s="77"/>
      <c r="L160" s="77"/>
      <c r="M160" s="131"/>
      <c r="N160" s="77"/>
      <c r="O160" s="131"/>
      <c r="P160" s="77"/>
      <c r="Q160" s="131"/>
      <c r="R160" s="132"/>
    </row>
    <row r="161" spans="3:18" ht="19.5" customHeight="1">
      <c r="C161" s="77"/>
      <c r="D161" s="77"/>
      <c r="E161" s="17"/>
      <c r="F161" s="17"/>
      <c r="G161" s="17"/>
      <c r="H161" s="17"/>
      <c r="I161" s="77"/>
      <c r="J161" s="77"/>
      <c r="K161" s="77"/>
      <c r="L161" s="77"/>
      <c r="M161" s="131"/>
      <c r="N161" s="77"/>
      <c r="O161" s="131"/>
      <c r="P161" s="77"/>
      <c r="Q161" s="131"/>
      <c r="R161" s="132"/>
    </row>
    <row r="162" spans="3:18" ht="19.5" customHeight="1">
      <c r="C162" s="77"/>
      <c r="D162" s="77"/>
      <c r="E162" s="17"/>
      <c r="F162" s="17"/>
      <c r="G162" s="17"/>
      <c r="H162" s="17"/>
      <c r="I162" s="77"/>
      <c r="J162" s="77"/>
      <c r="K162" s="77"/>
      <c r="L162" s="77"/>
      <c r="M162" s="131"/>
      <c r="N162" s="77"/>
      <c r="O162" s="131"/>
      <c r="P162" s="77"/>
      <c r="Q162" s="131"/>
      <c r="R162" s="132"/>
    </row>
    <row r="163" spans="3:18" ht="19.5" customHeight="1">
      <c r="C163" s="77"/>
      <c r="D163" s="77"/>
      <c r="E163" s="17"/>
      <c r="F163" s="17"/>
      <c r="G163" s="17"/>
      <c r="H163" s="17"/>
      <c r="I163" s="77"/>
      <c r="J163" s="77"/>
      <c r="K163" s="77"/>
      <c r="L163" s="77"/>
      <c r="M163" s="131"/>
      <c r="N163" s="77"/>
      <c r="O163" s="131"/>
      <c r="P163" s="77"/>
      <c r="Q163" s="131"/>
      <c r="R163" s="132"/>
    </row>
    <row r="164" spans="3:18" ht="19.5" customHeight="1">
      <c r="C164" s="77"/>
      <c r="D164" s="77"/>
      <c r="E164" s="17"/>
      <c r="F164" s="17"/>
      <c r="G164" s="17"/>
      <c r="H164" s="17"/>
      <c r="I164" s="77"/>
      <c r="J164" s="77"/>
      <c r="K164" s="77"/>
      <c r="L164" s="77"/>
      <c r="M164" s="131"/>
      <c r="N164" s="77"/>
      <c r="O164" s="131"/>
      <c r="P164" s="77"/>
      <c r="Q164" s="131"/>
      <c r="R164" s="132"/>
    </row>
    <row r="165" spans="3:18" ht="19.5" customHeight="1">
      <c r="C165" s="77"/>
      <c r="D165" s="77"/>
      <c r="E165" s="17"/>
      <c r="F165" s="17"/>
      <c r="G165" s="17"/>
      <c r="H165" s="17"/>
      <c r="I165" s="77"/>
      <c r="J165" s="77"/>
      <c r="K165" s="77"/>
      <c r="L165" s="77"/>
      <c r="M165" s="131"/>
      <c r="N165" s="77"/>
      <c r="O165" s="131"/>
      <c r="P165" s="77"/>
      <c r="Q165" s="131"/>
      <c r="R165" s="132"/>
    </row>
    <row r="166" spans="3:18" ht="19.5" customHeight="1">
      <c r="C166" s="77"/>
      <c r="D166" s="77"/>
      <c r="E166" s="17"/>
      <c r="F166" s="17"/>
      <c r="G166" s="17"/>
      <c r="H166" s="17"/>
      <c r="I166" s="77"/>
      <c r="J166" s="77"/>
      <c r="K166" s="77"/>
      <c r="L166" s="77"/>
      <c r="M166" s="131"/>
      <c r="N166" s="77"/>
      <c r="O166" s="131"/>
      <c r="P166" s="77"/>
      <c r="Q166" s="131"/>
      <c r="R166" s="132"/>
    </row>
    <row r="167" spans="3:18" ht="19.5" customHeight="1">
      <c r="C167" s="77"/>
      <c r="D167" s="77"/>
      <c r="E167" s="17"/>
      <c r="F167" s="17"/>
      <c r="G167" s="17"/>
      <c r="H167" s="17"/>
      <c r="I167" s="77"/>
      <c r="J167" s="77"/>
      <c r="K167" s="77"/>
      <c r="L167" s="77"/>
      <c r="M167" s="131"/>
      <c r="N167" s="77"/>
      <c r="O167" s="131"/>
      <c r="P167" s="77"/>
      <c r="Q167" s="131"/>
      <c r="R167" s="132"/>
    </row>
    <row r="168" spans="3:18" ht="19.5" customHeight="1">
      <c r="C168" s="77"/>
      <c r="D168" s="77"/>
      <c r="E168" s="17"/>
      <c r="F168" s="17"/>
      <c r="G168" s="17"/>
      <c r="H168" s="17"/>
      <c r="I168" s="77"/>
      <c r="J168" s="77"/>
      <c r="K168" s="77"/>
      <c r="L168" s="77"/>
      <c r="M168" s="131"/>
      <c r="N168" s="77"/>
      <c r="O168" s="131"/>
      <c r="P168" s="77"/>
      <c r="Q168" s="131"/>
      <c r="R168" s="132"/>
    </row>
    <row r="169" spans="3:18" ht="19.5" customHeight="1">
      <c r="C169" s="77"/>
      <c r="D169" s="77"/>
      <c r="E169" s="17"/>
      <c r="F169" s="17"/>
      <c r="G169" s="17"/>
      <c r="H169" s="17"/>
      <c r="I169" s="77"/>
      <c r="J169" s="77"/>
      <c r="K169" s="77"/>
      <c r="L169" s="77"/>
      <c r="M169" s="131"/>
      <c r="N169" s="77"/>
      <c r="O169" s="131"/>
      <c r="P169" s="77"/>
      <c r="Q169" s="131"/>
      <c r="R169" s="132"/>
    </row>
  </sheetData>
  <sheetProtection/>
  <mergeCells count="7">
    <mergeCell ref="B3:R3"/>
    <mergeCell ref="N2:R2"/>
    <mergeCell ref="R13:R15"/>
    <mergeCell ref="Q13:Q15"/>
    <mergeCell ref="Q9:R12"/>
    <mergeCell ref="B4:R4"/>
    <mergeCell ref="B5:R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4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74608387</cp:lastModifiedBy>
  <dcterms:created xsi:type="dcterms:W3CDTF">2014-01-24T08:24:36Z</dcterms:created>
  <dcterms:modified xsi:type="dcterms:W3CDTF">2014-04-10T11:07:58Z</dcterms:modified>
  <cp:category/>
  <cp:version/>
  <cp:contentType/>
  <cp:contentStatus/>
</cp:coreProperties>
</file>