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840" activeTab="0"/>
  </bookViews>
  <sheets>
    <sheet name="sep 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'sep 2014'!$9:$17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'sep 2014'!$C$3:$S$69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</authors>
  <commentList>
    <comment ref="O69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E25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G35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35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F58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G58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58" authorId="2">
      <text>
        <r>
          <rPr>
            <sz val="9"/>
            <color indexed="10"/>
            <rFont val="Tahoma"/>
            <family val="2"/>
          </rPr>
          <t>+ 
 deduceri ANAF</t>
        </r>
      </text>
    </comment>
    <comment ref="C18" authorId="2">
      <text>
        <r>
          <rPr>
            <sz val="10"/>
            <color indexed="10"/>
            <rFont val="Tahoma"/>
            <family val="2"/>
          </rPr>
          <t>+   156.5 rap Flo</t>
        </r>
      </text>
    </comment>
  </commentList>
</comments>
</file>

<file path=xl/sharedStrings.xml><?xml version="1.0" encoding="utf-8"?>
<sst xmlns="http://schemas.openxmlformats.org/spreadsheetml/2006/main" count="112" uniqueCount="104">
  <si>
    <t xml:space="preserve">BUGETUL GENERAL  CONSOLIDAT </t>
  </si>
  <si>
    <t xml:space="preserve">Realizari 01.01 - 30.09.2014 </t>
  </si>
  <si>
    <t>PIB 2014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</si>
  <si>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</si>
  <si>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</si>
  <si>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</si>
  <si>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</si>
  <si>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</si>
  <si>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</si>
  <si>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</si>
  <si>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</si>
  <si>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</si>
  <si>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</si>
  <si>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</si>
  <si>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</si>
  <si>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</si>
  <si>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</si>
  <si>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</si>
  <si>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</si>
  <si>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</si>
  <si>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</si>
  <si>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</si>
  <si>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</si>
  <si>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</si>
  <si>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</si>
  <si>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</si>
  <si>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</si>
  <si>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</si>
  <si>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</si>
  <si>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</si>
  <si>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</si>
  <si>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</si>
  <si>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</si>
  <si>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</si>
  <si>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</si>
  <si>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</si>
  <si>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</si>
  <si>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</si>
  <si>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</si>
  <si>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</si>
  <si>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</si>
  <si>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</si>
  <si>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</si>
  <si>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</si>
  <si>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</si>
  <si>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</si>
  <si>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</si>
  <si>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</si>
  <si>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</si>
  <si>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</si>
  <si>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</si>
  <si>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</si>
  <si>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</si>
  <si>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</si>
  <si>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 </t>
  </si>
  <si>
    <t xml:space="preserve"> nationale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</si>
  <si>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</si>
  <si>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</si>
  <si>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</si>
  <si>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</si>
  <si>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</si>
  <si>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</si>
  <si>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</si>
  <si>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</si>
  <si>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</si>
  <si>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</si>
  <si>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</si>
  <si>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</si>
  <si>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</si>
  <si>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</si>
  <si>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</si>
  <si>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</si>
  <si>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</si>
  <si>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</si>
  <si>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</si>
  <si>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</si>
  <si>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</si>
  <si>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</si>
  <si>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</si>
  <si>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 xml:space="preserve">   sume din top-up</t>
  </si>
  <si>
    <t>Sume virate de autoritatile de management, reprezentand cheltuieli din bugetul de stat utilizate pentru plati in numele UE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</si>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</sst>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-* #,##0.0\ _l_e_i_-;\-* #,##0.0\ _l_e_i_-;_-* &quot;-&quot;??\ _l_e_i_-;_-@_-"/>
    <numFmt numFmtId="220" formatCode="_-* #,##0.00\ _D_M_-;\-* #,##0.00\ _D_M_-;_-* &quot;-&quot;??\ _D_M_-;_-@_-"/>
    <numFmt numFmtId="221" formatCode="#,##0.0_ ;\-#,##0.0\ "/>
    <numFmt numFmtId="222" formatCode="_-* #,##0.000\ _l_e_i_-;\-* #,##0.000\ _l_e_i_-;_-* &quot;-&quot;??\ _l_e_i_-;_-@_-"/>
    <numFmt numFmtId="223" formatCode="_-* #,##0.0000\ _l_e_i_-;\-* #,##0.0000\ _l_e_i_-;_-* &quot;-&quot;??\ _l_e_i_-;_-@_-"/>
  </numFmts>
  <fonts count="9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10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0" fontId="24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49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0" fontId="75" fillId="30" borderId="0" xfId="0" applyFont="1" applyFill="1" applyBorder="1" applyAlignment="1">
      <alignment horizontal="center"/>
    </xf>
    <xf numFmtId="49" fontId="79" fillId="30" borderId="0" xfId="0" applyNumberFormat="1" applyFont="1" applyFill="1" applyBorder="1" applyAlignment="1" applyProtection="1">
      <alignment horizontal="center"/>
      <protection locked="0"/>
    </xf>
    <xf numFmtId="49" fontId="75" fillId="30" borderId="0" xfId="0" applyNumberFormat="1" applyFont="1" applyFill="1" applyBorder="1" applyAlignment="1" applyProtection="1">
      <alignment horizontal="center" wrapText="1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3" fontId="75" fillId="30" borderId="0" xfId="234" applyNumberFormat="1" applyFont="1" applyFill="1" applyAlignment="1">
      <alignment horizont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6" fontId="75" fillId="30" borderId="0" xfId="0" applyNumberFormat="1" applyFont="1" applyFill="1" applyBorder="1" applyAlignment="1" applyProtection="1" quotePrefix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3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 applyProtection="1">
      <alignment horizontal="center" readingOrder="1"/>
      <protection locked="0"/>
    </xf>
    <xf numFmtId="165" fontId="75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>
      <alignment horizontal="center" vertical="top" wrapText="1"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5" fontId="75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Border="1" applyAlignment="1">
      <alignment horizontal="center" vertical="top" wrapText="1"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65" fontId="81" fillId="30" borderId="0" xfId="0" applyNumberFormat="1" applyFont="1" applyFill="1" applyBorder="1" applyAlignment="1" applyProtection="1">
      <alignment horizontal="center"/>
      <protection locked="0"/>
    </xf>
    <xf numFmtId="165" fontId="8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171" fontId="81" fillId="30" borderId="0" xfId="0" applyNumberFormat="1" applyFont="1" applyFill="1" applyBorder="1" applyAlignment="1" applyProtection="1">
      <alignment horizontal="center"/>
      <protection locked="0"/>
    </xf>
    <xf numFmtId="165" fontId="83" fillId="30" borderId="0" xfId="0" applyNumberFormat="1" applyFont="1" applyFill="1" applyBorder="1" applyAlignment="1" applyProtection="1">
      <alignment horizontal="right" vertical="center"/>
      <protection locked="0"/>
    </xf>
    <xf numFmtId="166" fontId="72" fillId="30" borderId="0" xfId="0" applyNumberFormat="1" applyFont="1" applyFill="1" applyBorder="1" applyAlignment="1">
      <alignment horizontal="center" vertical="top" wrapText="1"/>
    </xf>
    <xf numFmtId="171" fontId="73" fillId="30" borderId="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6" fontId="83" fillId="30" borderId="0" xfId="0" applyNumberFormat="1" applyFont="1" applyFill="1" applyBorder="1" applyAlignment="1" applyProtection="1">
      <alignment wrapText="1"/>
      <protection locked="0"/>
    </xf>
    <xf numFmtId="168" fontId="84" fillId="30" borderId="0" xfId="0" applyNumberFormat="1" applyFont="1" applyFill="1" applyBorder="1" applyAlignment="1" applyProtection="1">
      <alignment horizontal="center"/>
      <protection locked="0"/>
    </xf>
    <xf numFmtId="3" fontId="80" fillId="30" borderId="0" xfId="0" applyNumberFormat="1" applyFont="1" applyFill="1" applyBorder="1" applyAlignment="1">
      <alignment horizontal="right" vertical="top" wrapText="1"/>
    </xf>
    <xf numFmtId="169" fontId="72" fillId="30" borderId="0" xfId="0" applyNumberFormat="1" applyFont="1" applyFill="1" applyBorder="1" applyAlignment="1">
      <alignment horizontal="center" vertical="top" wrapText="1"/>
    </xf>
    <xf numFmtId="2" fontId="72" fillId="30" borderId="0" xfId="0" applyNumberFormat="1" applyFont="1" applyFill="1" applyBorder="1" applyAlignment="1">
      <alignment horizontal="center" vertical="top" wrapText="1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/>
    </xf>
    <xf numFmtId="165" fontId="75" fillId="30" borderId="0" xfId="0" applyNumberFormat="1" applyFont="1" applyFill="1" applyBorder="1" applyAlignment="1">
      <alignment horizontal="right" vertical="center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213" fontId="75" fillId="30" borderId="0" xfId="0" applyNumberFormat="1" applyFont="1" applyFill="1" applyBorder="1" applyAlignment="1" applyProtection="1">
      <alignment horizontal="right" wrapText="1" indent="1"/>
      <protection locked="0"/>
    </xf>
    <xf numFmtId="213" fontId="75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/>
    </xf>
    <xf numFmtId="165" fontId="75" fillId="30" borderId="0" xfId="0" applyNumberFormat="1" applyFont="1" applyFill="1" applyBorder="1" applyAlignment="1">
      <alignment horizontal="right" vertic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>
      <alignment horizontal="center" vertical="center"/>
    </xf>
    <xf numFmtId="165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vertical="center" indent="2"/>
      <protection locked="0"/>
    </xf>
    <xf numFmtId="165" fontId="75" fillId="30" borderId="0" xfId="0" applyNumberFormat="1" applyFont="1" applyFill="1" applyAlignment="1" applyProtection="1">
      <alignment horizontal="center" vertical="center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 applyProtection="1">
      <alignment horizontal="left" wrapText="1" indent="3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left" indent="4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left" wrapText="1" indent="4"/>
      <protection locked="0"/>
    </xf>
    <xf numFmtId="165" fontId="75" fillId="30" borderId="0" xfId="0" applyNumberFormat="1" applyFont="1" applyFill="1" applyAlignment="1" applyProtection="1">
      <alignment horizontal="left" vertical="center" wrapText="1" indent="3"/>
      <protection/>
    </xf>
    <xf numFmtId="165" fontId="75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297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71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3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vertical="center" indent="1"/>
    </xf>
    <xf numFmtId="165" fontId="75" fillId="30" borderId="0" xfId="0" applyNumberFormat="1" applyFont="1" applyFill="1" applyAlignment="1" applyProtection="1" quotePrefix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1"/>
      <protection/>
    </xf>
    <xf numFmtId="213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4" fontId="72" fillId="30" borderId="0" xfId="0" applyNumberFormat="1" applyFont="1" applyFill="1" applyAlignment="1" applyProtection="1">
      <alignment horizontal="center" vertical="center"/>
      <protection locked="0"/>
    </xf>
    <xf numFmtId="165" fontId="85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justify" wrapText="1"/>
      <protection locked="0"/>
    </xf>
    <xf numFmtId="165" fontId="75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217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2" fillId="30" borderId="0" xfId="0" applyNumberFormat="1" applyFont="1" applyFill="1" applyAlignment="1">
      <alignment horizontal="center" vertic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2" fillId="30" borderId="0" xfId="0" applyNumberFormat="1" applyFont="1" applyFill="1" applyAlignment="1" quotePrefix="1">
      <alignment horizontal="center" vertical="center"/>
    </xf>
    <xf numFmtId="165" fontId="75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wrapText="1" indent="4"/>
      <protection/>
    </xf>
    <xf numFmtId="165" fontId="73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>
      <alignment horizontal="center"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wrapText="1" indent="2"/>
      <protection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>
      <alignment horizontal="left" indent="4"/>
    </xf>
    <xf numFmtId="4" fontId="72" fillId="30" borderId="0" xfId="0" applyNumberFormat="1" applyFont="1" applyFill="1" applyAlignment="1">
      <alignment horizontal="center" vertical="center"/>
    </xf>
    <xf numFmtId="4" fontId="75" fillId="30" borderId="0" xfId="0" applyNumberFormat="1" applyFont="1" applyFill="1" applyAlignment="1" applyProtection="1">
      <alignment horizontal="center" vertical="center"/>
      <protection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wrapText="1" indent="1"/>
    </xf>
    <xf numFmtId="165" fontId="75" fillId="30" borderId="21" xfId="0" applyNumberFormat="1" applyFont="1" applyFill="1" applyBorder="1" applyAlignment="1" applyProtection="1">
      <alignment horizontal="left" vertical="center"/>
      <protection/>
    </xf>
    <xf numFmtId="165" fontId="75" fillId="30" borderId="21" xfId="0" applyNumberFormat="1" applyFont="1" applyFill="1" applyBorder="1" applyAlignment="1" applyProtection="1">
      <alignment horizontal="center" vertical="center"/>
      <protection locked="0"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165" fontId="86" fillId="30" borderId="21" xfId="0" applyNumberFormat="1" applyFont="1" applyFill="1" applyBorder="1" applyAlignment="1" applyProtection="1">
      <alignment horizontal="center" vertical="center"/>
      <protection locked="0"/>
    </xf>
    <xf numFmtId="4" fontId="75" fillId="30" borderId="21" xfId="297" applyNumberFormat="1" applyFont="1" applyFill="1" applyBorder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4" fontId="72" fillId="30" borderId="0" xfId="0" applyNumberFormat="1" applyFont="1" applyFill="1" applyAlignment="1" applyProtection="1">
      <alignment horizontal="right"/>
      <protection locked="0"/>
    </xf>
    <xf numFmtId="165" fontId="75" fillId="30" borderId="0" xfId="0" applyNumberFormat="1" applyFont="1" applyFill="1" applyAlignment="1" applyProtection="1">
      <alignment horizontal="right"/>
      <protection locked="0"/>
    </xf>
    <xf numFmtId="166" fontId="75" fillId="30" borderId="0" xfId="0" applyNumberFormat="1" applyFont="1" applyFill="1" applyAlignment="1" applyProtection="1">
      <alignment horizontal="right"/>
      <protection locked="0"/>
    </xf>
    <xf numFmtId="4" fontId="73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75" fillId="30" borderId="22" xfId="0" applyNumberFormat="1" applyFont="1" applyFill="1" applyBorder="1" applyAlignment="1" applyProtection="1">
      <alignment horizontal="center" vertical="center"/>
      <protection locked="0"/>
    </xf>
    <xf numFmtId="165" fontId="75" fillId="30" borderId="22" xfId="0" applyNumberFormat="1" applyFont="1" applyFill="1" applyBorder="1" applyAlignment="1" applyProtection="1">
      <alignment horizontal="center" vertical="center"/>
      <protection locked="0"/>
    </xf>
    <xf numFmtId="165" fontId="74" fillId="30" borderId="22" xfId="0" applyNumberFormat="1" applyFont="1" applyFill="1" applyBorder="1" applyAlignment="1" applyProtection="1">
      <alignment horizontal="center" vertical="center"/>
      <protection locked="0"/>
    </xf>
    <xf numFmtId="165" fontId="75" fillId="30" borderId="22" xfId="0" applyNumberFormat="1" applyFont="1" applyFill="1" applyBorder="1" applyAlignment="1" applyProtection="1">
      <alignment horizontal="center" vertical="center"/>
      <protection/>
    </xf>
    <xf numFmtId="165" fontId="75" fillId="30" borderId="22" xfId="0" applyNumberFormat="1" applyFont="1" applyFill="1" applyBorder="1" applyAlignment="1" applyProtection="1">
      <alignment horizontal="center" vertical="center"/>
      <protection/>
    </xf>
    <xf numFmtId="165" fontId="75" fillId="30" borderId="22" xfId="0" applyNumberFormat="1" applyFont="1" applyFill="1" applyBorder="1" applyAlignment="1">
      <alignment horizontal="center" vertical="center"/>
    </xf>
    <xf numFmtId="165" fontId="75" fillId="30" borderId="22" xfId="0" applyNumberFormat="1" applyFont="1" applyFill="1" applyBorder="1" applyAlignment="1" applyProtection="1">
      <alignment horizontal="left" vertical="center"/>
      <protection locked="0"/>
    </xf>
    <xf numFmtId="165" fontId="75" fillId="30" borderId="22" xfId="0" applyNumberFormat="1" applyFont="1" applyFill="1" applyBorder="1" applyAlignment="1">
      <alignment horizontal="center" vertical="center"/>
    </xf>
  </cellXfs>
  <cellStyles count="326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_BGC 2014 trim 18 iulie retea si semestru -cu MF tinta 8400" xfId="16"/>
    <cellStyle name="1 indent" xfId="17"/>
    <cellStyle name="2 indents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 indents" xfId="31"/>
    <cellStyle name="4 indents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5 indents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eia?nnueea" xfId="64"/>
    <cellStyle name="Ãèïåðññûëêà" xfId="65"/>
    <cellStyle name="al_laroux_7_laroux_1_²ðò²Ê´²ÜÎ?_x001F_Normal_laroux_7_laroux_1_²ÜºÈÆø?0*Normal_laroux_7_laroux_1_²ÜºÈÆø (³é³Ýó Ø.)?" xfId="66"/>
    <cellStyle name="Array" xfId="67"/>
    <cellStyle name="Array Enter" xfId="68"/>
    <cellStyle name="Array_BGC 2014 trim 18 iulie retea si semestru -cu MF tinta 8400" xfId="69"/>
    <cellStyle name="Avertissement" xfId="70"/>
    <cellStyle name="Bad" xfId="71"/>
    <cellStyle name="Body" xfId="72"/>
    <cellStyle name="Bun" xfId="73"/>
    <cellStyle name="Calcul" xfId="74"/>
    <cellStyle name="Calculation" xfId="75"/>
    <cellStyle name="Celkem" xfId="76"/>
    <cellStyle name="Cellule liée" xfId="77"/>
    <cellStyle name="Celulă legată" xfId="78"/>
    <cellStyle name="Check Cell" xfId="79"/>
    <cellStyle name="clsAltData" xfId="80"/>
    <cellStyle name="clsAltMRVData" xfId="81"/>
    <cellStyle name="clsBlank" xfId="82"/>
    <cellStyle name="clsColumnHeader" xfId="83"/>
    <cellStyle name="clsData" xfId="84"/>
    <cellStyle name="clsDefault" xfId="85"/>
    <cellStyle name="clsFooter" xfId="86"/>
    <cellStyle name="clsIndexTableData" xfId="87"/>
    <cellStyle name="clsIndexTableHdr" xfId="88"/>
    <cellStyle name="clsIndexTableTitle" xfId="89"/>
    <cellStyle name="clsMRVData" xfId="90"/>
    <cellStyle name="clsReportFooter" xfId="91"/>
    <cellStyle name="clsReportHeader" xfId="92"/>
    <cellStyle name="clsRowHeader" xfId="93"/>
    <cellStyle name="clsScale" xfId="94"/>
    <cellStyle name="clsSection" xfId="95"/>
    <cellStyle name="Comma  - Style1" xfId="96"/>
    <cellStyle name="Comma  - Style2" xfId="97"/>
    <cellStyle name="Comma  - Style3" xfId="98"/>
    <cellStyle name="Comma  - Style4" xfId="99"/>
    <cellStyle name="Comma  - Style5" xfId="100"/>
    <cellStyle name="Comma  - Style6" xfId="101"/>
    <cellStyle name="Comma  - Style7" xfId="102"/>
    <cellStyle name="Comma  - Style8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_dobanzi Februarie  2013" xfId="110"/>
    <cellStyle name="Comma0" xfId="111"/>
    <cellStyle name="Comma0 - Style3" xfId="112"/>
    <cellStyle name="Comma0_040902bgr_bop_active" xfId="113"/>
    <cellStyle name="Commentaire" xfId="114"/>
    <cellStyle name="cucu" xfId="115"/>
    <cellStyle name="Curren - Style3" xfId="116"/>
    <cellStyle name="Curren - Style4" xfId="117"/>
    <cellStyle name="Currency0" xfId="118"/>
    <cellStyle name="Date" xfId="119"/>
    <cellStyle name="Datum" xfId="120"/>
    <cellStyle name="Dezimal [0]_laroux" xfId="121"/>
    <cellStyle name="Dezimal_laroux" xfId="122"/>
    <cellStyle name="Entrée" xfId="123"/>
    <cellStyle name="Eronat" xfId="124"/>
    <cellStyle name="Euro" xfId="125"/>
    <cellStyle name="Excel.Chart" xfId="126"/>
    <cellStyle name="Explanatory Text" xfId="127"/>
    <cellStyle name="Ezres [0]_10mell99" xfId="128"/>
    <cellStyle name="Ezres_10mell99" xfId="129"/>
    <cellStyle name="F2" xfId="130"/>
    <cellStyle name="F3" xfId="131"/>
    <cellStyle name="F4" xfId="132"/>
    <cellStyle name="F5" xfId="133"/>
    <cellStyle name="F5 - Style8" xfId="134"/>
    <cellStyle name="F5_BGC 2014 trim 18 iulie retea si semestru -cu MF tinta 8400" xfId="135"/>
    <cellStyle name="F6" xfId="136"/>
    <cellStyle name="F6 - Style5" xfId="137"/>
    <cellStyle name="F6_BGC 2014 trim 18 iulie retea si semestru -cu MF tinta 8400" xfId="138"/>
    <cellStyle name="F7" xfId="139"/>
    <cellStyle name="F7 - Style7" xfId="140"/>
    <cellStyle name="F7_BGC 2014 trim 18 iulie retea si semestru -cu MF tinta 8400" xfId="141"/>
    <cellStyle name="F8" xfId="142"/>
    <cellStyle name="F8 - Style6" xfId="143"/>
    <cellStyle name="F8_BGC 2014 trim 18 iulie retea si semestru -cu MF tinta 8400" xfId="144"/>
    <cellStyle name="Finanční0" xfId="145"/>
    <cellStyle name="Finanení0" xfId="146"/>
    <cellStyle name="Finanèní0" xfId="147"/>
    <cellStyle name="Finanení0_BGC 2014 trim 18 iulie retea si semestru -cu MF tinta 8400" xfId="148"/>
    <cellStyle name="Finanèní0_BGC 2014 trim 18 iulie retea si semestru -cu MF tinta 8400" xfId="149"/>
    <cellStyle name="Fixed" xfId="150"/>
    <cellStyle name="Fixed (0)" xfId="151"/>
    <cellStyle name="Fixed (1)" xfId="152"/>
    <cellStyle name="Fixed (2)" xfId="153"/>
    <cellStyle name="Fixed_BGC 2014 trim 18 iulie retea si semestru -cu MF tinta 8400" xfId="154"/>
    <cellStyle name="fixed0 - Style4" xfId="155"/>
    <cellStyle name="Fixed1 - Style1" xfId="156"/>
    <cellStyle name="Fixed1 - Style2" xfId="157"/>
    <cellStyle name="Fixed2 - Style2" xfId="158"/>
    <cellStyle name="Good" xfId="159"/>
    <cellStyle name="Grey" xfId="160"/>
    <cellStyle name="Heading 1" xfId="161"/>
    <cellStyle name="Heading 2" xfId="162"/>
    <cellStyle name="Heading 3" xfId="163"/>
    <cellStyle name="Heading 4" xfId="164"/>
    <cellStyle name="Heading1 1" xfId="165"/>
    <cellStyle name="Heading2" xfId="166"/>
    <cellStyle name="Hiperhivatkozás" xfId="167"/>
    <cellStyle name="Hipervínculo_IIF" xfId="168"/>
    <cellStyle name="Hyperlink" xfId="169"/>
    <cellStyle name="Followed Hyperlink" xfId="170"/>
    <cellStyle name="Iau?iue_Eeno1" xfId="171"/>
    <cellStyle name="Ieșire" xfId="172"/>
    <cellStyle name="imf-one decimal" xfId="173"/>
    <cellStyle name="imf-zero decimal" xfId="174"/>
    <cellStyle name="Input" xfId="175"/>
    <cellStyle name="Input [yellow]" xfId="176"/>
    <cellStyle name="Insatisfaisant" xfId="177"/>
    <cellStyle name="Intrare" xfId="178"/>
    <cellStyle name="Ioe?uaaaoayny aeia?nnueea" xfId="179"/>
    <cellStyle name="Îáû÷íûé_AMD" xfId="180"/>
    <cellStyle name="Îòêðûâàâøàÿñÿ ãèïåðññûëêà" xfId="181"/>
    <cellStyle name="Label" xfId="182"/>
    <cellStyle name="leftli - Style3" xfId="183"/>
    <cellStyle name="Linked Cell" xfId="184"/>
    <cellStyle name="MacroCode" xfId="185"/>
    <cellStyle name="Már látott hiperhivatkozás" xfId="186"/>
    <cellStyle name="Měna0" xfId="187"/>
    <cellStyle name="měny_DEFLÁTORY  3q 1998" xfId="188"/>
    <cellStyle name="Millares [0]_11.1.3. bis" xfId="189"/>
    <cellStyle name="Millares_11.1.3. bis" xfId="190"/>
    <cellStyle name="Milliers [0]_Encours - Apr rééch" xfId="191"/>
    <cellStyle name="Milliers_Cash flows projection" xfId="192"/>
    <cellStyle name="Mina0" xfId="193"/>
    <cellStyle name="Mìna0" xfId="194"/>
    <cellStyle name="Mina0_BGC 2014 trim 18 iulie retea si semestru -cu MF tinta 8400" xfId="195"/>
    <cellStyle name="Mìna0_BGC 2014 trim 18 iulie retea si semestru -cu MF tinta 8400" xfId="196"/>
    <cellStyle name="Moneda [0]_11.1.3. bis" xfId="197"/>
    <cellStyle name="Moneda_11.1.3. bis" xfId="198"/>
    <cellStyle name="Monétaire [0]_Encours - Apr rééch" xfId="199"/>
    <cellStyle name="Monétaire_Encours - Apr rééch" xfId="200"/>
    <cellStyle name="Navadno_Slo" xfId="201"/>
    <cellStyle name="Nedefinován" xfId="202"/>
    <cellStyle name="Neutral" xfId="203"/>
    <cellStyle name="Neutre" xfId="204"/>
    <cellStyle name="Neutru" xfId="205"/>
    <cellStyle name="no dec" xfId="206"/>
    <cellStyle name="No-definido" xfId="207"/>
    <cellStyle name="Normaali_CENTRAL" xfId="208"/>
    <cellStyle name="Normal - Modelo1" xfId="209"/>
    <cellStyle name="Normal - Style1" xfId="210"/>
    <cellStyle name="Normal - Style2" xfId="211"/>
    <cellStyle name="Normal - Style3" xfId="212"/>
    <cellStyle name="Normal - Style5" xfId="213"/>
    <cellStyle name="Normal - Style6" xfId="214"/>
    <cellStyle name="Normal - Style7" xfId="215"/>
    <cellStyle name="Normal - Style8" xfId="216"/>
    <cellStyle name="Normal 10" xfId="217"/>
    <cellStyle name="Normal 2" xfId="218"/>
    <cellStyle name="Normal 2 2" xfId="219"/>
    <cellStyle name="Normal 2 3" xfId="220"/>
    <cellStyle name="Normal 2 3 2" xfId="221"/>
    <cellStyle name="Normal 2_BUGETE LUNARE FORMA SCURTAi" xfId="222"/>
    <cellStyle name="Normal 3" xfId="223"/>
    <cellStyle name="Normal 4" xfId="224"/>
    <cellStyle name="Normal 5" xfId="225"/>
    <cellStyle name="Normal 5 2" xfId="226"/>
    <cellStyle name="Normal 5_BGC 2014 trim 18 iulie retea si semestru -cu MF tinta 8400" xfId="227"/>
    <cellStyle name="Normal 6" xfId="228"/>
    <cellStyle name="Normal 7" xfId="229"/>
    <cellStyle name="Normal 8" xfId="230"/>
    <cellStyle name="Normal 9" xfId="231"/>
    <cellStyle name="Normal Table" xfId="232"/>
    <cellStyle name="Normál_10mell99" xfId="233"/>
    <cellStyle name="Normal_realizari.bugete.2005" xfId="234"/>
    <cellStyle name="normálne_HDP-OD~1" xfId="235"/>
    <cellStyle name="normální_agricult_1" xfId="236"/>
    <cellStyle name="Normßl - Style1" xfId="237"/>
    <cellStyle name="Notă" xfId="238"/>
    <cellStyle name="Note" xfId="239"/>
    <cellStyle name="Ôèíàíñîâûé_Tranche" xfId="240"/>
    <cellStyle name="Output" xfId="241"/>
    <cellStyle name="Pénznem [0]_10mell99" xfId="242"/>
    <cellStyle name="Pénznem_10mell99" xfId="243"/>
    <cellStyle name="Percen - Style1" xfId="244"/>
    <cellStyle name="Percent [2]" xfId="245"/>
    <cellStyle name="Percent 2" xfId="246"/>
    <cellStyle name="Percent 2 2" xfId="247"/>
    <cellStyle name="Percent 3" xfId="248"/>
    <cellStyle name="Percent 4" xfId="249"/>
    <cellStyle name="Percent 5" xfId="250"/>
    <cellStyle name="percentage difference" xfId="251"/>
    <cellStyle name="percentage difference one decimal" xfId="252"/>
    <cellStyle name="percentage difference zero decimal" xfId="253"/>
    <cellStyle name="percentage difference_BGC 2014 trim 18 iulie retea si semestru -cu MF tinta 8400" xfId="254"/>
    <cellStyle name="Pevný" xfId="255"/>
    <cellStyle name="Presentation" xfId="256"/>
    <cellStyle name="Percent" xfId="257"/>
    <cellStyle name="Publication" xfId="258"/>
    <cellStyle name="Red Text" xfId="259"/>
    <cellStyle name="reduced" xfId="260"/>
    <cellStyle name="s1" xfId="261"/>
    <cellStyle name="Satisfaisant" xfId="262"/>
    <cellStyle name="Currency" xfId="263"/>
    <cellStyle name="Currency [0]" xfId="264"/>
    <cellStyle name="Sortie" xfId="265"/>
    <cellStyle name="Standard_laroux" xfId="266"/>
    <cellStyle name="STYL1 - Style1" xfId="267"/>
    <cellStyle name="Style1" xfId="268"/>
    <cellStyle name="Text" xfId="269"/>
    <cellStyle name="Text avertisment" xfId="270"/>
    <cellStyle name="text BoldBlack" xfId="271"/>
    <cellStyle name="text BoldUnderline" xfId="272"/>
    <cellStyle name="text BoldUnderlineER" xfId="273"/>
    <cellStyle name="text BoldUndlnBlack" xfId="274"/>
    <cellStyle name="Text explicativ" xfId="275"/>
    <cellStyle name="text LightGreen" xfId="276"/>
    <cellStyle name="Text_BGC 2014 trim 18 iulie retea si semestru -cu MF tinta 8400" xfId="277"/>
    <cellStyle name="Texte explicatif" xfId="278"/>
    <cellStyle name="Title" xfId="279"/>
    <cellStyle name="Titlu" xfId="280"/>
    <cellStyle name="Titlu 1" xfId="281"/>
    <cellStyle name="Titlu 2" xfId="282"/>
    <cellStyle name="Titlu 3" xfId="283"/>
    <cellStyle name="Titlu 4" xfId="284"/>
    <cellStyle name="Titre" xfId="285"/>
    <cellStyle name="Titre 1" xfId="286"/>
    <cellStyle name="Titre 2" xfId="287"/>
    <cellStyle name="Titre 3" xfId="288"/>
    <cellStyle name="Titre 4" xfId="289"/>
    <cellStyle name="TopGrey" xfId="290"/>
    <cellStyle name="Total" xfId="291"/>
    <cellStyle name="Undefiniert" xfId="292"/>
    <cellStyle name="ux?_x0018_Normal_laroux_7_laroux_1?&quot;Normal_laroux_7_laroux_1_²ðò²Ê´²ÜÎ?_x001F_Normal_laroux_7_laroux_1_²ÜºÈÆø?0*Normal_laro" xfId="293"/>
    <cellStyle name="ux_1_²ÜºÈÆø (³é³Ýó Ø.)?_x0007_!ß&quot;VQ_x0006_?_x0006_?ults?_x0006_$Currency [0]_laroux_5_results_Sheet1?_x001C_Currency [0]_laroux_5_Sheet1?_x0015_Cur" xfId="294"/>
    <cellStyle name="Verificare celulă" xfId="295"/>
    <cellStyle name="Vérification" xfId="296"/>
    <cellStyle name="Comma" xfId="297"/>
    <cellStyle name="Comma [0]" xfId="298"/>
    <cellStyle name="Währung [0]_laroux" xfId="299"/>
    <cellStyle name="Währung_laroux" xfId="300"/>
    <cellStyle name="Warning Text" xfId="301"/>
    <cellStyle name="WebAnchor1" xfId="302"/>
    <cellStyle name="WebAnchor2" xfId="303"/>
    <cellStyle name="WebAnchor3" xfId="304"/>
    <cellStyle name="WebAnchor4" xfId="305"/>
    <cellStyle name="WebAnchor5" xfId="306"/>
    <cellStyle name="WebAnchor6" xfId="307"/>
    <cellStyle name="WebAnchor7" xfId="308"/>
    <cellStyle name="Webexclude" xfId="309"/>
    <cellStyle name="WebFN" xfId="310"/>
    <cellStyle name="WebFN1" xfId="311"/>
    <cellStyle name="WebFN2" xfId="312"/>
    <cellStyle name="WebFN3" xfId="313"/>
    <cellStyle name="WebFN4" xfId="314"/>
    <cellStyle name="WebHR" xfId="315"/>
    <cellStyle name="WebIndent1" xfId="316"/>
    <cellStyle name="WebIndent1wFN3" xfId="317"/>
    <cellStyle name="WebIndent2" xfId="318"/>
    <cellStyle name="WebNoBR" xfId="319"/>
    <cellStyle name="Záhlaví 1" xfId="320"/>
    <cellStyle name="Záhlaví 2" xfId="321"/>
    <cellStyle name="zero" xfId="322"/>
    <cellStyle name="ДАТА" xfId="323"/>
    <cellStyle name="Денежный [0]_453" xfId="324"/>
    <cellStyle name="Денежный_453" xfId="325"/>
    <cellStyle name="ЗАГОЛОВОК1" xfId="326"/>
    <cellStyle name="ЗАГОЛОВОК2" xfId="327"/>
    <cellStyle name="ИТОГОВЫЙ" xfId="328"/>
    <cellStyle name="Обычный_02-682" xfId="329"/>
    <cellStyle name="Открывавшаяся гиперссылка_Table_B_1999_2000_2001" xfId="330"/>
    <cellStyle name="ПРОЦЕНТНЫЙ_BOPENGC" xfId="331"/>
    <cellStyle name="ТЕКСТ" xfId="332"/>
    <cellStyle name="Тысячи [0]_Dk98" xfId="333"/>
    <cellStyle name="Тысячи_Dk98" xfId="334"/>
    <cellStyle name="УровеньСтолб_1_Структура державного боргу" xfId="335"/>
    <cellStyle name="УровеньСтрок_1_Структура державного боргу" xfId="336"/>
    <cellStyle name="ФИКСИРОВАННЫЙ" xfId="337"/>
    <cellStyle name="Финансовый [0]_453" xfId="338"/>
    <cellStyle name="Финансовый_1 квартал-уточ.платежі" xfId="3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4\09%20septembrie\bgc%20septembrie%202014%20fi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 2"/>
      <sheetName val="sep 2014"/>
      <sheetName val="sep 2014 (in luna)"/>
      <sheetName val="UAT sep 2014"/>
      <sheetName val="august 2014 (val)"/>
      <sheetName val="2013 - 2014 (diferente)"/>
      <sheetName val="progr.%.exec"/>
      <sheetName val="2013 - 2014"/>
      <sheetName val="UAT  iunie 2014 (VAL)"/>
      <sheetName val="Iunie 2014  (in luna) VAL"/>
      <sheetName val="iunie 2014 (VAL)"/>
      <sheetName val="iunie dif "/>
      <sheetName val="UAT aug 2014 (2)"/>
      <sheetName val=" consolidari sep"/>
      <sheetName val="august 2014  (in luna)"/>
      <sheetName val="SPECIAL_AND"/>
      <sheetName val="CNADN_ex"/>
      <sheetName val="Sinteza - program sem I"/>
      <sheetName val="iulie 2014 (val)"/>
      <sheetName val="BGC"/>
      <sheetName val="progr.semI%.exec"/>
      <sheetName val="Iulie 2014 in luna val"/>
      <sheetName val="UAT  iulie 2014 (val)"/>
      <sheetName val="dob_trez"/>
      <sheetName val="mai val 2014 "/>
      <sheetName val="MARTIE2014  (val)"/>
      <sheetName val="feb 2014  iN luna (VAL)"/>
      <sheetName val="UAT martie 2014 (val)"/>
      <sheetName val="UAT aprilie 2014 (in luna)"/>
      <sheetName val="UAT aprilie 2014 (val)"/>
      <sheetName val="Aprilie2014  (val)"/>
      <sheetName val="Aprilie2014  (in luna) (val)"/>
      <sheetName val="MARTIE 2014(LUNA)"/>
      <sheetName val="Sinteza - Anexa executie progam"/>
      <sheetName val="UAT feb 2014 (VAL)"/>
      <sheetName val="feb 2014  (luna)"/>
      <sheetName val="feb 2014  (VAL)"/>
      <sheetName val="ian  2014 "/>
      <sheetName val="august  2013 "/>
      <sheetName val="sep 2013 "/>
      <sheetName val="sep 2013 val "/>
      <sheetName val="prog 2014"/>
      <sheetName val="octombrie  2013 Engl"/>
      <sheetName val="SPECIAL_AND (in luna sep)"/>
      <sheetName val="pres (DS)"/>
      <sheetName val="bgc desfasur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117"/>
  <sheetViews>
    <sheetView showZeros="0" tabSelected="1" zoomScale="75" zoomScaleNormal="75" zoomScaleSheetLayoutView="55" workbookViewId="0" topLeftCell="A34">
      <selection activeCell="J32" sqref="J32"/>
    </sheetView>
  </sheetViews>
  <sheetFormatPr defaultColWidth="8.8515625" defaultRowHeight="19.5" customHeight="1" outlineLevelRow="1"/>
  <cols>
    <col min="1" max="2" width="3.8515625" style="2" customWidth="1"/>
    <col min="3" max="3" width="43.421875" style="1" customWidth="1"/>
    <col min="4" max="4" width="20.57421875" style="1" customWidth="1"/>
    <col min="5" max="5" width="12.140625" style="1" customWidth="1"/>
    <col min="6" max="6" width="17.00390625" style="17" customWidth="1"/>
    <col min="7" max="7" width="13.8515625" style="17" customWidth="1"/>
    <col min="8" max="8" width="16.8515625" style="17" customWidth="1"/>
    <col min="9" max="9" width="11.57421875" style="17" customWidth="1"/>
    <col min="10" max="10" width="11.57421875" style="1" customWidth="1"/>
    <col min="11" max="11" width="13.28125" style="1" customWidth="1"/>
    <col min="12" max="12" width="11.00390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1.7109375" style="6" customWidth="1"/>
    <col min="19" max="19" width="9.57421875" style="7" customWidth="1"/>
    <col min="20" max="20" width="8.8515625" style="2" customWidth="1"/>
    <col min="21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8"/>
      <c r="E2" s="9"/>
      <c r="F2" s="10"/>
      <c r="G2" s="10"/>
      <c r="H2" s="10"/>
      <c r="I2" s="10"/>
      <c r="J2" s="8"/>
      <c r="K2" s="11"/>
      <c r="L2" s="9"/>
      <c r="M2" s="2"/>
      <c r="N2" s="12"/>
      <c r="O2" s="13"/>
      <c r="P2" s="13"/>
      <c r="Q2" s="13"/>
      <c r="R2" s="13"/>
      <c r="S2" s="13"/>
    </row>
    <row r="3" spans="3:19" ht="22.5" customHeight="1" outlineLevel="1">
      <c r="C3" s="14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3:19" ht="15.75" outlineLevel="1">
      <c r="C4" s="15" t="s">
        <v>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3:19" ht="15.75" hidden="1" outlineLevel="1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ht="24" customHeight="1" hidden="1" outlineLevel="1"/>
    <row r="7" spans="3:19" ht="15.75" customHeight="1" outlineLevel="1">
      <c r="C7" s="18"/>
      <c r="D7" s="18"/>
      <c r="E7" s="18"/>
      <c r="F7" s="19"/>
      <c r="G7" s="20"/>
      <c r="H7" s="19"/>
      <c r="I7" s="19"/>
      <c r="K7" s="18"/>
      <c r="L7" s="18"/>
      <c r="M7" s="18"/>
      <c r="N7" s="18"/>
      <c r="O7" s="18"/>
      <c r="P7" s="18"/>
      <c r="Q7" s="6" t="s">
        <v>2</v>
      </c>
      <c r="R7" s="21">
        <v>662300</v>
      </c>
      <c r="S7" s="18"/>
    </row>
    <row r="8" spans="3:19" ht="15.75" outlineLevel="1">
      <c r="C8" s="3"/>
      <c r="D8" s="22"/>
      <c r="E8" s="23"/>
      <c r="F8" s="24"/>
      <c r="G8" s="24"/>
      <c r="H8" s="24"/>
      <c r="I8" s="24"/>
      <c r="J8" s="18"/>
      <c r="K8" s="2"/>
      <c r="L8" s="2"/>
      <c r="M8" s="2"/>
      <c r="N8" s="11"/>
      <c r="O8" s="23"/>
      <c r="P8" s="25"/>
      <c r="Q8" s="23"/>
      <c r="R8" s="25"/>
      <c r="S8" s="26" t="s">
        <v>3</v>
      </c>
    </row>
    <row r="9" spans="3:19" ht="15.75">
      <c r="C9" s="27"/>
      <c r="D9" s="28" t="s">
        <v>4</v>
      </c>
      <c r="E9" s="28" t="s">
        <v>4</v>
      </c>
      <c r="F9" s="29" t="s">
        <v>4</v>
      </c>
      <c r="G9" s="29" t="s">
        <v>4</v>
      </c>
      <c r="H9" s="29" t="s">
        <v>5</v>
      </c>
      <c r="I9" s="29" t="s">
        <v>6</v>
      </c>
      <c r="J9" s="28" t="s">
        <v>4</v>
      </c>
      <c r="K9" s="28" t="s">
        <v>7</v>
      </c>
      <c r="L9" s="28" t="s">
        <v>8</v>
      </c>
      <c r="M9" s="28" t="s">
        <v>8</v>
      </c>
      <c r="N9" s="30" t="s">
        <v>9</v>
      </c>
      <c r="O9" s="28" t="s">
        <v>10</v>
      </c>
      <c r="P9" s="31" t="s">
        <v>9</v>
      </c>
      <c r="Q9" s="28" t="s">
        <v>11</v>
      </c>
      <c r="R9" s="32" t="s">
        <v>12</v>
      </c>
      <c r="S9" s="32"/>
    </row>
    <row r="10" spans="3:19" ht="15.75">
      <c r="C10" s="25"/>
      <c r="D10" s="33" t="s">
        <v>13</v>
      </c>
      <c r="E10" s="33" t="s">
        <v>14</v>
      </c>
      <c r="F10" s="34" t="s">
        <v>15</v>
      </c>
      <c r="G10" s="34" t="s">
        <v>16</v>
      </c>
      <c r="H10" s="34" t="s">
        <v>17</v>
      </c>
      <c r="I10" s="34" t="s">
        <v>18</v>
      </c>
      <c r="J10" s="33" t="s">
        <v>19</v>
      </c>
      <c r="K10" s="33" t="s">
        <v>18</v>
      </c>
      <c r="L10" s="33" t="s">
        <v>20</v>
      </c>
      <c r="M10" s="33" t="s">
        <v>21</v>
      </c>
      <c r="N10" s="35"/>
      <c r="O10" s="33" t="s">
        <v>22</v>
      </c>
      <c r="P10" s="36" t="s">
        <v>23</v>
      </c>
      <c r="Q10" s="37" t="s">
        <v>24</v>
      </c>
      <c r="R10" s="38"/>
      <c r="S10" s="38"/>
    </row>
    <row r="11" spans="3:19" ht="15.75" customHeight="1">
      <c r="C11" s="39"/>
      <c r="D11" s="33" t="s">
        <v>25</v>
      </c>
      <c r="E11" s="33" t="s">
        <v>26</v>
      </c>
      <c r="F11" s="34" t="s">
        <v>27</v>
      </c>
      <c r="G11" s="34" t="s">
        <v>28</v>
      </c>
      <c r="H11" s="34" t="s">
        <v>29</v>
      </c>
      <c r="I11" s="34" t="s">
        <v>30</v>
      </c>
      <c r="J11" s="33" t="s">
        <v>31</v>
      </c>
      <c r="K11" s="33" t="s">
        <v>32</v>
      </c>
      <c r="L11" s="33" t="s">
        <v>33</v>
      </c>
      <c r="M11" s="33" t="s">
        <v>34</v>
      </c>
      <c r="N11" s="35"/>
      <c r="O11" s="33" t="s">
        <v>35</v>
      </c>
      <c r="P11" s="36" t="s">
        <v>36</v>
      </c>
      <c r="Q11" s="37" t="s">
        <v>37</v>
      </c>
      <c r="R11" s="38"/>
      <c r="S11" s="38"/>
    </row>
    <row r="12" spans="3:19" ht="15.75">
      <c r="C12" s="40"/>
      <c r="D12" s="41"/>
      <c r="E12" s="33" t="s">
        <v>38</v>
      </c>
      <c r="F12" s="34"/>
      <c r="G12" s="34" t="s">
        <v>39</v>
      </c>
      <c r="H12" s="34" t="s">
        <v>40</v>
      </c>
      <c r="I12" s="34"/>
      <c r="J12" s="33" t="s">
        <v>41</v>
      </c>
      <c r="K12" s="33" t="s">
        <v>42</v>
      </c>
      <c r="L12" s="33"/>
      <c r="M12" s="33" t="s">
        <v>43</v>
      </c>
      <c r="N12" s="35"/>
      <c r="O12" s="33" t="s">
        <v>44</v>
      </c>
      <c r="P12" s="35" t="s">
        <v>45</v>
      </c>
      <c r="Q12" s="37" t="s">
        <v>46</v>
      </c>
      <c r="R12" s="38"/>
      <c r="S12" s="38"/>
    </row>
    <row r="13" spans="3:19" ht="15.75">
      <c r="C13" s="23"/>
      <c r="D13" s="2"/>
      <c r="E13" s="33" t="s">
        <v>47</v>
      </c>
      <c r="F13" s="34"/>
      <c r="G13" s="34"/>
      <c r="H13" s="34" t="s">
        <v>48</v>
      </c>
      <c r="I13" s="34"/>
      <c r="J13" s="33" t="s">
        <v>49</v>
      </c>
      <c r="K13" s="33"/>
      <c r="L13" s="33"/>
      <c r="M13" s="33" t="s">
        <v>50</v>
      </c>
      <c r="N13" s="35"/>
      <c r="O13" s="33"/>
      <c r="P13" s="35"/>
      <c r="Q13" s="37"/>
      <c r="R13" s="42" t="s">
        <v>51</v>
      </c>
      <c r="S13" s="43" t="s">
        <v>52</v>
      </c>
    </row>
    <row r="14" spans="3:19" ht="30.75" customHeight="1">
      <c r="C14" s="23"/>
      <c r="D14" s="2"/>
      <c r="E14" s="44"/>
      <c r="F14" s="44"/>
      <c r="G14" s="44"/>
      <c r="H14" s="34" t="s">
        <v>53</v>
      </c>
      <c r="I14" s="34"/>
      <c r="J14" s="45" t="s">
        <v>54</v>
      </c>
      <c r="K14" s="33"/>
      <c r="L14" s="33"/>
      <c r="M14" s="45" t="s">
        <v>55</v>
      </c>
      <c r="N14" s="35"/>
      <c r="O14" s="33"/>
      <c r="P14" s="35"/>
      <c r="Q14" s="37"/>
      <c r="R14" s="42"/>
      <c r="S14" s="43"/>
    </row>
    <row r="15" spans="3:19" ht="29.25" customHeight="1">
      <c r="C15" s="46"/>
      <c r="D15" s="47"/>
      <c r="E15" s="44"/>
      <c r="F15" s="48"/>
      <c r="G15" s="48"/>
      <c r="H15" s="2"/>
      <c r="I15" s="49"/>
      <c r="J15" s="45" t="s">
        <v>56</v>
      </c>
      <c r="K15" s="45"/>
      <c r="L15" s="45"/>
      <c r="N15" s="50"/>
      <c r="O15" s="45"/>
      <c r="P15" s="50"/>
      <c r="Q15" s="51"/>
      <c r="R15" s="42"/>
      <c r="S15" s="43"/>
    </row>
    <row r="16" spans="3:19" ht="24" customHeight="1">
      <c r="C16" s="46"/>
      <c r="D16" s="52"/>
      <c r="E16" s="2"/>
      <c r="F16" s="53"/>
      <c r="G16" s="54"/>
      <c r="H16" s="55"/>
      <c r="I16" s="49"/>
      <c r="J16" s="45" t="s">
        <v>57</v>
      </c>
      <c r="K16" s="45"/>
      <c r="L16" s="45"/>
      <c r="M16" s="45"/>
      <c r="N16" s="50"/>
      <c r="O16" s="45"/>
      <c r="P16" s="50"/>
      <c r="Q16" s="51"/>
      <c r="R16" s="56"/>
      <c r="S16" s="57"/>
    </row>
    <row r="17" spans="3:19" ht="15.75" customHeight="1">
      <c r="C17" s="58"/>
      <c r="D17" s="59"/>
      <c r="E17" s="2"/>
      <c r="F17" s="60"/>
      <c r="G17" s="61"/>
      <c r="H17" s="55"/>
      <c r="I17" s="49"/>
      <c r="J17" s="2"/>
      <c r="K17" s="62"/>
      <c r="L17" s="45"/>
      <c r="M17" s="45"/>
      <c r="N17" s="50"/>
      <c r="O17" s="45"/>
      <c r="P17" s="50"/>
      <c r="Q17" s="51"/>
      <c r="R17" s="50"/>
      <c r="S17" s="57"/>
    </row>
    <row r="18" spans="3:19" ht="2.25" customHeight="1">
      <c r="C18" s="68"/>
      <c r="D18" s="63"/>
      <c r="E18" s="64"/>
      <c r="F18" s="65"/>
      <c r="G18" s="65"/>
      <c r="H18" s="65"/>
      <c r="I18" s="65"/>
      <c r="J18" s="64"/>
      <c r="K18" s="64"/>
      <c r="L18" s="64"/>
      <c r="M18" s="64"/>
      <c r="N18" s="66"/>
      <c r="O18" s="64"/>
      <c r="P18" s="66"/>
      <c r="Q18" s="64"/>
      <c r="R18" s="67"/>
      <c r="S18" s="66"/>
    </row>
    <row r="19" spans="3:19" ht="23.25" customHeight="1" thickBot="1">
      <c r="C19" s="71"/>
      <c r="D19" s="72"/>
      <c r="E19" s="73"/>
      <c r="G19" s="74"/>
      <c r="H19" s="74"/>
      <c r="I19" s="74">
        <v>0</v>
      </c>
      <c r="J19" s="66"/>
      <c r="K19" s="66"/>
      <c r="L19" s="66"/>
      <c r="M19" s="73"/>
      <c r="N19" s="75"/>
      <c r="O19" s="64"/>
      <c r="P19" s="75"/>
      <c r="Q19" s="73"/>
      <c r="R19" s="76"/>
      <c r="S19" s="66"/>
    </row>
    <row r="20" spans="3:19" s="77" customFormat="1" ht="30.75" customHeight="1" thickTop="1">
      <c r="C20" s="140" t="s">
        <v>58</v>
      </c>
      <c r="D20" s="141">
        <f>D21+D37+D38+D39+D40+D44+D46+D43</f>
        <v>70707.185518</v>
      </c>
      <c r="E20" s="142">
        <f>E21+E37+E38+E39+E40+E44+E46</f>
        <v>42051.673796333336</v>
      </c>
      <c r="F20" s="143">
        <f aca="true" t="shared" si="0" ref="F20:M20">F21+F37+F38+F44+F46+F39+F40</f>
        <v>37619.750847</v>
      </c>
      <c r="G20" s="143">
        <f t="shared" si="0"/>
        <v>1418.725533</v>
      </c>
      <c r="H20" s="143">
        <f t="shared" si="0"/>
        <v>15813.424621000002</v>
      </c>
      <c r="I20" s="143">
        <f t="shared" si="0"/>
        <v>0</v>
      </c>
      <c r="J20" s="144">
        <f t="shared" si="0"/>
        <v>13188.824824000001</v>
      </c>
      <c r="K20" s="144">
        <f t="shared" si="0"/>
        <v>242.259188</v>
      </c>
      <c r="L20" s="144">
        <f t="shared" si="0"/>
        <v>769.7</v>
      </c>
      <c r="M20" s="142">
        <f t="shared" si="0"/>
        <v>3543.85889</v>
      </c>
      <c r="N20" s="145">
        <f aca="true" t="shared" si="1" ref="N20:N46">SUM(D20:M20)</f>
        <v>185355.40321733337</v>
      </c>
      <c r="O20" s="142">
        <f>O21+O37+O38+O44+O39</f>
        <v>-29781.510064890004</v>
      </c>
      <c r="P20" s="145">
        <f aca="true" t="shared" si="2" ref="P20:P46">N20+O20</f>
        <v>155573.89315244337</v>
      </c>
      <c r="Q20" s="142">
        <f>Q21+Q37+Q38+Q44+Q43</f>
        <v>-134.937263</v>
      </c>
      <c r="R20" s="146">
        <f aca="true" t="shared" si="3" ref="R20:R46">P20+Q20</f>
        <v>155438.95588944337</v>
      </c>
      <c r="S20" s="145">
        <f aca="true" t="shared" si="4" ref="S20:S46">R20/$R$7*100</f>
        <v>23.469569060764513</v>
      </c>
    </row>
    <row r="21" spans="1:19" s="82" customFormat="1" ht="18.75" customHeight="1">
      <c r="A21" s="50"/>
      <c r="B21" s="50"/>
      <c r="C21" s="78" t="s">
        <v>59</v>
      </c>
      <c r="D21" s="56">
        <f>D22+D35+D36</f>
        <v>67710.362992</v>
      </c>
      <c r="E21" s="56">
        <f>E22+E35+E36</f>
        <v>35911.872215999996</v>
      </c>
      <c r="F21" s="79">
        <f>F22+F35+F36</f>
        <v>29080.675739000002</v>
      </c>
      <c r="G21" s="79">
        <f>G22+G35+G36</f>
        <v>1117.295753</v>
      </c>
      <c r="H21" s="79">
        <f>H22+H35+H36</f>
        <v>13873.546258000002</v>
      </c>
      <c r="I21" s="79"/>
      <c r="J21" s="56">
        <f>J22+J35+J36</f>
        <v>8006.695679</v>
      </c>
      <c r="K21" s="56"/>
      <c r="L21" s="80">
        <f>L22+L35+L36</f>
        <v>769.7</v>
      </c>
      <c r="M21" s="80">
        <f>M22+M35+M36</f>
        <v>887.66134</v>
      </c>
      <c r="N21" s="56">
        <f t="shared" si="1"/>
        <v>157357.809977</v>
      </c>
      <c r="O21" s="56">
        <f>O22+O35+O36</f>
        <v>-8231.15652689</v>
      </c>
      <c r="P21" s="80">
        <f t="shared" si="2"/>
        <v>149126.65345011</v>
      </c>
      <c r="Q21" s="56">
        <f>Q22+Q35+Q36</f>
        <v>0</v>
      </c>
      <c r="R21" s="81">
        <f t="shared" si="3"/>
        <v>149126.65345011</v>
      </c>
      <c r="S21" s="80">
        <f t="shared" si="4"/>
        <v>22.516480967855955</v>
      </c>
    </row>
    <row r="22" spans="3:19" ht="28.5" customHeight="1">
      <c r="C22" s="83" t="s">
        <v>60</v>
      </c>
      <c r="D22" s="84">
        <f aca="true" t="shared" si="5" ref="D22:M22">D23+D27+D28+D33+D34</f>
        <v>62419.709413</v>
      </c>
      <c r="E22" s="84">
        <f t="shared" si="5"/>
        <v>28035.104126</v>
      </c>
      <c r="F22" s="85">
        <f t="shared" si="5"/>
        <v>0</v>
      </c>
      <c r="G22" s="85">
        <f t="shared" si="5"/>
        <v>0.029014</v>
      </c>
      <c r="H22" s="85">
        <f t="shared" si="5"/>
        <v>1122.8585</v>
      </c>
      <c r="I22" s="85">
        <f t="shared" si="5"/>
        <v>0</v>
      </c>
      <c r="J22" s="84">
        <f t="shared" si="5"/>
        <v>1689.632074</v>
      </c>
      <c r="K22" s="86">
        <f t="shared" si="5"/>
        <v>0</v>
      </c>
      <c r="L22" s="86">
        <f t="shared" si="5"/>
        <v>0</v>
      </c>
      <c r="M22" s="86">
        <f t="shared" si="5"/>
        <v>0</v>
      </c>
      <c r="N22" s="84">
        <f t="shared" si="1"/>
        <v>93267.33312699999</v>
      </c>
      <c r="O22" s="86">
        <f>O23+O27+O28+O33+O34</f>
        <v>0</v>
      </c>
      <c r="P22" s="84">
        <f t="shared" si="2"/>
        <v>93267.33312699999</v>
      </c>
      <c r="Q22" s="86">
        <f>Q23+Q27+Q28+Q33+Q34</f>
        <v>0</v>
      </c>
      <c r="R22" s="80">
        <f t="shared" si="3"/>
        <v>93267.33312699999</v>
      </c>
      <c r="S22" s="84">
        <f t="shared" si="4"/>
        <v>14.082339291408728</v>
      </c>
    </row>
    <row r="23" spans="3:19" ht="33.75" customHeight="1">
      <c r="C23" s="87" t="s">
        <v>61</v>
      </c>
      <c r="D23" s="84">
        <f aca="true" t="shared" si="6" ref="D23:I23">D24+D25+D26</f>
        <v>15986.443762</v>
      </c>
      <c r="E23" s="84">
        <f t="shared" si="6"/>
        <v>11502.296468999999</v>
      </c>
      <c r="F23" s="85">
        <f t="shared" si="6"/>
        <v>0</v>
      </c>
      <c r="G23" s="85">
        <f t="shared" si="6"/>
        <v>0</v>
      </c>
      <c r="H23" s="85">
        <f t="shared" si="6"/>
        <v>0</v>
      </c>
      <c r="I23" s="85">
        <f t="shared" si="6"/>
        <v>0</v>
      </c>
      <c r="J23" s="86"/>
      <c r="K23" s="86">
        <f>K24+K25+K26</f>
        <v>0</v>
      </c>
      <c r="L23" s="88">
        <f>L24+L25+L26</f>
        <v>0</v>
      </c>
      <c r="M23" s="86">
        <f>M24+M25+M26</f>
        <v>0</v>
      </c>
      <c r="N23" s="84">
        <f t="shared" si="1"/>
        <v>27488.740231</v>
      </c>
      <c r="O23" s="86">
        <f>O24+O25+O26</f>
        <v>0</v>
      </c>
      <c r="P23" s="84">
        <f t="shared" si="2"/>
        <v>27488.740231</v>
      </c>
      <c r="Q23" s="86">
        <f>Q24+Q25+Q26</f>
        <v>0</v>
      </c>
      <c r="R23" s="80">
        <f t="shared" si="3"/>
        <v>27488.740231</v>
      </c>
      <c r="S23" s="84">
        <f t="shared" si="4"/>
        <v>4.150496788615431</v>
      </c>
    </row>
    <row r="24" spans="3:19" ht="22.5" customHeight="1">
      <c r="C24" s="89" t="s">
        <v>62</v>
      </c>
      <c r="D24" s="88">
        <v>9073.540084</v>
      </c>
      <c r="E24" s="88">
        <v>31.223021</v>
      </c>
      <c r="F24" s="85"/>
      <c r="G24" s="85"/>
      <c r="H24" s="85"/>
      <c r="I24" s="85"/>
      <c r="J24" s="84"/>
      <c r="K24" s="88"/>
      <c r="L24" s="88"/>
      <c r="M24" s="88"/>
      <c r="N24" s="84">
        <f t="shared" si="1"/>
        <v>9104.763105</v>
      </c>
      <c r="O24" s="88"/>
      <c r="P24" s="84">
        <f t="shared" si="2"/>
        <v>9104.763105</v>
      </c>
      <c r="Q24" s="88"/>
      <c r="R24" s="80">
        <f t="shared" si="3"/>
        <v>9104.763105</v>
      </c>
      <c r="S24" s="84">
        <f t="shared" si="4"/>
        <v>1.3747188743771703</v>
      </c>
    </row>
    <row r="25" spans="3:19" ht="30" customHeight="1">
      <c r="C25" s="89" t="s">
        <v>63</v>
      </c>
      <c r="D25" s="88">
        <v>5849.368037000001</v>
      </c>
      <c r="E25" s="88">
        <v>11462.839461</v>
      </c>
      <c r="F25" s="90"/>
      <c r="G25" s="90"/>
      <c r="H25" s="90"/>
      <c r="I25" s="90"/>
      <c r="J25" s="84"/>
      <c r="K25" s="88"/>
      <c r="L25" s="88"/>
      <c r="M25" s="88"/>
      <c r="N25" s="84">
        <f t="shared" si="1"/>
        <v>17312.207498</v>
      </c>
      <c r="O25" s="88"/>
      <c r="P25" s="84">
        <f t="shared" si="2"/>
        <v>17312.207498</v>
      </c>
      <c r="Q25" s="88"/>
      <c r="R25" s="80">
        <f t="shared" si="3"/>
        <v>17312.207498</v>
      </c>
      <c r="S25" s="84">
        <f t="shared" si="4"/>
        <v>2.6139525136645023</v>
      </c>
    </row>
    <row r="26" spans="3:19" ht="36" customHeight="1">
      <c r="C26" s="91" t="s">
        <v>64</v>
      </c>
      <c r="D26" s="88">
        <v>1063.535641</v>
      </c>
      <c r="E26" s="88">
        <v>8.233987</v>
      </c>
      <c r="F26" s="90"/>
      <c r="G26" s="90"/>
      <c r="H26" s="90"/>
      <c r="I26" s="90"/>
      <c r="J26" s="84"/>
      <c r="K26" s="88"/>
      <c r="L26" s="88"/>
      <c r="M26" s="88"/>
      <c r="N26" s="84">
        <f t="shared" si="1"/>
        <v>1071.769628</v>
      </c>
      <c r="O26" s="88"/>
      <c r="P26" s="84">
        <f t="shared" si="2"/>
        <v>1071.769628</v>
      </c>
      <c r="Q26" s="88"/>
      <c r="R26" s="80">
        <f t="shared" si="3"/>
        <v>1071.769628</v>
      </c>
      <c r="S26" s="84">
        <f t="shared" si="4"/>
        <v>0.1618254005737581</v>
      </c>
    </row>
    <row r="27" spans="3:19" ht="23.25" customHeight="1">
      <c r="C27" s="87" t="s">
        <v>65</v>
      </c>
      <c r="D27" s="88">
        <v>1571.715924</v>
      </c>
      <c r="E27" s="88">
        <v>3844.690124</v>
      </c>
      <c r="F27" s="85"/>
      <c r="G27" s="85"/>
      <c r="H27" s="85"/>
      <c r="I27" s="85"/>
      <c r="J27" s="84"/>
      <c r="K27" s="88"/>
      <c r="L27" s="88"/>
      <c r="M27" s="88"/>
      <c r="N27" s="84">
        <f t="shared" si="1"/>
        <v>5416.406048000001</v>
      </c>
      <c r="O27" s="88"/>
      <c r="P27" s="84">
        <f t="shared" si="2"/>
        <v>5416.406048000001</v>
      </c>
      <c r="Q27" s="88"/>
      <c r="R27" s="80">
        <f t="shared" si="3"/>
        <v>5416.406048000001</v>
      </c>
      <c r="S27" s="84">
        <f t="shared" si="4"/>
        <v>0.817817612562283</v>
      </c>
    </row>
    <row r="28" spans="3:19" ht="36.75" customHeight="1">
      <c r="C28" s="92" t="s">
        <v>66</v>
      </c>
      <c r="D28" s="93">
        <f>SUM(D29:D32)</f>
        <v>44381.541335</v>
      </c>
      <c r="E28" s="93">
        <f aca="true" t="shared" si="7" ref="E28:M28">E29+E30+E31+E32</f>
        <v>12560.102609</v>
      </c>
      <c r="F28" s="90">
        <f t="shared" si="7"/>
        <v>0</v>
      </c>
      <c r="G28" s="90">
        <f t="shared" si="7"/>
        <v>0.029014</v>
      </c>
      <c r="H28" s="90">
        <f t="shared" si="7"/>
        <v>1122.8585</v>
      </c>
      <c r="I28" s="90">
        <f t="shared" si="7"/>
        <v>0</v>
      </c>
      <c r="J28" s="93">
        <f t="shared" si="7"/>
        <v>1511.107667</v>
      </c>
      <c r="K28" s="88">
        <f t="shared" si="7"/>
        <v>0</v>
      </c>
      <c r="L28" s="88">
        <f t="shared" si="7"/>
        <v>0</v>
      </c>
      <c r="M28" s="88">
        <f t="shared" si="7"/>
        <v>0</v>
      </c>
      <c r="N28" s="84">
        <f t="shared" si="1"/>
        <v>59575.639125</v>
      </c>
      <c r="O28" s="88">
        <f>O29+O30+O31</f>
        <v>0</v>
      </c>
      <c r="P28" s="84">
        <f t="shared" si="2"/>
        <v>59575.639125</v>
      </c>
      <c r="Q28" s="88">
        <f>Q29+Q30+Q31</f>
        <v>0</v>
      </c>
      <c r="R28" s="80">
        <f t="shared" si="3"/>
        <v>59575.639125</v>
      </c>
      <c r="S28" s="84">
        <f t="shared" si="4"/>
        <v>8.995264853540693</v>
      </c>
    </row>
    <row r="29" spans="3:19" ht="25.5" customHeight="1">
      <c r="C29" s="89" t="s">
        <v>67</v>
      </c>
      <c r="D29" s="88">
        <v>26451.508</v>
      </c>
      <c r="E29" s="88">
        <v>11525.591</v>
      </c>
      <c r="F29" s="85"/>
      <c r="G29" s="85"/>
      <c r="H29" s="85"/>
      <c r="I29" s="85"/>
      <c r="J29" s="84"/>
      <c r="K29" s="88"/>
      <c r="L29" s="88"/>
      <c r="M29" s="88"/>
      <c r="N29" s="84">
        <f t="shared" si="1"/>
        <v>37977.099</v>
      </c>
      <c r="O29" s="88"/>
      <c r="P29" s="84">
        <f t="shared" si="2"/>
        <v>37977.099</v>
      </c>
      <c r="Q29" s="88"/>
      <c r="R29" s="80">
        <f t="shared" si="3"/>
        <v>37977.099</v>
      </c>
      <c r="S29" s="84">
        <f t="shared" si="4"/>
        <v>5.734123357994866</v>
      </c>
    </row>
    <row r="30" spans="3:19" ht="20.25" customHeight="1">
      <c r="C30" s="89" t="s">
        <v>68</v>
      </c>
      <c r="D30" s="88">
        <v>16606.880265</v>
      </c>
      <c r="E30" s="88"/>
      <c r="F30" s="90"/>
      <c r="G30" s="90"/>
      <c r="H30" s="90"/>
      <c r="I30" s="90"/>
      <c r="J30" s="94">
        <v>1007.545198</v>
      </c>
      <c r="K30" s="88"/>
      <c r="L30" s="88"/>
      <c r="M30" s="88"/>
      <c r="N30" s="84">
        <f t="shared" si="1"/>
        <v>17614.425463</v>
      </c>
      <c r="O30" s="88"/>
      <c r="P30" s="84">
        <f t="shared" si="2"/>
        <v>17614.425463</v>
      </c>
      <c r="Q30" s="88"/>
      <c r="R30" s="80">
        <f t="shared" si="3"/>
        <v>17614.425463</v>
      </c>
      <c r="S30" s="84">
        <f t="shared" si="4"/>
        <v>2.659584095274045</v>
      </c>
    </row>
    <row r="31" spans="3:19" s="95" customFormat="1" ht="36.75" customHeight="1">
      <c r="C31" s="96" t="s">
        <v>69</v>
      </c>
      <c r="D31" s="88">
        <v>727.350341</v>
      </c>
      <c r="E31" s="88">
        <v>35.384375</v>
      </c>
      <c r="F31" s="90"/>
      <c r="G31" s="90">
        <v>0</v>
      </c>
      <c r="H31" s="90">
        <v>1122.8585</v>
      </c>
      <c r="I31" s="90"/>
      <c r="J31" s="94">
        <v>3.457304</v>
      </c>
      <c r="K31" s="88"/>
      <c r="L31" s="88"/>
      <c r="M31" s="88"/>
      <c r="N31" s="84">
        <f t="shared" si="1"/>
        <v>1889.05052</v>
      </c>
      <c r="O31" s="88"/>
      <c r="P31" s="84">
        <f t="shared" si="2"/>
        <v>1889.05052</v>
      </c>
      <c r="Q31" s="88"/>
      <c r="R31" s="80">
        <f t="shared" si="3"/>
        <v>1889.05052</v>
      </c>
      <c r="S31" s="84">
        <f t="shared" si="4"/>
        <v>0.28522580703608635</v>
      </c>
    </row>
    <row r="32" spans="3:19" ht="58.5" customHeight="1">
      <c r="C32" s="96" t="s">
        <v>70</v>
      </c>
      <c r="D32" s="88">
        <v>595.802729</v>
      </c>
      <c r="E32" s="88">
        <v>999.127234</v>
      </c>
      <c r="F32" s="90"/>
      <c r="G32" s="90">
        <v>0.029014</v>
      </c>
      <c r="H32" s="90"/>
      <c r="I32" s="90"/>
      <c r="J32" s="88">
        <v>500.105165</v>
      </c>
      <c r="K32" s="97"/>
      <c r="L32" s="88"/>
      <c r="M32" s="88"/>
      <c r="N32" s="84">
        <f t="shared" si="1"/>
        <v>2095.064142</v>
      </c>
      <c r="O32" s="88"/>
      <c r="P32" s="84">
        <f t="shared" si="2"/>
        <v>2095.064142</v>
      </c>
      <c r="Q32" s="88"/>
      <c r="R32" s="80">
        <f t="shared" si="3"/>
        <v>2095.064142</v>
      </c>
      <c r="S32" s="84">
        <f t="shared" si="4"/>
        <v>0.3163315932356938</v>
      </c>
    </row>
    <row r="33" spans="3:19" ht="36" customHeight="1">
      <c r="C33" s="92" t="s">
        <v>71</v>
      </c>
      <c r="D33" s="88">
        <v>476.502316</v>
      </c>
      <c r="E33" s="88">
        <v>0</v>
      </c>
      <c r="F33" s="90"/>
      <c r="G33" s="90"/>
      <c r="H33" s="90"/>
      <c r="I33" s="90"/>
      <c r="J33" s="88">
        <v>0</v>
      </c>
      <c r="K33" s="88"/>
      <c r="L33" s="88"/>
      <c r="M33" s="88"/>
      <c r="N33" s="84">
        <f t="shared" si="1"/>
        <v>476.502316</v>
      </c>
      <c r="O33" s="88"/>
      <c r="P33" s="84">
        <f t="shared" si="2"/>
        <v>476.502316</v>
      </c>
      <c r="Q33" s="88"/>
      <c r="R33" s="80">
        <f t="shared" si="3"/>
        <v>476.502316</v>
      </c>
      <c r="S33" s="84">
        <f t="shared" si="4"/>
        <v>0.07194659761437415</v>
      </c>
    </row>
    <row r="34" spans="3:19" ht="33" customHeight="1">
      <c r="C34" s="98" t="s">
        <v>72</v>
      </c>
      <c r="D34" s="88">
        <v>3.506076</v>
      </c>
      <c r="E34" s="88">
        <v>128.014924</v>
      </c>
      <c r="F34" s="90"/>
      <c r="G34" s="90"/>
      <c r="H34" s="90"/>
      <c r="I34" s="90"/>
      <c r="J34" s="99">
        <v>178.524407</v>
      </c>
      <c r="K34" s="88"/>
      <c r="L34" s="88"/>
      <c r="M34" s="88"/>
      <c r="N34" s="84">
        <f t="shared" si="1"/>
        <v>310.045407</v>
      </c>
      <c r="O34" s="88"/>
      <c r="P34" s="84">
        <f t="shared" si="2"/>
        <v>310.045407</v>
      </c>
      <c r="Q34" s="88"/>
      <c r="R34" s="80">
        <f t="shared" si="3"/>
        <v>310.045407</v>
      </c>
      <c r="S34" s="84">
        <f t="shared" si="4"/>
        <v>0.046813439075947455</v>
      </c>
    </row>
    <row r="35" spans="3:19" ht="27.75" customHeight="1">
      <c r="C35" s="100" t="s">
        <v>73</v>
      </c>
      <c r="D35" s="88">
        <v>128.010993</v>
      </c>
      <c r="E35" s="88"/>
      <c r="F35" s="90">
        <v>29002.008523</v>
      </c>
      <c r="G35" s="90">
        <v>1110.128157</v>
      </c>
      <c r="H35" s="90">
        <v>12741.084388000001</v>
      </c>
      <c r="I35" s="90"/>
      <c r="J35" s="88">
        <v>12.429637</v>
      </c>
      <c r="K35" s="88"/>
      <c r="L35" s="88"/>
      <c r="M35" s="88"/>
      <c r="N35" s="84">
        <f t="shared" si="1"/>
        <v>42993.661698</v>
      </c>
      <c r="O35" s="101">
        <v>-230.650153</v>
      </c>
      <c r="P35" s="84">
        <f t="shared" si="2"/>
        <v>42763.011545</v>
      </c>
      <c r="Q35" s="88"/>
      <c r="R35" s="80">
        <f t="shared" si="3"/>
        <v>42763.011545</v>
      </c>
      <c r="S35" s="84">
        <f t="shared" si="4"/>
        <v>6.456743401026725</v>
      </c>
    </row>
    <row r="36" spans="3:19" ht="27" customHeight="1">
      <c r="C36" s="102" t="s">
        <v>74</v>
      </c>
      <c r="D36" s="69">
        <v>5162.642586</v>
      </c>
      <c r="E36" s="88">
        <v>7876.76809</v>
      </c>
      <c r="F36" s="90">
        <v>78.667216</v>
      </c>
      <c r="G36" s="90">
        <v>7.138582</v>
      </c>
      <c r="H36" s="90">
        <v>9.60337</v>
      </c>
      <c r="I36" s="90"/>
      <c r="J36" s="88">
        <v>6304.633968</v>
      </c>
      <c r="K36" s="103"/>
      <c r="L36" s="88">
        <v>769.7</v>
      </c>
      <c r="M36" s="88">
        <v>887.66134</v>
      </c>
      <c r="N36" s="84">
        <f t="shared" si="1"/>
        <v>21096.815152</v>
      </c>
      <c r="O36" s="101">
        <v>-8000.50637389</v>
      </c>
      <c r="P36" s="84">
        <f t="shared" si="2"/>
        <v>13096.30877811</v>
      </c>
      <c r="Q36" s="88"/>
      <c r="R36" s="80">
        <f t="shared" si="3"/>
        <v>13096.30877811</v>
      </c>
      <c r="S36" s="84">
        <f t="shared" si="4"/>
        <v>1.9773982754205044</v>
      </c>
    </row>
    <row r="37" spans="3:19" ht="24" customHeight="1">
      <c r="C37" s="104" t="s">
        <v>75</v>
      </c>
      <c r="D37" s="88">
        <v>0</v>
      </c>
      <c r="E37" s="88">
        <v>3654.869613</v>
      </c>
      <c r="F37" s="90">
        <v>8533.441</v>
      </c>
      <c r="G37" s="90">
        <v>275</v>
      </c>
      <c r="H37" s="90">
        <v>1925.930375</v>
      </c>
      <c r="I37" s="90"/>
      <c r="J37" s="88">
        <v>4495.432</v>
      </c>
      <c r="K37" s="105">
        <v>9.483</v>
      </c>
      <c r="L37" s="88"/>
      <c r="M37" s="88">
        <v>2656.19755</v>
      </c>
      <c r="N37" s="84">
        <f t="shared" si="1"/>
        <v>21550.353538000003</v>
      </c>
      <c r="O37" s="93">
        <v>-21550.353538000003</v>
      </c>
      <c r="P37" s="84">
        <f t="shared" si="2"/>
        <v>0</v>
      </c>
      <c r="Q37" s="88"/>
      <c r="R37" s="80">
        <f t="shared" si="3"/>
        <v>0</v>
      </c>
      <c r="S37" s="84">
        <f t="shared" si="4"/>
        <v>0</v>
      </c>
    </row>
    <row r="38" spans="3:19" ht="23.25" customHeight="1">
      <c r="C38" s="104" t="s">
        <v>76</v>
      </c>
      <c r="D38" s="88">
        <v>269.862351</v>
      </c>
      <c r="E38" s="88">
        <v>156.223959</v>
      </c>
      <c r="F38" s="90"/>
      <c r="G38" s="90"/>
      <c r="H38" s="90"/>
      <c r="I38" s="90"/>
      <c r="J38" s="88">
        <v>254.160145</v>
      </c>
      <c r="K38" s="103"/>
      <c r="L38" s="88"/>
      <c r="M38" s="88"/>
      <c r="N38" s="84">
        <f t="shared" si="1"/>
        <v>680.246455</v>
      </c>
      <c r="O38" s="88">
        <f>-'[1] consolidari sep'!F128</f>
        <v>0</v>
      </c>
      <c r="P38" s="84">
        <f t="shared" si="2"/>
        <v>680.246455</v>
      </c>
      <c r="Q38" s="88"/>
      <c r="R38" s="80">
        <f t="shared" si="3"/>
        <v>680.246455</v>
      </c>
      <c r="S38" s="84">
        <f t="shared" si="4"/>
        <v>0.10270971689566662</v>
      </c>
    </row>
    <row r="39" spans="3:19" ht="21" customHeight="1">
      <c r="C39" s="104" t="s">
        <v>77</v>
      </c>
      <c r="D39" s="88">
        <v>18.774609</v>
      </c>
      <c r="E39" s="88">
        <v>44.72533333333334</v>
      </c>
      <c r="F39" s="90"/>
      <c r="G39" s="90"/>
      <c r="H39" s="90">
        <v>0</v>
      </c>
      <c r="I39" s="90"/>
      <c r="J39" s="88"/>
      <c r="K39" s="88"/>
      <c r="L39" s="88"/>
      <c r="M39" s="88">
        <v>0</v>
      </c>
      <c r="N39" s="84">
        <f t="shared" si="1"/>
        <v>63.49994233333334</v>
      </c>
      <c r="O39" s="93"/>
      <c r="P39" s="84">
        <f t="shared" si="2"/>
        <v>63.49994233333334</v>
      </c>
      <c r="Q39" s="88"/>
      <c r="R39" s="80">
        <f t="shared" si="3"/>
        <v>63.49994233333334</v>
      </c>
      <c r="S39" s="84">
        <f t="shared" si="4"/>
        <v>0.009587791383562333</v>
      </c>
    </row>
    <row r="40" spans="3:19" ht="36" customHeight="1">
      <c r="C40" s="70" t="s">
        <v>78</v>
      </c>
      <c r="D40" s="69">
        <v>2539.136715</v>
      </c>
      <c r="E40" s="88">
        <v>2283.982675</v>
      </c>
      <c r="F40" s="139">
        <v>5.6341079999999994</v>
      </c>
      <c r="G40" s="90">
        <v>26.42978</v>
      </c>
      <c r="H40" s="90">
        <v>13.947988</v>
      </c>
      <c r="I40" s="90"/>
      <c r="J40" s="88">
        <v>413.741</v>
      </c>
      <c r="K40" s="88">
        <v>232.776188</v>
      </c>
      <c r="L40" s="88"/>
      <c r="M40" s="88"/>
      <c r="N40" s="84">
        <f t="shared" si="1"/>
        <v>5515.648454</v>
      </c>
      <c r="O40" s="88"/>
      <c r="P40" s="84">
        <f t="shared" si="2"/>
        <v>5515.648454</v>
      </c>
      <c r="Q40" s="88"/>
      <c r="R40" s="80">
        <f t="shared" si="3"/>
        <v>5515.648454</v>
      </c>
      <c r="S40" s="84">
        <f t="shared" si="4"/>
        <v>0.832802121999094</v>
      </c>
    </row>
    <row r="41" spans="3:19" ht="11.25" customHeight="1" hidden="1">
      <c r="C41" s="70"/>
      <c r="D41" s="69"/>
      <c r="E41" s="88"/>
      <c r="F41" s="90"/>
      <c r="G41" s="90"/>
      <c r="H41" s="90"/>
      <c r="I41" s="90"/>
      <c r="J41" s="106"/>
      <c r="K41" s="88"/>
      <c r="L41" s="88"/>
      <c r="M41" s="88"/>
      <c r="N41" s="84">
        <f t="shared" si="1"/>
        <v>0</v>
      </c>
      <c r="O41" s="88"/>
      <c r="P41" s="84">
        <f t="shared" si="2"/>
        <v>0</v>
      </c>
      <c r="Q41" s="88"/>
      <c r="R41" s="80">
        <f t="shared" si="3"/>
        <v>0</v>
      </c>
      <c r="S41" s="84">
        <f t="shared" si="4"/>
        <v>0</v>
      </c>
    </row>
    <row r="42" spans="3:19" ht="20.25" customHeight="1" hidden="1">
      <c r="C42" s="70" t="s">
        <v>79</v>
      </c>
      <c r="D42" s="69">
        <v>238.067</v>
      </c>
      <c r="E42" s="88"/>
      <c r="F42" s="90"/>
      <c r="G42" s="90"/>
      <c r="H42" s="90"/>
      <c r="I42" s="90"/>
      <c r="J42" s="106"/>
      <c r="K42" s="88"/>
      <c r="L42" s="88"/>
      <c r="M42" s="88"/>
      <c r="N42" s="84">
        <f t="shared" si="1"/>
        <v>238.067</v>
      </c>
      <c r="O42" s="88"/>
      <c r="P42" s="84">
        <f t="shared" si="2"/>
        <v>238.067</v>
      </c>
      <c r="Q42" s="88"/>
      <c r="R42" s="80">
        <f t="shared" si="3"/>
        <v>238.067</v>
      </c>
      <c r="S42" s="84">
        <f t="shared" si="4"/>
        <v>0.03594549297901253</v>
      </c>
    </row>
    <row r="43" spans="3:19" ht="71.25" customHeight="1" hidden="1">
      <c r="C43" s="107" t="s">
        <v>80</v>
      </c>
      <c r="D43" s="69"/>
      <c r="E43" s="88"/>
      <c r="F43" s="90"/>
      <c r="G43" s="90"/>
      <c r="H43" s="90"/>
      <c r="I43" s="90"/>
      <c r="J43" s="106"/>
      <c r="K43" s="88"/>
      <c r="L43" s="88"/>
      <c r="M43" s="88"/>
      <c r="N43" s="84">
        <f t="shared" si="1"/>
        <v>0</v>
      </c>
      <c r="O43" s="88"/>
      <c r="P43" s="84">
        <f t="shared" si="2"/>
        <v>0</v>
      </c>
      <c r="Q43" s="88">
        <f>-P43</f>
        <v>0</v>
      </c>
      <c r="R43" s="80">
        <f t="shared" si="3"/>
        <v>0</v>
      </c>
      <c r="S43" s="84">
        <f t="shared" si="4"/>
        <v>0</v>
      </c>
    </row>
    <row r="44" spans="3:19" ht="22.5" customHeight="1">
      <c r="C44" s="104" t="s">
        <v>81</v>
      </c>
      <c r="D44" s="88">
        <v>116.141263</v>
      </c>
      <c r="E44" s="88">
        <v>0</v>
      </c>
      <c r="F44" s="90">
        <v>0</v>
      </c>
      <c r="G44" s="90">
        <v>0</v>
      </c>
      <c r="H44" s="90">
        <v>0</v>
      </c>
      <c r="I44" s="90">
        <v>0</v>
      </c>
      <c r="J44" s="88">
        <v>18.796</v>
      </c>
      <c r="K44" s="88"/>
      <c r="L44" s="88"/>
      <c r="M44" s="88">
        <v>0</v>
      </c>
      <c r="N44" s="84">
        <f t="shared" si="1"/>
        <v>134.937263</v>
      </c>
      <c r="O44" s="88"/>
      <c r="P44" s="84">
        <f t="shared" si="2"/>
        <v>134.937263</v>
      </c>
      <c r="Q44" s="88">
        <f>Q45</f>
        <v>-134.937263</v>
      </c>
      <c r="R44" s="108">
        <f t="shared" si="3"/>
        <v>0</v>
      </c>
      <c r="S44" s="84">
        <f t="shared" si="4"/>
        <v>0</v>
      </c>
    </row>
    <row r="45" spans="3:19" ht="30">
      <c r="C45" s="109" t="s">
        <v>82</v>
      </c>
      <c r="D45" s="88">
        <v>116.141263</v>
      </c>
      <c r="E45" s="88">
        <v>0</v>
      </c>
      <c r="F45" s="90"/>
      <c r="G45" s="90">
        <v>0</v>
      </c>
      <c r="H45" s="90"/>
      <c r="I45" s="90"/>
      <c r="J45" s="86">
        <v>18.796</v>
      </c>
      <c r="K45" s="88"/>
      <c r="L45" s="88"/>
      <c r="M45" s="88"/>
      <c r="N45" s="84">
        <f t="shared" si="1"/>
        <v>134.937263</v>
      </c>
      <c r="O45" s="88"/>
      <c r="P45" s="84">
        <f t="shared" si="2"/>
        <v>134.937263</v>
      </c>
      <c r="Q45" s="88">
        <f>-P45</f>
        <v>-134.937263</v>
      </c>
      <c r="R45" s="108">
        <f t="shared" si="3"/>
        <v>0</v>
      </c>
      <c r="S45" s="84">
        <f t="shared" si="4"/>
        <v>0</v>
      </c>
    </row>
    <row r="46" spans="3:19" ht="36" customHeight="1">
      <c r="C46" s="70" t="s">
        <v>83</v>
      </c>
      <c r="D46" s="88">
        <v>52.907588</v>
      </c>
      <c r="E46" s="88"/>
      <c r="F46" s="90"/>
      <c r="G46" s="90">
        <v>0</v>
      </c>
      <c r="H46" s="90"/>
      <c r="I46" s="90"/>
      <c r="J46" s="84"/>
      <c r="K46" s="88"/>
      <c r="L46" s="88"/>
      <c r="M46" s="88"/>
      <c r="N46" s="84">
        <f t="shared" si="1"/>
        <v>52.907588</v>
      </c>
      <c r="O46" s="88"/>
      <c r="P46" s="84">
        <f t="shared" si="2"/>
        <v>52.907588</v>
      </c>
      <c r="Q46" s="88"/>
      <c r="R46" s="108">
        <f t="shared" si="3"/>
        <v>52.907588</v>
      </c>
      <c r="S46" s="84">
        <f t="shared" si="4"/>
        <v>0.007988462630227993</v>
      </c>
    </row>
    <row r="47" spans="3:19" ht="24" customHeight="1" thickBot="1">
      <c r="C47" s="110"/>
      <c r="D47" s="88"/>
      <c r="E47" s="88"/>
      <c r="F47" s="90"/>
      <c r="G47" s="90"/>
      <c r="H47" s="90"/>
      <c r="I47" s="90"/>
      <c r="J47" s="84"/>
      <c r="K47" s="88"/>
      <c r="L47" s="88"/>
      <c r="M47" s="88"/>
      <c r="N47" s="84"/>
      <c r="O47" s="88"/>
      <c r="P47" s="84"/>
      <c r="Q47" s="88"/>
      <c r="R47" s="108"/>
      <c r="S47" s="84"/>
    </row>
    <row r="48" spans="3:19" s="82" customFormat="1" ht="30.75" customHeight="1" thickTop="1">
      <c r="C48" s="147" t="s">
        <v>84</v>
      </c>
      <c r="D48" s="141">
        <f>D49+D61+D64+D67</f>
        <v>76043.35081100001</v>
      </c>
      <c r="E48" s="141">
        <f aca="true" t="shared" si="8" ref="E48:M48">E49+E61+E64+E67+E68</f>
        <v>40139.98379116666</v>
      </c>
      <c r="F48" s="141">
        <f t="shared" si="8"/>
        <v>38983.638911999995</v>
      </c>
      <c r="G48" s="141">
        <f t="shared" si="8"/>
        <v>1186.826655</v>
      </c>
      <c r="H48" s="141">
        <f t="shared" si="8"/>
        <v>16744.558363</v>
      </c>
      <c r="I48" s="141">
        <f t="shared" si="8"/>
        <v>2.01</v>
      </c>
      <c r="J48" s="141">
        <f t="shared" si="8"/>
        <v>11007.998920999999</v>
      </c>
      <c r="K48" s="141">
        <f t="shared" si="8"/>
        <v>242.259188</v>
      </c>
      <c r="L48" s="143">
        <f t="shared" si="8"/>
        <v>672.68234319</v>
      </c>
      <c r="M48" s="144">
        <f t="shared" si="8"/>
        <v>3259.46311</v>
      </c>
      <c r="N48" s="144">
        <f aca="true" t="shared" si="9" ref="N48:N67">SUM(D48:M48)</f>
        <v>188282.77209435668</v>
      </c>
      <c r="O48" s="141">
        <f>O49+O61+O64+O67+O68</f>
        <v>-29781.51006489</v>
      </c>
      <c r="P48" s="144">
        <f aca="true" t="shared" si="10" ref="P48:P67">N48+O48</f>
        <v>158501.26202946668</v>
      </c>
      <c r="Q48" s="141">
        <f>Q49+Q61+Q64+Q67+Q68</f>
        <v>-3481.361933</v>
      </c>
      <c r="R48" s="148">
        <f aca="true" t="shared" si="11" ref="R48:R64">P48+Q48</f>
        <v>155019.90009646668</v>
      </c>
      <c r="S48" s="144">
        <f aca="true" t="shared" si="12" ref="S48:S67">R48/$R$7*100</f>
        <v>23.406296254939857</v>
      </c>
    </row>
    <row r="49" spans="3:19" ht="19.5" customHeight="1">
      <c r="C49" s="111" t="s">
        <v>85</v>
      </c>
      <c r="D49" s="56">
        <f>SUM(D50:D54)+D60</f>
        <v>73434.555556</v>
      </c>
      <c r="E49" s="56">
        <f aca="true" t="shared" si="13" ref="E49:M49">E50+E51+E52+E53+E54+E60</f>
        <v>34573.60463666666</v>
      </c>
      <c r="F49" s="79">
        <f t="shared" si="13"/>
        <v>39009.358376</v>
      </c>
      <c r="G49" s="79">
        <f t="shared" si="13"/>
        <v>1198.221864</v>
      </c>
      <c r="H49" s="79">
        <f t="shared" si="13"/>
        <v>16759.273689</v>
      </c>
      <c r="I49" s="79">
        <f t="shared" si="13"/>
        <v>0</v>
      </c>
      <c r="J49" s="56">
        <f t="shared" si="13"/>
        <v>10508.002999999999</v>
      </c>
      <c r="K49" s="56">
        <f t="shared" si="13"/>
        <v>242.259188</v>
      </c>
      <c r="L49" s="112">
        <f t="shared" si="13"/>
        <v>672.686</v>
      </c>
      <c r="M49" s="56">
        <f t="shared" si="13"/>
        <v>830.95074</v>
      </c>
      <c r="N49" s="84">
        <f t="shared" si="9"/>
        <v>177228.91304966662</v>
      </c>
      <c r="O49" s="56">
        <f>O50+O51+O52+O53+O54+O60</f>
        <v>-29671.559084890003</v>
      </c>
      <c r="P49" s="84">
        <f t="shared" si="10"/>
        <v>147557.35396477662</v>
      </c>
      <c r="Q49" s="56">
        <f>Q50+Q51+Q52+Q53+Q54+Q60</f>
        <v>0</v>
      </c>
      <c r="R49" s="108">
        <f t="shared" si="11"/>
        <v>147557.35396477662</v>
      </c>
      <c r="S49" s="84">
        <f t="shared" si="12"/>
        <v>22.279534042696152</v>
      </c>
    </row>
    <row r="50" spans="2:19" ht="23.25" customHeight="1">
      <c r="B50" s="113"/>
      <c r="C50" s="114" t="s">
        <v>86</v>
      </c>
      <c r="D50" s="115">
        <v>15216.700121</v>
      </c>
      <c r="E50" s="112">
        <v>14769.591758</v>
      </c>
      <c r="F50" s="85">
        <v>123.889652</v>
      </c>
      <c r="G50" s="85">
        <v>71.426781</v>
      </c>
      <c r="H50" s="85">
        <v>114.655218</v>
      </c>
      <c r="I50" s="85"/>
      <c r="J50" s="112">
        <v>5225.238</v>
      </c>
      <c r="K50" s="112">
        <v>0</v>
      </c>
      <c r="L50" s="86"/>
      <c r="M50" s="112">
        <v>196.26792</v>
      </c>
      <c r="N50" s="84">
        <f t="shared" si="9"/>
        <v>35717.76945</v>
      </c>
      <c r="O50" s="99"/>
      <c r="P50" s="84">
        <f t="shared" si="10"/>
        <v>35717.76945</v>
      </c>
      <c r="Q50" s="99"/>
      <c r="R50" s="108">
        <f t="shared" si="11"/>
        <v>35717.76945</v>
      </c>
      <c r="S50" s="84">
        <f t="shared" si="12"/>
        <v>5.392989498716593</v>
      </c>
    </row>
    <row r="51" spans="2:19" ht="23.25" customHeight="1">
      <c r="B51" s="113"/>
      <c r="C51" s="114" t="s">
        <v>87</v>
      </c>
      <c r="D51" s="112">
        <v>3241.927625</v>
      </c>
      <c r="E51" s="112">
        <v>10860.561933</v>
      </c>
      <c r="F51" s="85">
        <v>284.537016</v>
      </c>
      <c r="G51" s="85">
        <v>30.419</v>
      </c>
      <c r="H51" s="85">
        <v>15612.093336</v>
      </c>
      <c r="I51" s="85">
        <v>0</v>
      </c>
      <c r="J51" s="86">
        <v>3558.476</v>
      </c>
      <c r="K51" s="86">
        <v>0</v>
      </c>
      <c r="L51" s="86">
        <v>15.046</v>
      </c>
      <c r="M51" s="86">
        <v>586.31613</v>
      </c>
      <c r="N51" s="84">
        <f t="shared" si="9"/>
        <v>34189.37704000001</v>
      </c>
      <c r="O51" s="93">
        <v>-7894.078188999999</v>
      </c>
      <c r="P51" s="84">
        <f t="shared" si="10"/>
        <v>26295.298851000007</v>
      </c>
      <c r="Q51" s="99"/>
      <c r="R51" s="108">
        <f t="shared" si="11"/>
        <v>26295.298851000007</v>
      </c>
      <c r="S51" s="84">
        <f t="shared" si="12"/>
        <v>3.9703002945794963</v>
      </c>
    </row>
    <row r="52" spans="2:19" ht="17.25" customHeight="1">
      <c r="B52" s="113"/>
      <c r="C52" s="114" t="s">
        <v>88</v>
      </c>
      <c r="D52" s="112">
        <v>7563.096707</v>
      </c>
      <c r="E52" s="112">
        <v>536.0447859999999</v>
      </c>
      <c r="F52" s="85">
        <v>6.61885</v>
      </c>
      <c r="G52" s="85">
        <v>0.198182</v>
      </c>
      <c r="H52" s="85">
        <v>3.768516</v>
      </c>
      <c r="I52" s="85">
        <v>0</v>
      </c>
      <c r="J52" s="86">
        <v>1.335</v>
      </c>
      <c r="K52" s="86">
        <v>0</v>
      </c>
      <c r="L52" s="112">
        <v>657.64</v>
      </c>
      <c r="M52" s="86">
        <v>48.366690000000006</v>
      </c>
      <c r="N52" s="84">
        <f t="shared" si="9"/>
        <v>8817.068731</v>
      </c>
      <c r="O52" s="93">
        <v>-138.47172789</v>
      </c>
      <c r="P52" s="84">
        <f t="shared" si="10"/>
        <v>8678.597003109999</v>
      </c>
      <c r="Q52" s="99"/>
      <c r="R52" s="108">
        <f t="shared" si="11"/>
        <v>8678.597003109999</v>
      </c>
      <c r="S52" s="84">
        <f t="shared" si="12"/>
        <v>1.3103724902778195</v>
      </c>
    </row>
    <row r="53" spans="2:19" ht="18.75" customHeight="1">
      <c r="B53" s="113"/>
      <c r="C53" s="114" t="s">
        <v>89</v>
      </c>
      <c r="D53" s="112">
        <v>2901.335855</v>
      </c>
      <c r="E53" s="112">
        <v>1363.196062</v>
      </c>
      <c r="F53" s="85"/>
      <c r="G53" s="85">
        <v>1.501985</v>
      </c>
      <c r="H53" s="85"/>
      <c r="I53" s="85"/>
      <c r="J53" s="86"/>
      <c r="K53" s="112">
        <v>0</v>
      </c>
      <c r="L53" s="108"/>
      <c r="M53" s="112"/>
      <c r="N53" s="84">
        <f t="shared" si="9"/>
        <v>4266.033902</v>
      </c>
      <c r="O53" s="99"/>
      <c r="P53" s="84">
        <f t="shared" si="10"/>
        <v>4266.033902</v>
      </c>
      <c r="Q53" s="99"/>
      <c r="R53" s="108">
        <f t="shared" si="11"/>
        <v>4266.033902</v>
      </c>
      <c r="S53" s="84">
        <f t="shared" si="12"/>
        <v>0.6441240981428356</v>
      </c>
    </row>
    <row r="54" spans="2:19" ht="26.25" customHeight="1">
      <c r="B54" s="113"/>
      <c r="C54" s="116" t="s">
        <v>90</v>
      </c>
      <c r="D54" s="108">
        <f>SUM(D55:D59)</f>
        <v>43321.034007999995</v>
      </c>
      <c r="E54" s="108">
        <f aca="true" t="shared" si="14" ref="E54:M54">E55+E56+E58+E59+E57</f>
        <v>7044.210097666667</v>
      </c>
      <c r="F54" s="117">
        <f t="shared" si="14"/>
        <v>38594.312858</v>
      </c>
      <c r="G54" s="117">
        <f t="shared" si="14"/>
        <v>1094.6759160000001</v>
      </c>
      <c r="H54" s="117">
        <f t="shared" si="14"/>
        <v>1028.756619</v>
      </c>
      <c r="I54" s="117">
        <f t="shared" si="14"/>
        <v>0</v>
      </c>
      <c r="J54" s="108">
        <f t="shared" si="14"/>
        <v>1691.3480000000002</v>
      </c>
      <c r="K54" s="108">
        <f t="shared" si="14"/>
        <v>242.259188</v>
      </c>
      <c r="L54" s="108">
        <f t="shared" si="14"/>
        <v>0</v>
      </c>
      <c r="M54" s="108">
        <f t="shared" si="14"/>
        <v>0</v>
      </c>
      <c r="N54" s="84">
        <f t="shared" si="9"/>
        <v>93016.59668666667</v>
      </c>
      <c r="O54" s="108">
        <f>O55+O56+O58+O59+O57</f>
        <v>-20768.041328000003</v>
      </c>
      <c r="P54" s="84">
        <f t="shared" si="10"/>
        <v>72248.55535866666</v>
      </c>
      <c r="Q54" s="108">
        <f>Q55+Q56+Q58+Q59+Q57</f>
        <v>0</v>
      </c>
      <c r="R54" s="108">
        <f t="shared" si="11"/>
        <v>72248.55535866666</v>
      </c>
      <c r="S54" s="84">
        <f t="shared" si="12"/>
        <v>10.9087355214656</v>
      </c>
    </row>
    <row r="55" spans="2:19" ht="32.25" customHeight="1">
      <c r="B55" s="113"/>
      <c r="C55" s="118" t="s">
        <v>91</v>
      </c>
      <c r="D55" s="112">
        <v>18085.200318</v>
      </c>
      <c r="E55" s="86">
        <v>398.741577</v>
      </c>
      <c r="F55" s="119">
        <v>0.058044</v>
      </c>
      <c r="G55" s="119">
        <v>260.50243</v>
      </c>
      <c r="H55" s="119"/>
      <c r="I55" s="119">
        <v>0</v>
      </c>
      <c r="J55" s="112">
        <v>453.775</v>
      </c>
      <c r="K55" s="112"/>
      <c r="L55" s="56"/>
      <c r="M55" s="86"/>
      <c r="N55" s="84">
        <f t="shared" si="9"/>
        <v>19198.277369000003</v>
      </c>
      <c r="O55" s="93">
        <v>-18423.042148</v>
      </c>
      <c r="P55" s="84">
        <f t="shared" si="10"/>
        <v>775.2352210000026</v>
      </c>
      <c r="Q55" s="99"/>
      <c r="R55" s="108">
        <f t="shared" si="11"/>
        <v>775.2352210000026</v>
      </c>
      <c r="S55" s="84">
        <f t="shared" si="12"/>
        <v>0.11705197357692929</v>
      </c>
    </row>
    <row r="56" spans="2:19" ht="15.75">
      <c r="B56" s="113"/>
      <c r="C56" s="120" t="s">
        <v>92</v>
      </c>
      <c r="D56" s="112">
        <v>8087.88494</v>
      </c>
      <c r="E56" s="86">
        <v>400.966984</v>
      </c>
      <c r="F56" s="85">
        <v>0</v>
      </c>
      <c r="G56" s="85">
        <v>0.024956</v>
      </c>
      <c r="H56" s="85"/>
      <c r="I56" s="85"/>
      <c r="J56" s="86">
        <v>314.852</v>
      </c>
      <c r="K56" s="121">
        <v>0.7761879999999999</v>
      </c>
      <c r="L56" s="86"/>
      <c r="M56" s="86"/>
      <c r="N56" s="84">
        <f t="shared" si="9"/>
        <v>8804.505068</v>
      </c>
      <c r="O56" s="93">
        <v>-284.68672</v>
      </c>
      <c r="P56" s="84">
        <f t="shared" si="10"/>
        <v>8519.818348</v>
      </c>
      <c r="Q56" s="99"/>
      <c r="R56" s="108">
        <f t="shared" si="11"/>
        <v>8519.818348</v>
      </c>
      <c r="S56" s="84">
        <f t="shared" si="12"/>
        <v>1.2863986634455684</v>
      </c>
    </row>
    <row r="57" spans="2:19" ht="38.25" customHeight="1">
      <c r="B57" s="113"/>
      <c r="C57" s="96" t="s">
        <v>93</v>
      </c>
      <c r="D57" s="112">
        <v>5498.890676</v>
      </c>
      <c r="E57" s="86">
        <v>3324.0339360000003</v>
      </c>
      <c r="F57" s="86">
        <v>8.189759</v>
      </c>
      <c r="G57" s="86">
        <v>49.150092</v>
      </c>
      <c r="H57" s="86">
        <v>21.171095</v>
      </c>
      <c r="I57" s="85"/>
      <c r="J57" s="86">
        <v>566.017</v>
      </c>
      <c r="K57" s="86">
        <v>241.483</v>
      </c>
      <c r="L57" s="86"/>
      <c r="M57" s="86"/>
      <c r="N57" s="84">
        <f t="shared" si="9"/>
        <v>9708.935558000001</v>
      </c>
      <c r="O57" s="93">
        <v>-2060.3124599999996</v>
      </c>
      <c r="P57" s="84">
        <f t="shared" si="10"/>
        <v>7648.623098000002</v>
      </c>
      <c r="Q57" s="99">
        <v>0</v>
      </c>
      <c r="R57" s="84">
        <f t="shared" si="11"/>
        <v>7648.623098000002</v>
      </c>
      <c r="S57" s="84">
        <f t="shared" si="12"/>
        <v>1.1548577831798281</v>
      </c>
    </row>
    <row r="58" spans="2:19" ht="15.75">
      <c r="B58" s="113"/>
      <c r="C58" s="120" t="s">
        <v>94</v>
      </c>
      <c r="D58" s="112">
        <v>10159.257849</v>
      </c>
      <c r="E58" s="86">
        <v>2346.041462</v>
      </c>
      <c r="F58" s="85">
        <v>38586.065055</v>
      </c>
      <c r="G58" s="85">
        <v>770.722</v>
      </c>
      <c r="H58" s="85">
        <v>1007.5855240000001</v>
      </c>
      <c r="I58" s="85"/>
      <c r="J58" s="86">
        <v>39.219</v>
      </c>
      <c r="K58" s="86"/>
      <c r="L58" s="86"/>
      <c r="M58" s="86"/>
      <c r="N58" s="84">
        <f t="shared" si="9"/>
        <v>52908.890889999995</v>
      </c>
      <c r="O58" s="99"/>
      <c r="P58" s="84">
        <f t="shared" si="10"/>
        <v>52908.890889999995</v>
      </c>
      <c r="Q58" s="99"/>
      <c r="R58" s="108">
        <f t="shared" si="11"/>
        <v>52908.890889999995</v>
      </c>
      <c r="S58" s="84">
        <f t="shared" si="12"/>
        <v>7.988659352257284</v>
      </c>
    </row>
    <row r="59" spans="2:19" ht="15.75">
      <c r="B59" s="113"/>
      <c r="C59" s="120" t="s">
        <v>95</v>
      </c>
      <c r="D59" s="112">
        <v>1489.800225</v>
      </c>
      <c r="E59" s="86">
        <v>574.4261386666666</v>
      </c>
      <c r="F59" s="85">
        <v>0</v>
      </c>
      <c r="G59" s="85">
        <v>14.276438</v>
      </c>
      <c r="H59" s="85">
        <v>0</v>
      </c>
      <c r="I59" s="85"/>
      <c r="J59" s="86">
        <v>317.485</v>
      </c>
      <c r="K59" s="86">
        <v>0</v>
      </c>
      <c r="L59" s="84">
        <v>0</v>
      </c>
      <c r="M59" s="86"/>
      <c r="N59" s="84">
        <f t="shared" si="9"/>
        <v>2395.9878016666667</v>
      </c>
      <c r="O59" s="99"/>
      <c r="P59" s="84">
        <f t="shared" si="10"/>
        <v>2395.9878016666667</v>
      </c>
      <c r="Q59" s="99"/>
      <c r="R59" s="108">
        <f t="shared" si="11"/>
        <v>2395.9878016666667</v>
      </c>
      <c r="S59" s="84">
        <f t="shared" si="12"/>
        <v>0.36176774900598924</v>
      </c>
    </row>
    <row r="60" spans="2:19" s="99" customFormat="1" ht="31.5" customHeight="1">
      <c r="B60" s="122"/>
      <c r="C60" s="123" t="s">
        <v>96</v>
      </c>
      <c r="D60" s="112">
        <v>1190.46124</v>
      </c>
      <c r="E60" s="86">
        <v>0</v>
      </c>
      <c r="F60" s="85">
        <v>0</v>
      </c>
      <c r="G60" s="85"/>
      <c r="H60" s="85"/>
      <c r="I60" s="85">
        <v>0</v>
      </c>
      <c r="J60" s="86">
        <v>31.606</v>
      </c>
      <c r="K60" s="84">
        <v>0</v>
      </c>
      <c r="L60" s="84"/>
      <c r="M60" s="86"/>
      <c r="N60" s="84">
        <f t="shared" si="9"/>
        <v>1222.06724</v>
      </c>
      <c r="O60" s="93">
        <v>-870.96784</v>
      </c>
      <c r="P60" s="84">
        <f t="shared" si="10"/>
        <v>351.09940000000006</v>
      </c>
      <c r="R60" s="108">
        <f t="shared" si="11"/>
        <v>351.09940000000006</v>
      </c>
      <c r="S60" s="84">
        <f t="shared" si="12"/>
        <v>0.0530121395138155</v>
      </c>
    </row>
    <row r="61" spans="2:19" ht="19.5" customHeight="1">
      <c r="B61" s="113"/>
      <c r="C61" s="111" t="s">
        <v>97</v>
      </c>
      <c r="D61" s="84">
        <f>SUM(D62:D63)</f>
        <v>904.368014</v>
      </c>
      <c r="E61" s="84">
        <f aca="true" t="shared" si="15" ref="E61:M61">E62+E63</f>
        <v>4647.063811000001</v>
      </c>
      <c r="F61" s="124">
        <f t="shared" si="15"/>
        <v>1.479006</v>
      </c>
      <c r="G61" s="124">
        <f t="shared" si="15"/>
        <v>0.894239</v>
      </c>
      <c r="H61" s="124">
        <f t="shared" si="15"/>
        <v>0</v>
      </c>
      <c r="I61" s="124">
        <f t="shared" si="15"/>
        <v>2.01</v>
      </c>
      <c r="J61" s="84">
        <f t="shared" si="15"/>
        <v>507.457</v>
      </c>
      <c r="K61" s="84">
        <f t="shared" si="15"/>
        <v>0</v>
      </c>
      <c r="L61" s="86">
        <f t="shared" si="15"/>
        <v>0</v>
      </c>
      <c r="M61" s="84">
        <f t="shared" si="15"/>
        <v>2064.24539</v>
      </c>
      <c r="N61" s="84">
        <f t="shared" si="9"/>
        <v>8127.517460000001</v>
      </c>
      <c r="O61" s="84">
        <f>O62+O63</f>
        <v>-39.55</v>
      </c>
      <c r="P61" s="84">
        <f t="shared" si="10"/>
        <v>8087.967460000001</v>
      </c>
      <c r="Q61" s="99">
        <f>Q62+Q63</f>
        <v>0</v>
      </c>
      <c r="R61" s="108">
        <f t="shared" si="11"/>
        <v>8087.967460000001</v>
      </c>
      <c r="S61" s="84">
        <f t="shared" si="12"/>
        <v>1.2211939393024311</v>
      </c>
    </row>
    <row r="62" spans="2:19" ht="19.5" customHeight="1">
      <c r="B62" s="113"/>
      <c r="C62" s="120" t="s">
        <v>98</v>
      </c>
      <c r="D62" s="86">
        <v>904.368014</v>
      </c>
      <c r="E62" s="112">
        <v>4528.766766000001</v>
      </c>
      <c r="F62" s="85">
        <v>1.479006</v>
      </c>
      <c r="G62" s="85">
        <v>0.894239</v>
      </c>
      <c r="H62" s="85"/>
      <c r="I62" s="85">
        <v>2.01</v>
      </c>
      <c r="J62" s="86">
        <v>507.457</v>
      </c>
      <c r="K62" s="86">
        <v>0</v>
      </c>
      <c r="L62" s="84">
        <v>0</v>
      </c>
      <c r="M62" s="112">
        <v>2064.24539</v>
      </c>
      <c r="N62" s="84">
        <f t="shared" si="9"/>
        <v>8009.220415000001</v>
      </c>
      <c r="O62" s="84">
        <v>-39.55</v>
      </c>
      <c r="P62" s="84">
        <f t="shared" si="10"/>
        <v>7969.6704150000005</v>
      </c>
      <c r="Q62" s="99"/>
      <c r="R62" s="108">
        <f t="shared" si="11"/>
        <v>7969.6704150000005</v>
      </c>
      <c r="S62" s="84">
        <f t="shared" si="12"/>
        <v>1.2033323894005739</v>
      </c>
    </row>
    <row r="63" spans="2:19" ht="19.5" customHeight="1">
      <c r="B63" s="113"/>
      <c r="C63" s="120" t="s">
        <v>99</v>
      </c>
      <c r="D63" s="86">
        <v>0</v>
      </c>
      <c r="E63" s="112">
        <v>118.297045</v>
      </c>
      <c r="F63" s="119"/>
      <c r="G63" s="119"/>
      <c r="H63" s="119"/>
      <c r="I63" s="119"/>
      <c r="J63" s="86">
        <v>0</v>
      </c>
      <c r="K63" s="84"/>
      <c r="L63" s="84"/>
      <c r="M63" s="112"/>
      <c r="N63" s="84">
        <f t="shared" si="9"/>
        <v>118.297045</v>
      </c>
      <c r="O63" s="99"/>
      <c r="P63" s="84">
        <f t="shared" si="10"/>
        <v>118.297045</v>
      </c>
      <c r="Q63" s="99">
        <v>0</v>
      </c>
      <c r="R63" s="108">
        <f t="shared" si="11"/>
        <v>118.297045</v>
      </c>
      <c r="S63" s="84">
        <f t="shared" si="12"/>
        <v>0.017861549901857163</v>
      </c>
    </row>
    <row r="64" spans="2:19" ht="23.25" customHeight="1">
      <c r="B64" s="113"/>
      <c r="C64" s="111" t="s">
        <v>81</v>
      </c>
      <c r="D64" s="108">
        <f>D65+D66</f>
        <v>2116.10777</v>
      </c>
      <c r="E64" s="108">
        <f>E65+E66</f>
        <v>1068.665163</v>
      </c>
      <c r="F64" s="119">
        <v>0</v>
      </c>
      <c r="G64" s="119">
        <v>0</v>
      </c>
      <c r="H64" s="119"/>
      <c r="I64" s="119"/>
      <c r="J64" s="108">
        <f>J65+J66</f>
        <v>2.723</v>
      </c>
      <c r="K64" s="84"/>
      <c r="L64" s="84">
        <f>L65+L66</f>
        <v>0</v>
      </c>
      <c r="M64" s="108">
        <f>M65+M66</f>
        <v>364.26698</v>
      </c>
      <c r="N64" s="84">
        <f t="shared" si="9"/>
        <v>3551.762913</v>
      </c>
      <c r="O64" s="108">
        <f>O65+O66</f>
        <v>-70.40098</v>
      </c>
      <c r="P64" s="84">
        <f t="shared" si="10"/>
        <v>3481.361933</v>
      </c>
      <c r="Q64" s="108">
        <f>Q65+Q66</f>
        <v>-3481.361933</v>
      </c>
      <c r="R64" s="108">
        <f t="shared" si="11"/>
        <v>0</v>
      </c>
      <c r="S64" s="84">
        <f t="shared" si="12"/>
        <v>0</v>
      </c>
    </row>
    <row r="65" spans="2:19" ht="15.75">
      <c r="B65" s="113"/>
      <c r="C65" s="125" t="s">
        <v>100</v>
      </c>
      <c r="D65" s="126">
        <v>101.8</v>
      </c>
      <c r="E65" s="112">
        <v>0</v>
      </c>
      <c r="F65" s="119">
        <v>0</v>
      </c>
      <c r="G65" s="119">
        <v>0</v>
      </c>
      <c r="H65" s="119"/>
      <c r="I65" s="119">
        <v>0</v>
      </c>
      <c r="J65" s="112"/>
      <c r="K65" s="84"/>
      <c r="L65" s="84"/>
      <c r="M65" s="112"/>
      <c r="N65" s="127">
        <f t="shared" si="9"/>
        <v>101.8</v>
      </c>
      <c r="O65" s="99"/>
      <c r="P65" s="84">
        <f t="shared" si="10"/>
        <v>101.8</v>
      </c>
      <c r="Q65" s="128">
        <f>-P65</f>
        <v>-101.8</v>
      </c>
      <c r="R65" s="108"/>
      <c r="S65" s="84">
        <f t="shared" si="12"/>
        <v>0</v>
      </c>
    </row>
    <row r="66" spans="2:19" ht="19.5" customHeight="1">
      <c r="B66" s="113"/>
      <c r="C66" s="125" t="s">
        <v>101</v>
      </c>
      <c r="D66" s="112">
        <v>2014.30777</v>
      </c>
      <c r="E66" s="112">
        <v>1068.665163</v>
      </c>
      <c r="F66" s="119">
        <v>0</v>
      </c>
      <c r="G66" s="119">
        <v>0</v>
      </c>
      <c r="H66" s="119"/>
      <c r="I66" s="119">
        <v>0</v>
      </c>
      <c r="J66" s="112">
        <v>2.723</v>
      </c>
      <c r="K66" s="84"/>
      <c r="L66" s="84"/>
      <c r="M66" s="112">
        <v>364.26698</v>
      </c>
      <c r="N66" s="84">
        <f t="shared" si="9"/>
        <v>3449.962913</v>
      </c>
      <c r="O66" s="93">
        <v>-70.40098</v>
      </c>
      <c r="P66" s="84">
        <f t="shared" si="10"/>
        <v>3379.561933</v>
      </c>
      <c r="Q66" s="99">
        <f>-P66</f>
        <v>-3379.561933</v>
      </c>
      <c r="R66" s="108">
        <f>P66+Q66</f>
        <v>0</v>
      </c>
      <c r="S66" s="84">
        <f t="shared" si="12"/>
        <v>0</v>
      </c>
    </row>
    <row r="67" spans="2:19" ht="34.5" customHeight="1">
      <c r="B67" s="113"/>
      <c r="C67" s="129" t="s">
        <v>102</v>
      </c>
      <c r="D67" s="112">
        <v>-411.680529</v>
      </c>
      <c r="E67" s="112">
        <v>-149.3498195</v>
      </c>
      <c r="F67" s="119">
        <v>-27.19847</v>
      </c>
      <c r="G67" s="119">
        <v>-12.289448</v>
      </c>
      <c r="H67" s="119">
        <v>-14.715326</v>
      </c>
      <c r="I67" s="119">
        <v>0</v>
      </c>
      <c r="J67" s="119">
        <v>-10.184079</v>
      </c>
      <c r="K67" s="84"/>
      <c r="L67" s="112">
        <v>-0.00365681</v>
      </c>
      <c r="M67" s="112"/>
      <c r="N67" s="84">
        <f t="shared" si="9"/>
        <v>-625.42132831</v>
      </c>
      <c r="O67" s="99"/>
      <c r="P67" s="84">
        <f t="shared" si="10"/>
        <v>-625.42132831</v>
      </c>
      <c r="Q67" s="99"/>
      <c r="R67" s="108">
        <f>P67+Q67</f>
        <v>-625.42132831</v>
      </c>
      <c r="S67" s="84">
        <f t="shared" si="12"/>
        <v>-0.09443172705873472</v>
      </c>
    </row>
    <row r="68" spans="3:19" ht="12" customHeight="1">
      <c r="C68" s="129"/>
      <c r="D68" s="112"/>
      <c r="E68" s="112"/>
      <c r="F68" s="119"/>
      <c r="G68" s="119"/>
      <c r="H68" s="119"/>
      <c r="I68" s="119"/>
      <c r="J68" s="56"/>
      <c r="K68" s="84"/>
      <c r="L68" s="112"/>
      <c r="M68" s="112"/>
      <c r="N68" s="84"/>
      <c r="O68" s="99"/>
      <c r="P68" s="84"/>
      <c r="Q68" s="99"/>
      <c r="R68" s="108"/>
      <c r="S68" s="84"/>
    </row>
    <row r="69" spans="3:19" ht="26.25" customHeight="1" thickBot="1">
      <c r="C69" s="130" t="s">
        <v>103</v>
      </c>
      <c r="D69" s="131">
        <f>D20-D48</f>
        <v>-5336.165293000013</v>
      </c>
      <c r="E69" s="131">
        <f>E20-E48</f>
        <v>1911.6900051666744</v>
      </c>
      <c r="F69" s="132">
        <f>F20-F48</f>
        <v>-1363.888064999992</v>
      </c>
      <c r="G69" s="132">
        <f>G20-G48</f>
        <v>231.89887799999997</v>
      </c>
      <c r="H69" s="132">
        <f>H20-H48</f>
        <v>-931.1337419999982</v>
      </c>
      <c r="I69" s="132">
        <f>I20-I48</f>
        <v>-2.01</v>
      </c>
      <c r="J69" s="131">
        <f>J20-J48</f>
        <v>2180.8259030000027</v>
      </c>
      <c r="K69" s="131">
        <f>K20-K48</f>
        <v>0</v>
      </c>
      <c r="L69" s="131">
        <f>L20-L48</f>
        <v>97.01765681000006</v>
      </c>
      <c r="M69" s="131">
        <f>M20-M48</f>
        <v>284.39577999999983</v>
      </c>
      <c r="N69" s="131">
        <f>SUM(D69:M69)</f>
        <v>-2927.368877023326</v>
      </c>
      <c r="O69" s="133">
        <f>O20-O48</f>
        <v>0</v>
      </c>
      <c r="P69" s="131">
        <f>P20-P48</f>
        <v>-2927.368877023313</v>
      </c>
      <c r="Q69" s="131">
        <f>Q20-Q48</f>
        <v>3346.4246700000003</v>
      </c>
      <c r="R69" s="131">
        <f>R20-R48</f>
        <v>419.05579297669465</v>
      </c>
      <c r="S69" s="134">
        <f>R69/$R$7*100</f>
        <v>0.06327280582465569</v>
      </c>
    </row>
    <row r="70" spans="4:19" ht="19.5" customHeight="1" thickTop="1">
      <c r="D70" s="135"/>
      <c r="E70" s="136"/>
      <c r="F70" s="20"/>
      <c r="G70" s="20"/>
      <c r="H70" s="20"/>
      <c r="I70" s="20"/>
      <c r="J70" s="135"/>
      <c r="K70" s="135"/>
      <c r="L70" s="135"/>
      <c r="M70" s="135"/>
      <c r="N70" s="137"/>
      <c r="O70" s="135"/>
      <c r="P70" s="137"/>
      <c r="Q70" s="135"/>
      <c r="R70" s="137"/>
      <c r="S70" s="138"/>
    </row>
    <row r="71" spans="4:19" ht="19.5" customHeight="1">
      <c r="D71" s="135"/>
      <c r="E71" s="136"/>
      <c r="F71" s="20"/>
      <c r="G71" s="20"/>
      <c r="H71" s="20"/>
      <c r="I71" s="20"/>
      <c r="J71" s="135"/>
      <c r="K71" s="135"/>
      <c r="L71" s="135"/>
      <c r="M71" s="135"/>
      <c r="N71" s="137"/>
      <c r="O71" s="135"/>
      <c r="P71" s="137"/>
      <c r="Q71" s="135"/>
      <c r="R71" s="137"/>
      <c r="S71" s="138"/>
    </row>
    <row r="72" spans="4:19" ht="19.5" customHeight="1">
      <c r="D72" s="135"/>
      <c r="E72" s="136"/>
      <c r="F72" s="20"/>
      <c r="G72" s="20"/>
      <c r="H72" s="20"/>
      <c r="I72" s="20"/>
      <c r="J72" s="135"/>
      <c r="K72" s="135"/>
      <c r="L72" s="135"/>
      <c r="M72" s="135"/>
      <c r="N72" s="137"/>
      <c r="O72" s="135"/>
      <c r="P72" s="137"/>
      <c r="Q72" s="135"/>
      <c r="R72" s="137"/>
      <c r="S72" s="138"/>
    </row>
    <row r="73" spans="4:19" ht="19.5" customHeight="1">
      <c r="D73" s="135"/>
      <c r="E73" s="136"/>
      <c r="F73" s="20"/>
      <c r="G73" s="20"/>
      <c r="H73" s="20"/>
      <c r="I73" s="20"/>
      <c r="J73" s="135"/>
      <c r="K73" s="135"/>
      <c r="L73" s="135"/>
      <c r="M73" s="135"/>
      <c r="N73" s="137"/>
      <c r="O73" s="135"/>
      <c r="P73" s="137"/>
      <c r="Q73" s="135"/>
      <c r="R73" s="137"/>
      <c r="S73" s="138"/>
    </row>
    <row r="74" spans="4:19" ht="19.5" customHeight="1">
      <c r="D74" s="135"/>
      <c r="E74" s="136"/>
      <c r="F74" s="20"/>
      <c r="G74" s="20"/>
      <c r="H74" s="20"/>
      <c r="I74" s="20"/>
      <c r="J74" s="135"/>
      <c r="K74" s="135"/>
      <c r="L74" s="135"/>
      <c r="M74" s="135"/>
      <c r="N74" s="137"/>
      <c r="O74" s="135"/>
      <c r="P74" s="137"/>
      <c r="Q74" s="135"/>
      <c r="R74" s="137"/>
      <c r="S74" s="138"/>
    </row>
    <row r="75" spans="4:19" ht="19.5" customHeight="1">
      <c r="D75" s="135"/>
      <c r="E75" s="136"/>
      <c r="F75" s="20"/>
      <c r="G75" s="20"/>
      <c r="H75" s="20"/>
      <c r="I75" s="20"/>
      <c r="J75" s="135"/>
      <c r="K75" s="135"/>
      <c r="L75" s="135"/>
      <c r="M75" s="135"/>
      <c r="N75" s="137"/>
      <c r="O75" s="135"/>
      <c r="P75" s="137"/>
      <c r="Q75" s="135"/>
      <c r="R75" s="137"/>
      <c r="S75" s="138"/>
    </row>
    <row r="76" spans="4:19" ht="19.5" customHeight="1">
      <c r="D76" s="135"/>
      <c r="E76" s="136"/>
      <c r="F76" s="20"/>
      <c r="G76" s="20"/>
      <c r="H76" s="20"/>
      <c r="I76" s="20"/>
      <c r="J76" s="135"/>
      <c r="K76" s="135"/>
      <c r="L76" s="135"/>
      <c r="M76" s="135"/>
      <c r="N76" s="137"/>
      <c r="O76" s="135"/>
      <c r="P76" s="137"/>
      <c r="Q76" s="135"/>
      <c r="R76" s="137"/>
      <c r="S76" s="138"/>
    </row>
    <row r="77" spans="4:19" ht="19.5" customHeight="1">
      <c r="D77" s="135"/>
      <c r="E77" s="136"/>
      <c r="F77" s="20"/>
      <c r="G77" s="20"/>
      <c r="H77" s="20"/>
      <c r="I77" s="20"/>
      <c r="J77" s="135"/>
      <c r="K77" s="135"/>
      <c r="L77" s="135"/>
      <c r="M77" s="135"/>
      <c r="N77" s="137"/>
      <c r="O77" s="135"/>
      <c r="P77" s="137"/>
      <c r="Q77" s="135"/>
      <c r="R77" s="137"/>
      <c r="S77" s="138"/>
    </row>
    <row r="78" spans="4:19" ht="19.5" customHeight="1">
      <c r="D78" s="135"/>
      <c r="E78" s="136"/>
      <c r="F78" s="20"/>
      <c r="G78" s="20"/>
      <c r="H78" s="20"/>
      <c r="I78" s="20"/>
      <c r="J78" s="135"/>
      <c r="K78" s="135"/>
      <c r="L78" s="135"/>
      <c r="M78" s="135"/>
      <c r="N78" s="137"/>
      <c r="O78" s="135"/>
      <c r="P78" s="137"/>
      <c r="Q78" s="135"/>
      <c r="R78" s="137"/>
      <c r="S78" s="138"/>
    </row>
    <row r="79" spans="4:19" ht="19.5" customHeight="1">
      <c r="D79" s="135"/>
      <c r="E79" s="136"/>
      <c r="F79" s="20"/>
      <c r="G79" s="20"/>
      <c r="H79" s="20"/>
      <c r="I79" s="20"/>
      <c r="J79" s="135"/>
      <c r="K79" s="135"/>
      <c r="L79" s="135"/>
      <c r="M79" s="135"/>
      <c r="N79" s="137"/>
      <c r="O79" s="135"/>
      <c r="P79" s="137"/>
      <c r="Q79" s="135"/>
      <c r="R79" s="137"/>
      <c r="S79" s="138"/>
    </row>
    <row r="80" spans="4:19" ht="19.5" customHeight="1">
      <c r="D80" s="135"/>
      <c r="E80" s="135"/>
      <c r="F80" s="20"/>
      <c r="G80" s="20"/>
      <c r="H80" s="20"/>
      <c r="I80" s="20"/>
      <c r="J80" s="135"/>
      <c r="K80" s="135"/>
      <c r="L80" s="135"/>
      <c r="M80" s="135"/>
      <c r="N80" s="137"/>
      <c r="O80" s="135"/>
      <c r="P80" s="137"/>
      <c r="Q80" s="135"/>
      <c r="R80" s="137"/>
      <c r="S80" s="138"/>
    </row>
    <row r="81" spans="4:19" ht="19.5" customHeight="1">
      <c r="D81" s="135"/>
      <c r="E81" s="135"/>
      <c r="F81" s="20"/>
      <c r="G81" s="20"/>
      <c r="H81" s="20"/>
      <c r="I81" s="20"/>
      <c r="J81" s="135"/>
      <c r="K81" s="135"/>
      <c r="L81" s="135"/>
      <c r="M81" s="135"/>
      <c r="N81" s="137"/>
      <c r="O81" s="135"/>
      <c r="P81" s="137"/>
      <c r="Q81" s="135"/>
      <c r="R81" s="137"/>
      <c r="S81" s="138"/>
    </row>
    <row r="82" spans="4:19" ht="19.5" customHeight="1">
      <c r="D82" s="135"/>
      <c r="E82" s="135"/>
      <c r="F82" s="20"/>
      <c r="G82" s="20"/>
      <c r="H82" s="20"/>
      <c r="I82" s="20"/>
      <c r="J82" s="135"/>
      <c r="K82" s="135"/>
      <c r="L82" s="135"/>
      <c r="M82" s="135"/>
      <c r="N82" s="137"/>
      <c r="O82" s="135"/>
      <c r="P82" s="137"/>
      <c r="Q82" s="135"/>
      <c r="R82" s="137"/>
      <c r="S82" s="138"/>
    </row>
    <row r="83" spans="4:19" ht="19.5" customHeight="1">
      <c r="D83" s="135"/>
      <c r="E83" s="135"/>
      <c r="F83" s="20"/>
      <c r="G83" s="20"/>
      <c r="H83" s="20"/>
      <c r="I83" s="20"/>
      <c r="J83" s="135"/>
      <c r="K83" s="135"/>
      <c r="L83" s="135"/>
      <c r="M83" s="135"/>
      <c r="N83" s="137"/>
      <c r="O83" s="135"/>
      <c r="P83" s="137"/>
      <c r="Q83" s="135"/>
      <c r="R83" s="137"/>
      <c r="S83" s="138"/>
    </row>
    <row r="84" spans="4:19" ht="19.5" customHeight="1">
      <c r="D84" s="135"/>
      <c r="E84" s="135"/>
      <c r="F84" s="20"/>
      <c r="G84" s="20"/>
      <c r="H84" s="20"/>
      <c r="I84" s="20"/>
      <c r="J84" s="135"/>
      <c r="K84" s="135"/>
      <c r="L84" s="135"/>
      <c r="M84" s="135"/>
      <c r="N84" s="137"/>
      <c r="O84" s="135"/>
      <c r="P84" s="137"/>
      <c r="Q84" s="135"/>
      <c r="R84" s="137"/>
      <c r="S84" s="138"/>
    </row>
    <row r="85" spans="4:19" ht="19.5" customHeight="1">
      <c r="D85" s="135"/>
      <c r="E85" s="135"/>
      <c r="F85" s="20"/>
      <c r="G85" s="20"/>
      <c r="H85" s="20"/>
      <c r="I85" s="20"/>
      <c r="J85" s="135"/>
      <c r="K85" s="135"/>
      <c r="L85" s="135"/>
      <c r="M85" s="135"/>
      <c r="N85" s="137"/>
      <c r="O85" s="135"/>
      <c r="P85" s="137"/>
      <c r="Q85" s="135"/>
      <c r="R85" s="137"/>
      <c r="S85" s="138"/>
    </row>
    <row r="86" spans="4:19" ht="19.5" customHeight="1">
      <c r="D86" s="135"/>
      <c r="E86" s="135"/>
      <c r="F86" s="20"/>
      <c r="G86" s="20"/>
      <c r="H86" s="20"/>
      <c r="I86" s="20"/>
      <c r="J86" s="135"/>
      <c r="K86" s="135"/>
      <c r="L86" s="135"/>
      <c r="M86" s="135"/>
      <c r="N86" s="137"/>
      <c r="O86" s="135"/>
      <c r="P86" s="137"/>
      <c r="Q86" s="135"/>
      <c r="R86" s="137"/>
      <c r="S86" s="138"/>
    </row>
    <row r="87" spans="4:19" ht="19.5" customHeight="1">
      <c r="D87" s="135"/>
      <c r="E87" s="135"/>
      <c r="F87" s="20"/>
      <c r="G87" s="20"/>
      <c r="H87" s="20"/>
      <c r="I87" s="20"/>
      <c r="J87" s="135"/>
      <c r="K87" s="135"/>
      <c r="L87" s="135"/>
      <c r="M87" s="135"/>
      <c r="N87" s="137"/>
      <c r="O87" s="135"/>
      <c r="P87" s="137"/>
      <c r="Q87" s="135"/>
      <c r="R87" s="137"/>
      <c r="S87" s="138"/>
    </row>
    <row r="88" spans="4:19" ht="19.5" customHeight="1">
      <c r="D88" s="135"/>
      <c r="E88" s="135"/>
      <c r="F88" s="20"/>
      <c r="G88" s="20"/>
      <c r="H88" s="20"/>
      <c r="I88" s="20"/>
      <c r="J88" s="135"/>
      <c r="K88" s="135"/>
      <c r="L88" s="135"/>
      <c r="M88" s="135"/>
      <c r="N88" s="137"/>
      <c r="O88" s="135"/>
      <c r="P88" s="137"/>
      <c r="Q88" s="135"/>
      <c r="R88" s="137"/>
      <c r="S88" s="138"/>
    </row>
    <row r="89" spans="4:19" ht="19.5" customHeight="1">
      <c r="D89" s="135"/>
      <c r="E89" s="135"/>
      <c r="F89" s="20"/>
      <c r="G89" s="20"/>
      <c r="H89" s="20"/>
      <c r="I89" s="20"/>
      <c r="J89" s="135"/>
      <c r="K89" s="135"/>
      <c r="L89" s="135"/>
      <c r="M89" s="135"/>
      <c r="N89" s="137"/>
      <c r="O89" s="135"/>
      <c r="P89" s="137"/>
      <c r="Q89" s="135"/>
      <c r="R89" s="137"/>
      <c r="S89" s="138"/>
    </row>
    <row r="90" spans="4:19" ht="19.5" customHeight="1">
      <c r="D90" s="135"/>
      <c r="E90" s="135"/>
      <c r="F90" s="20"/>
      <c r="G90" s="20"/>
      <c r="H90" s="20"/>
      <c r="I90" s="20"/>
      <c r="J90" s="135"/>
      <c r="K90" s="135"/>
      <c r="L90" s="135"/>
      <c r="M90" s="135"/>
      <c r="N90" s="137"/>
      <c r="O90" s="135"/>
      <c r="P90" s="137"/>
      <c r="Q90" s="135"/>
      <c r="R90" s="137"/>
      <c r="S90" s="138"/>
    </row>
    <row r="91" spans="4:19" ht="19.5" customHeight="1">
      <c r="D91" s="135"/>
      <c r="E91" s="135"/>
      <c r="F91" s="20"/>
      <c r="G91" s="20"/>
      <c r="H91" s="20"/>
      <c r="I91" s="20"/>
      <c r="J91" s="135"/>
      <c r="K91" s="135"/>
      <c r="L91" s="135"/>
      <c r="M91" s="135"/>
      <c r="N91" s="137"/>
      <c r="O91" s="135"/>
      <c r="P91" s="137"/>
      <c r="Q91" s="135"/>
      <c r="R91" s="137"/>
      <c r="S91" s="138"/>
    </row>
    <row r="92" spans="4:19" ht="19.5" customHeight="1">
      <c r="D92" s="135"/>
      <c r="E92" s="135"/>
      <c r="F92" s="20"/>
      <c r="G92" s="20"/>
      <c r="H92" s="20"/>
      <c r="I92" s="20"/>
      <c r="J92" s="135"/>
      <c r="K92" s="135"/>
      <c r="L92" s="135"/>
      <c r="M92" s="135"/>
      <c r="N92" s="137"/>
      <c r="O92" s="135"/>
      <c r="P92" s="137"/>
      <c r="Q92" s="135"/>
      <c r="R92" s="137"/>
      <c r="S92" s="138"/>
    </row>
    <row r="93" spans="4:19" ht="19.5" customHeight="1">
      <c r="D93" s="135"/>
      <c r="E93" s="135"/>
      <c r="F93" s="20"/>
      <c r="G93" s="20"/>
      <c r="H93" s="20"/>
      <c r="I93" s="20"/>
      <c r="J93" s="135"/>
      <c r="K93" s="135"/>
      <c r="L93" s="135"/>
      <c r="M93" s="135"/>
      <c r="N93" s="137"/>
      <c r="O93" s="135"/>
      <c r="P93" s="137"/>
      <c r="Q93" s="135"/>
      <c r="R93" s="137"/>
      <c r="S93" s="138"/>
    </row>
    <row r="94" spans="4:19" ht="19.5" customHeight="1">
      <c r="D94" s="135"/>
      <c r="E94" s="135"/>
      <c r="F94" s="20"/>
      <c r="G94" s="20"/>
      <c r="H94" s="20"/>
      <c r="I94" s="20"/>
      <c r="J94" s="135"/>
      <c r="K94" s="135"/>
      <c r="L94" s="135"/>
      <c r="M94" s="135"/>
      <c r="N94" s="137"/>
      <c r="O94" s="135"/>
      <c r="P94" s="137"/>
      <c r="Q94" s="135"/>
      <c r="R94" s="137"/>
      <c r="S94" s="138"/>
    </row>
    <row r="95" spans="4:19" ht="19.5" customHeight="1">
      <c r="D95" s="135"/>
      <c r="E95" s="135"/>
      <c r="F95" s="20"/>
      <c r="G95" s="20"/>
      <c r="H95" s="20"/>
      <c r="I95" s="20"/>
      <c r="J95" s="135"/>
      <c r="K95" s="135"/>
      <c r="L95" s="135"/>
      <c r="M95" s="135"/>
      <c r="N95" s="137"/>
      <c r="O95" s="135"/>
      <c r="P95" s="137"/>
      <c r="Q95" s="135"/>
      <c r="R95" s="137"/>
      <c r="S95" s="138"/>
    </row>
    <row r="96" spans="4:19" ht="19.5" customHeight="1">
      <c r="D96" s="135"/>
      <c r="E96" s="135"/>
      <c r="F96" s="20"/>
      <c r="G96" s="20"/>
      <c r="H96" s="20"/>
      <c r="I96" s="20"/>
      <c r="J96" s="135"/>
      <c r="K96" s="135"/>
      <c r="L96" s="135"/>
      <c r="M96" s="135"/>
      <c r="N96" s="137"/>
      <c r="O96" s="135"/>
      <c r="P96" s="137"/>
      <c r="Q96" s="135"/>
      <c r="R96" s="137"/>
      <c r="S96" s="138"/>
    </row>
    <row r="97" spans="4:19" ht="19.5" customHeight="1">
      <c r="D97" s="135"/>
      <c r="E97" s="135"/>
      <c r="F97" s="20"/>
      <c r="G97" s="20"/>
      <c r="H97" s="20"/>
      <c r="I97" s="20"/>
      <c r="J97" s="135"/>
      <c r="K97" s="135"/>
      <c r="L97" s="135"/>
      <c r="M97" s="135"/>
      <c r="N97" s="137"/>
      <c r="O97" s="135"/>
      <c r="P97" s="137"/>
      <c r="Q97" s="135"/>
      <c r="R97" s="137"/>
      <c r="S97" s="138"/>
    </row>
    <row r="98" spans="4:19" ht="19.5" customHeight="1">
      <c r="D98" s="135"/>
      <c r="E98" s="135"/>
      <c r="F98" s="20"/>
      <c r="G98" s="20"/>
      <c r="H98" s="20"/>
      <c r="I98" s="20"/>
      <c r="J98" s="135"/>
      <c r="K98" s="135"/>
      <c r="L98" s="135"/>
      <c r="M98" s="135"/>
      <c r="N98" s="137"/>
      <c r="O98" s="135"/>
      <c r="P98" s="137"/>
      <c r="Q98" s="135"/>
      <c r="R98" s="137"/>
      <c r="S98" s="138"/>
    </row>
    <row r="99" spans="4:19" ht="19.5" customHeight="1">
      <c r="D99" s="135"/>
      <c r="E99" s="135"/>
      <c r="F99" s="20"/>
      <c r="G99" s="20"/>
      <c r="H99" s="20"/>
      <c r="I99" s="20"/>
      <c r="J99" s="135"/>
      <c r="K99" s="135"/>
      <c r="L99" s="135"/>
      <c r="M99" s="135"/>
      <c r="N99" s="137"/>
      <c r="O99" s="135"/>
      <c r="P99" s="137"/>
      <c r="Q99" s="135"/>
      <c r="R99" s="137"/>
      <c r="S99" s="138"/>
    </row>
    <row r="100" spans="4:19" ht="19.5" customHeight="1">
      <c r="D100" s="135"/>
      <c r="E100" s="135"/>
      <c r="F100" s="20"/>
      <c r="G100" s="20"/>
      <c r="H100" s="20"/>
      <c r="I100" s="20"/>
      <c r="J100" s="135"/>
      <c r="K100" s="135"/>
      <c r="L100" s="135"/>
      <c r="M100" s="135"/>
      <c r="N100" s="137"/>
      <c r="O100" s="135"/>
      <c r="P100" s="137"/>
      <c r="Q100" s="135"/>
      <c r="R100" s="137"/>
      <c r="S100" s="138"/>
    </row>
    <row r="101" spans="4:19" ht="19.5" customHeight="1">
      <c r="D101" s="135"/>
      <c r="E101" s="135"/>
      <c r="F101" s="20"/>
      <c r="G101" s="20"/>
      <c r="H101" s="20"/>
      <c r="I101" s="20"/>
      <c r="J101" s="135"/>
      <c r="K101" s="135"/>
      <c r="L101" s="135"/>
      <c r="M101" s="135"/>
      <c r="N101" s="137"/>
      <c r="O101" s="135"/>
      <c r="P101" s="137"/>
      <c r="Q101" s="135"/>
      <c r="R101" s="137"/>
      <c r="S101" s="138"/>
    </row>
    <row r="102" spans="4:19" ht="19.5" customHeight="1">
      <c r="D102" s="135"/>
      <c r="E102" s="135"/>
      <c r="F102" s="20"/>
      <c r="G102" s="20"/>
      <c r="H102" s="20"/>
      <c r="I102" s="20"/>
      <c r="J102" s="135"/>
      <c r="K102" s="135"/>
      <c r="L102" s="135"/>
      <c r="M102" s="135"/>
      <c r="N102" s="137"/>
      <c r="O102" s="135"/>
      <c r="P102" s="137"/>
      <c r="Q102" s="135"/>
      <c r="R102" s="137"/>
      <c r="S102" s="138"/>
    </row>
    <row r="103" spans="4:19" ht="19.5" customHeight="1">
      <c r="D103" s="135"/>
      <c r="E103" s="135"/>
      <c r="F103" s="20"/>
      <c r="G103" s="20"/>
      <c r="H103" s="20"/>
      <c r="I103" s="20"/>
      <c r="J103" s="135"/>
      <c r="K103" s="135"/>
      <c r="L103" s="135"/>
      <c r="M103" s="135"/>
      <c r="N103" s="137"/>
      <c r="O103" s="135"/>
      <c r="P103" s="137"/>
      <c r="Q103" s="135"/>
      <c r="R103" s="137"/>
      <c r="S103" s="138"/>
    </row>
    <row r="104" spans="4:19" ht="19.5" customHeight="1">
      <c r="D104" s="135"/>
      <c r="E104" s="135"/>
      <c r="F104" s="20"/>
      <c r="G104" s="20"/>
      <c r="H104" s="20"/>
      <c r="I104" s="20"/>
      <c r="J104" s="135"/>
      <c r="K104" s="135"/>
      <c r="L104" s="135"/>
      <c r="M104" s="135"/>
      <c r="N104" s="137"/>
      <c r="O104" s="135"/>
      <c r="P104" s="137"/>
      <c r="Q104" s="135"/>
      <c r="R104" s="137"/>
      <c r="S104" s="138"/>
    </row>
    <row r="105" spans="4:19" ht="19.5" customHeight="1">
      <c r="D105" s="135"/>
      <c r="E105" s="135"/>
      <c r="F105" s="20"/>
      <c r="G105" s="20"/>
      <c r="H105" s="20"/>
      <c r="I105" s="20"/>
      <c r="J105" s="135"/>
      <c r="K105" s="135"/>
      <c r="L105" s="135"/>
      <c r="M105" s="135"/>
      <c r="N105" s="137"/>
      <c r="O105" s="135"/>
      <c r="P105" s="137"/>
      <c r="Q105" s="135"/>
      <c r="R105" s="137"/>
      <c r="S105" s="138"/>
    </row>
    <row r="106" spans="4:19" ht="19.5" customHeight="1">
      <c r="D106" s="135"/>
      <c r="E106" s="135"/>
      <c r="F106" s="20"/>
      <c r="G106" s="20"/>
      <c r="H106" s="20"/>
      <c r="I106" s="20"/>
      <c r="J106" s="135"/>
      <c r="K106" s="135"/>
      <c r="L106" s="135"/>
      <c r="M106" s="135"/>
      <c r="N106" s="137"/>
      <c r="O106" s="135"/>
      <c r="P106" s="137"/>
      <c r="Q106" s="135"/>
      <c r="R106" s="137"/>
      <c r="S106" s="138"/>
    </row>
    <row r="107" spans="4:19" ht="19.5" customHeight="1">
      <c r="D107" s="135"/>
      <c r="E107" s="135"/>
      <c r="F107" s="20"/>
      <c r="G107" s="20"/>
      <c r="H107" s="20"/>
      <c r="I107" s="20"/>
      <c r="J107" s="135"/>
      <c r="K107" s="135"/>
      <c r="L107" s="135"/>
      <c r="M107" s="135"/>
      <c r="N107" s="137"/>
      <c r="O107" s="135"/>
      <c r="P107" s="137"/>
      <c r="Q107" s="135"/>
      <c r="R107" s="137"/>
      <c r="S107" s="138"/>
    </row>
    <row r="108" spans="4:19" ht="19.5" customHeight="1">
      <c r="D108" s="135"/>
      <c r="E108" s="135"/>
      <c r="F108" s="20"/>
      <c r="G108" s="20"/>
      <c r="H108" s="20"/>
      <c r="I108" s="20"/>
      <c r="J108" s="135"/>
      <c r="K108" s="135"/>
      <c r="L108" s="135"/>
      <c r="M108" s="135"/>
      <c r="N108" s="137"/>
      <c r="O108" s="135"/>
      <c r="P108" s="137"/>
      <c r="Q108" s="135"/>
      <c r="R108" s="137"/>
      <c r="S108" s="138"/>
    </row>
    <row r="109" spans="4:19" ht="19.5" customHeight="1">
      <c r="D109" s="135"/>
      <c r="E109" s="135"/>
      <c r="F109" s="20"/>
      <c r="G109" s="20"/>
      <c r="H109" s="20"/>
      <c r="I109" s="20"/>
      <c r="J109" s="135"/>
      <c r="K109" s="135"/>
      <c r="L109" s="135"/>
      <c r="M109" s="135"/>
      <c r="N109" s="137"/>
      <c r="O109" s="135"/>
      <c r="P109" s="137"/>
      <c r="Q109" s="135"/>
      <c r="R109" s="137"/>
      <c r="S109" s="138"/>
    </row>
    <row r="110" spans="4:19" ht="19.5" customHeight="1">
      <c r="D110" s="135"/>
      <c r="E110" s="135"/>
      <c r="F110" s="20"/>
      <c r="G110" s="20"/>
      <c r="H110" s="20"/>
      <c r="I110" s="20"/>
      <c r="J110" s="135"/>
      <c r="K110" s="135"/>
      <c r="L110" s="135"/>
      <c r="M110" s="135"/>
      <c r="N110" s="137"/>
      <c r="O110" s="135"/>
      <c r="P110" s="137"/>
      <c r="Q110" s="135"/>
      <c r="R110" s="137"/>
      <c r="S110" s="138"/>
    </row>
    <row r="111" spans="4:19" ht="19.5" customHeight="1">
      <c r="D111" s="135"/>
      <c r="E111" s="135"/>
      <c r="F111" s="20"/>
      <c r="G111" s="20"/>
      <c r="H111" s="20"/>
      <c r="I111" s="20"/>
      <c r="J111" s="135"/>
      <c r="K111" s="135"/>
      <c r="L111" s="135"/>
      <c r="M111" s="135"/>
      <c r="N111" s="137"/>
      <c r="O111" s="135"/>
      <c r="P111" s="137"/>
      <c r="Q111" s="135"/>
      <c r="R111" s="137"/>
      <c r="S111" s="138"/>
    </row>
    <row r="112" spans="4:19" ht="19.5" customHeight="1">
      <c r="D112" s="135"/>
      <c r="E112" s="135"/>
      <c r="F112" s="20"/>
      <c r="G112" s="20"/>
      <c r="H112" s="20"/>
      <c r="I112" s="20"/>
      <c r="J112" s="135"/>
      <c r="K112" s="135"/>
      <c r="L112" s="135"/>
      <c r="M112" s="135"/>
      <c r="N112" s="137"/>
      <c r="O112" s="135"/>
      <c r="P112" s="137"/>
      <c r="Q112" s="135"/>
      <c r="R112" s="137"/>
      <c r="S112" s="138"/>
    </row>
    <row r="113" spans="4:19" ht="19.5" customHeight="1">
      <c r="D113" s="135"/>
      <c r="E113" s="135"/>
      <c r="F113" s="20"/>
      <c r="G113" s="20"/>
      <c r="H113" s="20"/>
      <c r="I113" s="20"/>
      <c r="J113" s="135"/>
      <c r="K113" s="135"/>
      <c r="L113" s="135"/>
      <c r="M113" s="135"/>
      <c r="N113" s="137"/>
      <c r="O113" s="135"/>
      <c r="P113" s="137"/>
      <c r="Q113" s="135"/>
      <c r="R113" s="137"/>
      <c r="S113" s="138"/>
    </row>
    <row r="114" spans="4:19" ht="19.5" customHeight="1">
      <c r="D114" s="135"/>
      <c r="E114" s="135"/>
      <c r="F114" s="20"/>
      <c r="G114" s="20"/>
      <c r="H114" s="20"/>
      <c r="I114" s="20"/>
      <c r="J114" s="135"/>
      <c r="K114" s="135"/>
      <c r="L114" s="135"/>
      <c r="M114" s="135"/>
      <c r="N114" s="137"/>
      <c r="O114" s="135"/>
      <c r="P114" s="137"/>
      <c r="Q114" s="135"/>
      <c r="R114" s="137"/>
      <c r="S114" s="138"/>
    </row>
    <row r="115" spans="4:19" ht="19.5" customHeight="1">
      <c r="D115" s="135"/>
      <c r="E115" s="135"/>
      <c r="F115" s="20"/>
      <c r="G115" s="20"/>
      <c r="H115" s="20"/>
      <c r="I115" s="20"/>
      <c r="J115" s="135"/>
      <c r="K115" s="135"/>
      <c r="L115" s="135"/>
      <c r="M115" s="135"/>
      <c r="N115" s="137"/>
      <c r="O115" s="135"/>
      <c r="P115" s="137"/>
      <c r="Q115" s="135"/>
      <c r="R115" s="137"/>
      <c r="S115" s="138"/>
    </row>
    <row r="116" spans="4:19" ht="19.5" customHeight="1">
      <c r="D116" s="135"/>
      <c r="E116" s="135"/>
      <c r="F116" s="20"/>
      <c r="G116" s="20"/>
      <c r="H116" s="20"/>
      <c r="I116" s="20"/>
      <c r="J116" s="135"/>
      <c r="K116" s="135"/>
      <c r="L116" s="135"/>
      <c r="M116" s="135"/>
      <c r="N116" s="137"/>
      <c r="O116" s="135"/>
      <c r="P116" s="137"/>
      <c r="Q116" s="135"/>
      <c r="R116" s="137"/>
      <c r="S116" s="138"/>
    </row>
    <row r="117" spans="4:19" ht="19.5" customHeight="1">
      <c r="D117" s="135"/>
      <c r="E117" s="135"/>
      <c r="F117" s="20"/>
      <c r="G117" s="20"/>
      <c r="H117" s="20"/>
      <c r="I117" s="20"/>
      <c r="J117" s="135"/>
      <c r="K117" s="135"/>
      <c r="L117" s="135"/>
      <c r="M117" s="135"/>
      <c r="N117" s="137"/>
      <c r="O117" s="135"/>
      <c r="P117" s="137"/>
      <c r="Q117" s="135"/>
      <c r="R117" s="137"/>
      <c r="S117" s="138"/>
    </row>
  </sheetData>
  <sheetProtection/>
  <mergeCells count="7">
    <mergeCell ref="C3:S3"/>
    <mergeCell ref="O2:S2"/>
    <mergeCell ref="S13:S15"/>
    <mergeCell ref="R13:R15"/>
    <mergeCell ref="R9:S12"/>
    <mergeCell ref="C4:S4"/>
    <mergeCell ref="C5:S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2" r:id="rId3"/>
  <headerFooter alignWithMargins="0">
    <oddFooter>&amp;L&amp;D   &amp;T&amp;C&amp;F</oddFooter>
  </headerFooter>
  <rowBreaks count="1" manualBreakCount="1">
    <brk id="47" min="2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52392357</dc:creator>
  <cp:keywords/>
  <dc:description/>
  <cp:lastModifiedBy>52392357</cp:lastModifiedBy>
  <cp:lastPrinted>2014-10-27T14:21:40Z</cp:lastPrinted>
  <dcterms:created xsi:type="dcterms:W3CDTF">2014-10-27T07:57:13Z</dcterms:created>
  <dcterms:modified xsi:type="dcterms:W3CDTF">2014-10-27T14:21:41Z</dcterms:modified>
  <cp:category/>
  <cp:version/>
  <cp:contentType/>
  <cp:contentStatus/>
</cp:coreProperties>
</file>