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310" activeTab="0"/>
  </bookViews>
  <sheets>
    <sheet name="Aprilie2014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'Aprilie2014 '!$B$3:$R$63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'Aprilie2014 '!$9:$16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<sst xmlns="http://schemas.openxmlformats.org/spreadsheetml/2006/main" count="110" uniqueCount="102">
  <si>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 CONSOLIDAT </t>
  </si>
  <si>
    <t xml:space="preserve">Realizari 01.01 - 30.04.2014 </t>
  </si>
  <si>
    <t>PIB 2014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</si>
  <si>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</si>
  <si>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</si>
  <si>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</si>
  <si>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</si>
  <si>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</si>
  <si>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</si>
  <si>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</si>
  <si>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</si>
  <si>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</si>
  <si>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</si>
  <si>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</si>
  <si>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</si>
  <si>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</si>
  <si>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</si>
  <si>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</si>
  <si>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</si>
  <si>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</si>
  <si>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</si>
  <si>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</si>
  <si>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</si>
  <si>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</si>
  <si>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</si>
  <si>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</si>
  <si>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</si>
  <si>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</si>
  <si>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</si>
  <si>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</si>
  <si>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</si>
  <si>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</si>
  <si>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</si>
  <si>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</si>
  <si>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</si>
  <si>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</si>
  <si>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</si>
  <si>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</si>
  <si>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</si>
  <si>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</si>
  <si>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</si>
  <si>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</si>
  <si>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</si>
  <si>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</si>
  <si>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</si>
  <si>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</si>
  <si>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</si>
  <si>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</si>
  <si>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</si>
  <si>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</si>
  <si>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</si>
  <si>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</si>
  <si>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</si>
  <si>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</si>
  <si>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</si>
  <si>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 xml:space="preserve"> partial din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</si>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</sst>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_-* #,##0.00\ _D_M_-;\-* #,##0.00\ _D_M_-;_-* &quot;-&quot;??\ _D_M_-;_-@_-"/>
    <numFmt numFmtId="218" formatCode="_-* #,##0.0\ _l_e_i_-;\-* #,##0.0\ _l_e_i_-;_-* &quot;-&quot;??\ _l_e_i_-;_-@_-"/>
    <numFmt numFmtId="219" formatCode="0.0000"/>
  </numFmts>
  <fonts count="8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6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3" fontId="74" fillId="30" borderId="0" xfId="226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20" xfId="0" applyNumberFormat="1" applyFont="1" applyFill="1" applyBorder="1" applyAlignment="1" applyProtection="1">
      <alignment horizontal="left" wrapText="1" indent="1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3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/>
    </xf>
    <xf numFmtId="165" fontId="74" fillId="30" borderId="20" xfId="0" applyNumberFormat="1" applyFont="1" applyFill="1" applyBorder="1" applyAlignment="1" applyProtection="1">
      <alignment horizontal="center" vertical="center"/>
      <protection/>
    </xf>
    <xf numFmtId="165" fontId="74" fillId="30" borderId="20" xfId="0" applyNumberFormat="1" applyFont="1" applyFill="1" applyBorder="1" applyAlignment="1">
      <alignment horizontal="center" vertical="center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/>
    </xf>
    <xf numFmtId="165" fontId="74" fillId="30" borderId="0" xfId="0" applyNumberFormat="1" applyFont="1" applyFill="1" applyBorder="1" applyAlignment="1">
      <alignment horizontal="center" vertical="center"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1" fillId="30" borderId="0" xfId="0" applyNumberFormat="1" applyFont="1" applyFill="1" applyAlignment="1" applyProtection="1">
      <alignment horizontal="center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94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5" fillId="30" borderId="0" xfId="94" applyNumberFormat="1" applyFont="1" applyFill="1" applyAlignment="1" applyProtection="1">
      <alignment horizontal="center" vertical="center"/>
      <protection locked="0"/>
    </xf>
    <xf numFmtId="171" fontId="71" fillId="30" borderId="0" xfId="0" applyNumberFormat="1" applyFont="1" applyFill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1" fillId="30" borderId="0" xfId="0" applyNumberFormat="1" applyFont="1" applyFill="1" applyAlignment="1" applyProtection="1">
      <alignment horizontal="center" vertical="center"/>
      <protection locked="0"/>
    </xf>
    <xf numFmtId="213" fontId="71" fillId="30" borderId="0" xfId="0" applyNumberFormat="1" applyFont="1" applyFill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4" fontId="71" fillId="30" borderId="0" xfId="0" applyNumberFormat="1" applyFont="1" applyFill="1" applyAlignment="1" applyProtection="1">
      <alignment horizontal="center" vertical="center"/>
      <protection locked="0"/>
    </xf>
    <xf numFmtId="165" fontId="80" fillId="30" borderId="0" xfId="0" applyNumberFormat="1" applyFont="1" applyFill="1" applyAlignment="1" applyProtection="1">
      <alignment horizontal="center" vertical="center"/>
      <protection/>
    </xf>
    <xf numFmtId="165" fontId="74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>
      <alignment horizontal="center" vertical="center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1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2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1" fillId="30" borderId="0" xfId="0" applyNumberFormat="1" applyFont="1" applyFill="1" applyAlignment="1">
      <alignment horizontal="center"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center" vertical="center"/>
    </xf>
    <xf numFmtId="4" fontId="74" fillId="30" borderId="0" xfId="0" applyNumberFormat="1" applyFont="1" applyFill="1" applyAlignment="1" applyProtection="1">
      <alignment horizontal="center" vertical="center"/>
      <protection/>
    </xf>
    <xf numFmtId="4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1" xfId="0" applyNumberFormat="1" applyFont="1" applyFill="1" applyBorder="1" applyAlignment="1" applyProtection="1">
      <alignment horizontal="left" vertical="center"/>
      <protection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165" fontId="73" fillId="30" borderId="21" xfId="0" applyNumberFormat="1" applyFont="1" applyFill="1" applyBorder="1" applyAlignment="1" applyProtection="1">
      <alignment horizontal="center" vertical="center"/>
      <protection locked="0"/>
    </xf>
    <xf numFmtId="165" fontId="81" fillId="30" borderId="21" xfId="0" applyNumberFormat="1" applyFont="1" applyFill="1" applyBorder="1" applyAlignment="1" applyProtection="1">
      <alignment horizontal="center" vertical="center"/>
      <protection locked="0"/>
    </xf>
    <xf numFmtId="4" fontId="74" fillId="30" borderId="21" xfId="94" applyNumberFormat="1" applyFont="1" applyFill="1" applyBorder="1" applyAlignment="1" applyProtection="1">
      <alignment horizontal="center" vertical="center"/>
      <protection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167" fontId="20" fillId="30" borderId="0" xfId="0" applyNumberFormat="1" applyFont="1" applyFill="1" applyBorder="1" applyAlignment="1" applyProtection="1">
      <alignment horizontal="right" vertical="center"/>
      <protection locked="0"/>
    </xf>
    <xf numFmtId="165" fontId="82" fillId="30" borderId="0" xfId="0" applyNumberFormat="1" applyFont="1" applyFill="1" applyBorder="1" applyAlignment="1" applyProtection="1">
      <alignment horizontal="right" vertical="center"/>
      <protection locked="0"/>
    </xf>
    <xf numFmtId="49" fontId="74" fillId="30" borderId="0" xfId="0" applyNumberFormat="1" applyFont="1" applyFill="1" applyBorder="1" applyAlignment="1">
      <alignment horizontal="left" vertical="center" wrapText="1" readingOrder="1"/>
    </xf>
    <xf numFmtId="165" fontId="71" fillId="30" borderId="0" xfId="0" applyNumberFormat="1" applyFont="1" applyFill="1" applyAlignment="1" applyProtection="1">
      <alignment horizontal="right"/>
      <protection locked="0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6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0" fontId="71" fillId="30" borderId="0" xfId="0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6" fontId="71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0" xfId="0" applyNumberFormat="1" applyFont="1" applyFill="1" applyBorder="1" applyAlignment="1" applyProtection="1">
      <alignment horizontal="center" vertical="center"/>
      <protection locked="0"/>
    </xf>
  </cellXfs>
  <cellStyles count="31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0" xfId="110"/>
    <cellStyle name="Comma0 - Style3" xfId="111"/>
    <cellStyle name="Comma0_040902bgr_bop_active" xfId="112"/>
    <cellStyle name="Commentaire" xfId="113"/>
    <cellStyle name="cucu" xfId="114"/>
    <cellStyle name="Curren - Style3" xfId="115"/>
    <cellStyle name="Curren - Style4" xfId="116"/>
    <cellStyle name="Currency" xfId="117"/>
    <cellStyle name="Currency [0]" xfId="118"/>
    <cellStyle name="Currency0" xfId="119"/>
    <cellStyle name="Date" xfId="120"/>
    <cellStyle name="Datum" xfId="121"/>
    <cellStyle name="Dezimal [0]_laroux" xfId="122"/>
    <cellStyle name="Dezimal_laroux" xfId="123"/>
    <cellStyle name="Entrée" xfId="124"/>
    <cellStyle name="Eronat" xfId="125"/>
    <cellStyle name="Euro" xfId="126"/>
    <cellStyle name="Excel.Chart" xfId="127"/>
    <cellStyle name="Explanatory Text" xfId="128"/>
    <cellStyle name="Ezres [0]_10mell99" xfId="129"/>
    <cellStyle name="Ezres_10mell99" xfId="130"/>
    <cellStyle name="F2" xfId="131"/>
    <cellStyle name="F3" xfId="132"/>
    <cellStyle name="F4" xfId="133"/>
    <cellStyle name="F5" xfId="134"/>
    <cellStyle name="F5 - Style8" xfId="135"/>
    <cellStyle name="F6" xfId="136"/>
    <cellStyle name="F6 - Style5" xfId="137"/>
    <cellStyle name="F7" xfId="138"/>
    <cellStyle name="F7 - Style7" xfId="139"/>
    <cellStyle name="F8" xfId="140"/>
    <cellStyle name="F8 - Style6" xfId="141"/>
    <cellStyle name="Finanční0" xfId="142"/>
    <cellStyle name="Finanení0" xfId="143"/>
    <cellStyle name="Finanèní0" xfId="144"/>
    <cellStyle name="Fixed" xfId="145"/>
    <cellStyle name="Fixed (0)" xfId="146"/>
    <cellStyle name="Fixed (1)" xfId="147"/>
    <cellStyle name="Fixed (2)" xfId="148"/>
    <cellStyle name="Fixed_BGR_FIS" xfId="149"/>
    <cellStyle name="fixed0 - Style4" xfId="150"/>
    <cellStyle name="Fixed1 - Style1" xfId="151"/>
    <cellStyle name="Fixed1 - Style2" xfId="152"/>
    <cellStyle name="Fixed2 - Style2" xfId="153"/>
    <cellStyle name="Followed Hyperlink" xfId="154"/>
    <cellStyle name="Good" xfId="155"/>
    <cellStyle name="Grey" xfId="156"/>
    <cellStyle name="Heading 1" xfId="157"/>
    <cellStyle name="Heading 2" xfId="158"/>
    <cellStyle name="Heading 3" xfId="159"/>
    <cellStyle name="Heading 4" xfId="160"/>
    <cellStyle name="Heading1 1" xfId="161"/>
    <cellStyle name="Heading2" xfId="162"/>
    <cellStyle name="Hiperhivatkozás" xfId="163"/>
    <cellStyle name="Hipervínculo_IIF" xfId="164"/>
    <cellStyle name="Hyperlink" xfId="165"/>
    <cellStyle name="Iau?iue_Eeno1" xfId="166"/>
    <cellStyle name="Ieșire" xfId="167"/>
    <cellStyle name="imf-one decimal" xfId="168"/>
    <cellStyle name="imf-zero decimal" xfId="169"/>
    <cellStyle name="Input" xfId="170"/>
    <cellStyle name="Input [yellow]" xfId="171"/>
    <cellStyle name="Insatisfaisant" xfId="172"/>
    <cellStyle name="Intrare" xfId="173"/>
    <cellStyle name="Ioe?uaaaoayny aeia?nnueea" xfId="174"/>
    <cellStyle name="Îáû÷íûé_AMD" xfId="175"/>
    <cellStyle name="Îòêðûâàâøàÿñÿ ãèïåðññûëêà" xfId="176"/>
    <cellStyle name="Label" xfId="177"/>
    <cellStyle name="leftli - Style3" xfId="178"/>
    <cellStyle name="Linked Cell" xfId="179"/>
    <cellStyle name="MacroCode" xfId="180"/>
    <cellStyle name="Már látott hiperhivatkozás" xfId="181"/>
    <cellStyle name="Měna0" xfId="182"/>
    <cellStyle name="měny_DEFLÁTORY  3q 1998" xfId="183"/>
    <cellStyle name="Millares [0]_11.1.3. bis" xfId="184"/>
    <cellStyle name="Millares_11.1.3. bis" xfId="185"/>
    <cellStyle name="Milliers [0]_Encours - Apr rééch" xfId="186"/>
    <cellStyle name="Milliers_Cash flows projection" xfId="187"/>
    <cellStyle name="Mina0" xfId="188"/>
    <cellStyle name="Mìna0" xfId="189"/>
    <cellStyle name="Moneda [0]_11.1.3. bis" xfId="190"/>
    <cellStyle name="Moneda_11.1.3. bis" xfId="191"/>
    <cellStyle name="Monétaire [0]_Encours - Apr rééch" xfId="192"/>
    <cellStyle name="Monétaire_Encours - Apr rééch" xfId="193"/>
    <cellStyle name="Navadno_Slo" xfId="194"/>
    <cellStyle name="Nedefinován" xfId="195"/>
    <cellStyle name="Neutral" xfId="196"/>
    <cellStyle name="Neutre" xfId="197"/>
    <cellStyle name="Neutru" xfId="198"/>
    <cellStyle name="no dec" xfId="199"/>
    <cellStyle name="No-definido" xfId="200"/>
    <cellStyle name="Normaali_CENTRAL" xfId="201"/>
    <cellStyle name="Normal - Modelo1" xfId="202"/>
    <cellStyle name="Normal - Style1" xfId="203"/>
    <cellStyle name="Normal - Style2" xfId="204"/>
    <cellStyle name="Normal - Style3" xfId="205"/>
    <cellStyle name="Normal - Style5" xfId="206"/>
    <cellStyle name="Normal - Style6" xfId="207"/>
    <cellStyle name="Normal - Style7" xfId="208"/>
    <cellStyle name="Normal - Style8" xfId="209"/>
    <cellStyle name="Normal 10" xfId="210"/>
    <cellStyle name="Normal 2" xfId="211"/>
    <cellStyle name="Normal 2 2" xfId="212"/>
    <cellStyle name="Normal 2 3" xfId="213"/>
    <cellStyle name="Normal 2 3 2" xfId="214"/>
    <cellStyle name="Normal 2_BUGETE LUNARE FORMA SCURTAi" xfId="215"/>
    <cellStyle name="Normal 3" xfId="216"/>
    <cellStyle name="Normal 4" xfId="217"/>
    <cellStyle name="Normal 5" xfId="218"/>
    <cellStyle name="Normal 5 2" xfId="219"/>
    <cellStyle name="Normal 6" xfId="220"/>
    <cellStyle name="Normal 7" xfId="221"/>
    <cellStyle name="Normal 8" xfId="222"/>
    <cellStyle name="Normal 9" xfId="223"/>
    <cellStyle name="Normal Table" xfId="224"/>
    <cellStyle name="Normál_10mell99" xfId="225"/>
    <cellStyle name="Normal_realizari.bugete.2005" xfId="226"/>
    <cellStyle name="normálne_HDP-OD~1" xfId="227"/>
    <cellStyle name="normální_agricult_1" xfId="228"/>
    <cellStyle name="Normßl - Style1" xfId="229"/>
    <cellStyle name="Notă" xfId="230"/>
    <cellStyle name="Note" xfId="231"/>
    <cellStyle name="Ôèíàíñîâûé_Tranche" xfId="232"/>
    <cellStyle name="Output" xfId="233"/>
    <cellStyle name="Pénznem [0]_10mell99" xfId="234"/>
    <cellStyle name="Pénznem_10mell99" xfId="235"/>
    <cellStyle name="Percen - Style1" xfId="236"/>
    <cellStyle name="Percent" xfId="237"/>
    <cellStyle name="Percent [2]" xfId="238"/>
    <cellStyle name="Percent 2" xfId="239"/>
    <cellStyle name="Percent 2 2" xfId="240"/>
    <cellStyle name="Percent 3" xfId="241"/>
    <cellStyle name="Percent 4" xfId="242"/>
    <cellStyle name="Percent 5" xfId="243"/>
    <cellStyle name="percentage difference" xfId="244"/>
    <cellStyle name="percentage difference one decimal" xfId="245"/>
    <cellStyle name="percentage difference zero decimal" xfId="246"/>
    <cellStyle name="Pevný" xfId="247"/>
    <cellStyle name="Presentation" xfId="248"/>
    <cellStyle name="Publication" xfId="249"/>
    <cellStyle name="Red Text" xfId="250"/>
    <cellStyle name="reduced" xfId="251"/>
    <cellStyle name="s1" xfId="252"/>
    <cellStyle name="Satisfaisant" xfId="253"/>
    <cellStyle name="Sortie" xfId="254"/>
    <cellStyle name="Standard_laroux" xfId="255"/>
    <cellStyle name="STYL1 - Style1" xfId="256"/>
    <cellStyle name="Style1" xfId="257"/>
    <cellStyle name="Text" xfId="258"/>
    <cellStyle name="Text avertisment" xfId="259"/>
    <cellStyle name="text BoldBlack" xfId="260"/>
    <cellStyle name="text BoldUnderline" xfId="261"/>
    <cellStyle name="text BoldUnderlineER" xfId="262"/>
    <cellStyle name="text BoldUndlnBlack" xfId="263"/>
    <cellStyle name="Text explicativ" xfId="264"/>
    <cellStyle name="text LightGreen" xfId="265"/>
    <cellStyle name="Texte explicatif" xfId="266"/>
    <cellStyle name="Title" xfId="267"/>
    <cellStyle name="Titlu" xfId="268"/>
    <cellStyle name="Titlu 1" xfId="269"/>
    <cellStyle name="Titlu 2" xfId="270"/>
    <cellStyle name="Titlu 3" xfId="271"/>
    <cellStyle name="Titlu 4" xfId="272"/>
    <cellStyle name="Titre" xfId="273"/>
    <cellStyle name="Titre 1" xfId="274"/>
    <cellStyle name="Titre 2" xfId="275"/>
    <cellStyle name="Titre 3" xfId="276"/>
    <cellStyle name="Titre 4" xfId="277"/>
    <cellStyle name="TopGrey" xfId="278"/>
    <cellStyle name="Total" xfId="279"/>
    <cellStyle name="Undefiniert" xfId="280"/>
    <cellStyle name="ux?_x0018_Normal_laroux_7_laroux_1?&quot;Normal_laroux_7_laroux_1_²ðò²Ê´²ÜÎ?_x001F_Normal_laroux_7_laroux_1_²ÜºÈÆø?0*Normal_laro" xfId="281"/>
    <cellStyle name="ux_1_²ÜºÈÆø (³é³Ýó Ø.)?_x0007_!ß&quot;VQ_x0006_?_x0006_?ults?_x0006_$Currency [0]_laroux_5_results_Sheet1?_x001C_Currency [0]_laroux_5_Sheet1?_x0015_Cur" xfId="282"/>
    <cellStyle name="Verificare celulă" xfId="283"/>
    <cellStyle name="Vérification" xfId="284"/>
    <cellStyle name="Währung [0]_laroux" xfId="285"/>
    <cellStyle name="Währung_laroux" xfId="286"/>
    <cellStyle name="Warning Text" xfId="287"/>
    <cellStyle name="WebAnchor1" xfId="288"/>
    <cellStyle name="WebAnchor2" xfId="289"/>
    <cellStyle name="WebAnchor3" xfId="290"/>
    <cellStyle name="WebAnchor4" xfId="291"/>
    <cellStyle name="WebAnchor5" xfId="292"/>
    <cellStyle name="WebAnchor6" xfId="293"/>
    <cellStyle name="WebAnchor7" xfId="294"/>
    <cellStyle name="Webexclude" xfId="295"/>
    <cellStyle name="WebFN" xfId="296"/>
    <cellStyle name="WebFN1" xfId="297"/>
    <cellStyle name="WebFN2" xfId="298"/>
    <cellStyle name="WebFN3" xfId="299"/>
    <cellStyle name="WebFN4" xfId="300"/>
    <cellStyle name="WebHR" xfId="301"/>
    <cellStyle name="WebIndent1" xfId="302"/>
    <cellStyle name="WebIndent1wFN3" xfId="303"/>
    <cellStyle name="WebIndent2" xfId="304"/>
    <cellStyle name="WebNoBR" xfId="305"/>
    <cellStyle name="Záhlaví 1" xfId="306"/>
    <cellStyle name="Záhlaví 2" xfId="307"/>
    <cellStyle name="zero" xfId="308"/>
    <cellStyle name="ДАТА" xfId="309"/>
    <cellStyle name="Денежный [0]_453" xfId="310"/>
    <cellStyle name="Денежный_453" xfId="311"/>
    <cellStyle name="ЗАГОЛОВОК1" xfId="312"/>
    <cellStyle name="ЗАГОЛОВОК2" xfId="313"/>
    <cellStyle name="ИТОГОВЫЙ" xfId="314"/>
    <cellStyle name="Обычный_02-682" xfId="315"/>
    <cellStyle name="Открывавшаяся гиперссылка_Table_B_1999_2000_2001" xfId="316"/>
    <cellStyle name="ПРОЦЕНТНЫЙ_BOPENGC" xfId="317"/>
    <cellStyle name="ТЕКСТ" xfId="318"/>
    <cellStyle name="Тысячи [0]_Dk98" xfId="319"/>
    <cellStyle name="Тысячи_Dk98" xfId="320"/>
    <cellStyle name="УровеньСтолб_1_Структура державного боргу" xfId="321"/>
    <cellStyle name="УровеньСтрок_1_Структура державного боргу" xfId="322"/>
    <cellStyle name="ФИКСИРОВАННЫЙ" xfId="323"/>
    <cellStyle name="Финансовый [0]_453" xfId="324"/>
    <cellStyle name="Финансовый_1 квартал-уточ.платежі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4\04%20aprilie\bgc%20%20aprilie%202014%20in%20lucru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ilie2014 "/>
      <sheetName val="UAT aprilie 2014"/>
      <sheetName val=" consolidari aprilie"/>
      <sheetName val="Aprilie2014  (in luna)"/>
      <sheetName val="Sinteza - An 2"/>
      <sheetName val="2013 - 2014"/>
      <sheetName val="progr.%.exec"/>
      <sheetName val="MARTIE2014  (val)"/>
      <sheetName val="feb 2014  iN luna (VAL)"/>
      <sheetName val="BGC"/>
      <sheetName val="UAT martie 2014 (val)"/>
      <sheetName val="UAT aprilie 2014 (in luna)"/>
      <sheetName val="MARTIE 2014(LUNA)"/>
      <sheetName val="Sinteza - program trim I"/>
      <sheetName val="Sinteza - Anexa executie progam"/>
      <sheetName val="UAT feb 2014 (VAL)"/>
      <sheetName val="feb 2014  (luna)"/>
      <sheetName val="feb 2014  (VAL)"/>
      <sheetName val="ian  2014 "/>
      <sheetName val="aprilie2013val "/>
      <sheetName val="aprilie  2013 "/>
      <sheetName val="prog 2014"/>
      <sheetName val="octombrie  2013 Engl"/>
      <sheetName val="comp anaf estim "/>
      <sheetName val="SPECIAL_AND (in luna sep)"/>
      <sheetName val="SPECIAL_AND"/>
      <sheetName val="CNADN_ex"/>
      <sheetName val="dob_trez"/>
      <sheetName val="pres (DS)"/>
      <sheetName val="autofin)"/>
      <sheetName val="bgc desfasurat"/>
      <sheetName val="estim nivele martie 2014 (LINK)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B1:R181"/>
  <sheetViews>
    <sheetView showZeros="0" tabSelected="1" zoomScale="75" zoomScaleNormal="75" zoomScaleSheetLayoutView="55" zoomScalePageLayoutView="0" workbookViewId="0" topLeftCell="A1">
      <pane xSplit="2" ySplit="13" topLeftCell="G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6" sqref="A6:IV6"/>
    </sheetView>
  </sheetViews>
  <sheetFormatPr defaultColWidth="8.8515625" defaultRowHeight="19.5" customHeight="1"/>
  <cols>
    <col min="1" max="1" width="8.8515625" style="2" customWidth="1"/>
    <col min="2" max="2" width="47.421875" style="1" customWidth="1"/>
    <col min="3" max="3" width="16.7109375" style="1" customWidth="1"/>
    <col min="4" max="4" width="12.8515625" style="1" customWidth="1"/>
    <col min="5" max="5" width="13.140625" style="14" customWidth="1"/>
    <col min="6" max="6" width="12.28125" style="14" customWidth="1"/>
    <col min="7" max="7" width="12.8515625" style="14" customWidth="1"/>
    <col min="8" max="8" width="12.57421875" style="14" customWidth="1"/>
    <col min="9" max="9" width="11.57421875" style="1" customWidth="1"/>
    <col min="10" max="10" width="18.7109375" style="1" customWidth="1"/>
    <col min="11" max="11" width="11.00390625" style="1" customWidth="1"/>
    <col min="12" max="12" width="13.7109375" style="1" customWidth="1"/>
    <col min="13" max="13" width="12.140625" style="6" customWidth="1"/>
    <col min="14" max="14" width="12.421875" style="1" customWidth="1"/>
    <col min="15" max="15" width="12.7109375" style="6" customWidth="1"/>
    <col min="16" max="16" width="11.421875" style="1" customWidth="1"/>
    <col min="17" max="17" width="13.8515625" style="6" customWidth="1"/>
    <col min="18" max="18" width="11.28125" style="7" customWidth="1"/>
    <col min="19" max="16384" width="8.8515625" style="2" customWidth="1"/>
  </cols>
  <sheetData>
    <row r="1" spans="3:9" ht="23.25" customHeight="1">
      <c r="C1" s="2"/>
      <c r="D1" s="2"/>
      <c r="E1" s="3"/>
      <c r="F1" s="3"/>
      <c r="G1" s="3"/>
      <c r="H1" s="4"/>
      <c r="I1" s="5"/>
    </row>
    <row r="2" spans="2:18" ht="15" customHeight="1">
      <c r="B2" s="2"/>
      <c r="C2" s="8"/>
      <c r="D2" s="9"/>
      <c r="E2" s="10"/>
      <c r="F2" s="10"/>
      <c r="G2" s="10"/>
      <c r="H2" s="10"/>
      <c r="I2" s="8"/>
      <c r="J2" s="11"/>
      <c r="K2" s="9"/>
      <c r="L2" s="2"/>
      <c r="M2" s="12"/>
      <c r="N2" s="120"/>
      <c r="O2" s="120"/>
      <c r="P2" s="120"/>
      <c r="Q2" s="120"/>
      <c r="R2" s="120"/>
    </row>
    <row r="3" spans="2:18" ht="22.5" customHeight="1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18" ht="15.75">
      <c r="B4" s="125" t="s">
        <v>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2:18" ht="15.7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ht="11.25" customHeight="1"/>
    <row r="7" spans="2:18" ht="15.75" customHeight="1">
      <c r="B7" s="15"/>
      <c r="C7" s="15"/>
      <c r="D7" s="15"/>
      <c r="E7" s="16"/>
      <c r="F7" s="17"/>
      <c r="G7" s="16"/>
      <c r="H7" s="16"/>
      <c r="J7" s="15"/>
      <c r="K7" s="15"/>
      <c r="L7" s="15"/>
      <c r="M7" s="15"/>
      <c r="N7" s="15"/>
      <c r="O7" s="15"/>
      <c r="P7" s="6" t="s">
        <v>2</v>
      </c>
      <c r="Q7" s="18">
        <v>662769</v>
      </c>
      <c r="R7" s="15"/>
    </row>
    <row r="8" spans="2:18" ht="15.75">
      <c r="B8" s="3"/>
      <c r="C8" s="19"/>
      <c r="D8" s="20"/>
      <c r="E8" s="21"/>
      <c r="F8" s="21"/>
      <c r="G8" s="21"/>
      <c r="H8" s="21"/>
      <c r="I8" s="15"/>
      <c r="J8" s="2"/>
      <c r="K8" s="2"/>
      <c r="L8" s="2"/>
      <c r="M8" s="11"/>
      <c r="N8" s="20"/>
      <c r="O8" s="22"/>
      <c r="P8" s="20"/>
      <c r="Q8" s="22"/>
      <c r="R8" s="23" t="s">
        <v>3</v>
      </c>
    </row>
    <row r="9" spans="2:18" ht="15.75">
      <c r="B9" s="24"/>
      <c r="C9" s="25" t="s">
        <v>4</v>
      </c>
      <c r="D9" s="25" t="s">
        <v>4</v>
      </c>
      <c r="E9" s="26" t="s">
        <v>4</v>
      </c>
      <c r="F9" s="26" t="s">
        <v>4</v>
      </c>
      <c r="G9" s="26" t="s">
        <v>5</v>
      </c>
      <c r="H9" s="26" t="s">
        <v>6</v>
      </c>
      <c r="I9" s="25" t="s">
        <v>4</v>
      </c>
      <c r="J9" s="25" t="s">
        <v>7</v>
      </c>
      <c r="K9" s="25" t="s">
        <v>8</v>
      </c>
      <c r="L9" s="25" t="s">
        <v>8</v>
      </c>
      <c r="M9" s="27" t="s">
        <v>9</v>
      </c>
      <c r="N9" s="25" t="s">
        <v>10</v>
      </c>
      <c r="O9" s="28" t="s">
        <v>9</v>
      </c>
      <c r="P9" s="25" t="s">
        <v>11</v>
      </c>
      <c r="Q9" s="123" t="s">
        <v>12</v>
      </c>
      <c r="R9" s="123"/>
    </row>
    <row r="10" spans="2:18" ht="15.75">
      <c r="B10" s="22"/>
      <c r="C10" s="29" t="s">
        <v>13</v>
      </c>
      <c r="D10" s="29" t="s">
        <v>14</v>
      </c>
      <c r="E10" s="30" t="s">
        <v>15</v>
      </c>
      <c r="F10" s="30" t="s">
        <v>16</v>
      </c>
      <c r="G10" s="30" t="s">
        <v>17</v>
      </c>
      <c r="H10" s="30" t="s">
        <v>18</v>
      </c>
      <c r="I10" s="29" t="s">
        <v>19</v>
      </c>
      <c r="J10" s="29" t="s">
        <v>18</v>
      </c>
      <c r="K10" s="29" t="s">
        <v>20</v>
      </c>
      <c r="L10" s="29" t="s">
        <v>21</v>
      </c>
      <c r="M10" s="31"/>
      <c r="N10" s="29" t="s">
        <v>22</v>
      </c>
      <c r="O10" s="32" t="s">
        <v>23</v>
      </c>
      <c r="P10" s="33" t="s">
        <v>24</v>
      </c>
      <c r="Q10" s="124"/>
      <c r="R10" s="124"/>
    </row>
    <row r="11" spans="2:18" ht="15.75" customHeight="1">
      <c r="B11" s="34"/>
      <c r="C11" s="29" t="s">
        <v>25</v>
      </c>
      <c r="D11" s="29" t="s">
        <v>26</v>
      </c>
      <c r="E11" s="30" t="s">
        <v>27</v>
      </c>
      <c r="F11" s="30" t="s">
        <v>28</v>
      </c>
      <c r="G11" s="30" t="s">
        <v>29</v>
      </c>
      <c r="H11" s="30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31"/>
      <c r="N11" s="29" t="s">
        <v>35</v>
      </c>
      <c r="O11" s="32" t="s">
        <v>36</v>
      </c>
      <c r="P11" s="33" t="s">
        <v>37</v>
      </c>
      <c r="Q11" s="124"/>
      <c r="R11" s="124"/>
    </row>
    <row r="12" spans="2:18" ht="15.75">
      <c r="B12" s="35"/>
      <c r="C12" s="36"/>
      <c r="D12" s="29" t="s">
        <v>38</v>
      </c>
      <c r="E12" s="30"/>
      <c r="F12" s="30" t="s">
        <v>39</v>
      </c>
      <c r="G12" s="30" t="s">
        <v>40</v>
      </c>
      <c r="H12" s="30"/>
      <c r="I12" s="29" t="s">
        <v>41</v>
      </c>
      <c r="J12" s="29" t="s">
        <v>42</v>
      </c>
      <c r="K12" s="29"/>
      <c r="L12" s="29" t="s">
        <v>43</v>
      </c>
      <c r="M12" s="31"/>
      <c r="N12" s="29" t="s">
        <v>44</v>
      </c>
      <c r="O12" s="31" t="s">
        <v>45</v>
      </c>
      <c r="P12" s="33" t="s">
        <v>46</v>
      </c>
      <c r="Q12" s="124"/>
      <c r="R12" s="124"/>
    </row>
    <row r="13" spans="2:18" ht="15.75">
      <c r="B13" s="20"/>
      <c r="C13" s="2"/>
      <c r="D13" s="29" t="s">
        <v>47</v>
      </c>
      <c r="E13" s="30"/>
      <c r="F13" s="30"/>
      <c r="G13" s="30" t="s">
        <v>48</v>
      </c>
      <c r="H13" s="30"/>
      <c r="I13" s="29" t="s">
        <v>49</v>
      </c>
      <c r="J13" s="29"/>
      <c r="K13" s="29"/>
      <c r="L13" s="29" t="s">
        <v>50</v>
      </c>
      <c r="M13" s="31"/>
      <c r="N13" s="29"/>
      <c r="O13" s="31"/>
      <c r="P13" s="33"/>
      <c r="Q13" s="122" t="s">
        <v>51</v>
      </c>
      <c r="R13" s="121" t="s">
        <v>52</v>
      </c>
    </row>
    <row r="14" spans="2:18" ht="27" customHeight="1">
      <c r="B14" s="20"/>
      <c r="C14" s="2"/>
      <c r="D14" s="2"/>
      <c r="E14" s="2"/>
      <c r="F14" s="2"/>
      <c r="G14" s="30" t="s">
        <v>53</v>
      </c>
      <c r="H14" s="30"/>
      <c r="I14" s="38" t="s">
        <v>55</v>
      </c>
      <c r="J14" s="29"/>
      <c r="K14" s="29"/>
      <c r="L14" s="38" t="s">
        <v>54</v>
      </c>
      <c r="M14" s="31"/>
      <c r="N14" s="29"/>
      <c r="O14" s="31"/>
      <c r="P14" s="33"/>
      <c r="Q14" s="122"/>
      <c r="R14" s="121"/>
    </row>
    <row r="15" spans="2:18" ht="16.5" customHeight="1">
      <c r="B15" s="39"/>
      <c r="C15" s="40"/>
      <c r="D15" s="2"/>
      <c r="E15" s="40"/>
      <c r="F15" s="40"/>
      <c r="G15" s="2"/>
      <c r="H15" s="41"/>
      <c r="I15" s="38" t="s">
        <v>56</v>
      </c>
      <c r="J15" s="38"/>
      <c r="K15" s="38"/>
      <c r="M15" s="13"/>
      <c r="N15" s="38"/>
      <c r="O15" s="13"/>
      <c r="P15" s="42"/>
      <c r="Q15" s="122"/>
      <c r="R15" s="121"/>
    </row>
    <row r="16" spans="2:18" ht="21" customHeight="1">
      <c r="B16" s="127"/>
      <c r="C16" s="128"/>
      <c r="D16" s="129"/>
      <c r="E16" s="130"/>
      <c r="F16" s="130"/>
      <c r="G16" s="130"/>
      <c r="H16" s="130"/>
      <c r="I16" s="129" t="s">
        <v>57</v>
      </c>
      <c r="J16" s="131"/>
      <c r="K16" s="131"/>
      <c r="L16" s="131"/>
      <c r="M16" s="129"/>
      <c r="N16" s="131"/>
      <c r="O16" s="129"/>
      <c r="P16" s="132"/>
      <c r="Q16" s="133"/>
      <c r="R16" s="134"/>
    </row>
    <row r="17" spans="2:18" s="46" customFormat="1" ht="15.75">
      <c r="B17" s="47" t="s">
        <v>58</v>
      </c>
      <c r="C17" s="49">
        <f>C18+C34+C35+C36+C37+C39+C41</f>
        <v>30474.882404999993</v>
      </c>
      <c r="D17" s="49">
        <f>D18+D34+D35+D36+D37+D39+D41</f>
        <v>19202.128375666667</v>
      </c>
      <c r="E17" s="135">
        <f>E18+E34+E35+E39+E41+E36+E37</f>
        <v>17437.53547373</v>
      </c>
      <c r="F17" s="135">
        <f>F18+F34+F35+F39+F41+F36+F37</f>
        <v>590.8832360000001</v>
      </c>
      <c r="G17" s="135">
        <f>G18+G34+G35+G39+G41+G36+G37</f>
        <v>6899.609865</v>
      </c>
      <c r="H17" s="135">
        <f>H18+H34+H35+H39+H41+H36+H37</f>
        <v>0</v>
      </c>
      <c r="I17" s="52">
        <f>I18+I34+I35+I39+I41+I36+I37</f>
        <v>5526.624914999999</v>
      </c>
      <c r="J17" s="52">
        <f>J18+J34+J35+J39+J41+J36+J37</f>
        <v>118.11609399999999</v>
      </c>
      <c r="K17" s="52">
        <f>K18+K34+K35+K39+K41+K36+K37</f>
        <v>403.26</v>
      </c>
      <c r="L17" s="49">
        <f>L18+L34+L35+L39+L41+L36+L37</f>
        <v>1703.8668699999998</v>
      </c>
      <c r="M17" s="52">
        <f aca="true" t="shared" si="0" ref="M17:M41">SUM(C17:L17)</f>
        <v>82356.90723439665</v>
      </c>
      <c r="N17" s="49">
        <f>N18+N34+N35+N39+N36</f>
        <v>-14323.810563886665</v>
      </c>
      <c r="O17" s="52">
        <f aca="true" t="shared" si="1" ref="O17:O41">M17+N17</f>
        <v>68033.09667050999</v>
      </c>
      <c r="P17" s="49">
        <f>P18+P34+P35+P39</f>
        <v>-181.565312</v>
      </c>
      <c r="Q17" s="53">
        <f aca="true" t="shared" si="2" ref="Q17:Q41">O17+P17</f>
        <v>67851.53135850998</v>
      </c>
      <c r="R17" s="52">
        <f aca="true" t="shared" si="3" ref="R17:R41">Q17/$Q$7*100</f>
        <v>10.237583737095425</v>
      </c>
    </row>
    <row r="18" spans="2:18" s="13" customFormat="1" ht="18.75" customHeight="1">
      <c r="B18" s="54" t="s">
        <v>59</v>
      </c>
      <c r="C18" s="37">
        <f>C19+C32+C33</f>
        <v>29525.955824999994</v>
      </c>
      <c r="D18" s="37">
        <f>D19+D32+D33</f>
        <v>17007.16371</v>
      </c>
      <c r="E18" s="55">
        <f>E19+E32+E33</f>
        <v>12642.72941373</v>
      </c>
      <c r="F18" s="55">
        <f>F19+F32+F33</f>
        <v>482.03823600000004</v>
      </c>
      <c r="G18" s="55">
        <f>G19+G32+G33</f>
        <v>5888.51284</v>
      </c>
      <c r="H18" s="55"/>
      <c r="I18" s="37">
        <f>I19+I32+I33</f>
        <v>3356.345601</v>
      </c>
      <c r="J18" s="37"/>
      <c r="K18" s="56">
        <f>K19+K32+K33</f>
        <v>403.26</v>
      </c>
      <c r="L18" s="56">
        <f>L19+L32+L33</f>
        <v>351.35226</v>
      </c>
      <c r="M18" s="37">
        <f t="shared" si="0"/>
        <v>69657.35788572997</v>
      </c>
      <c r="N18" s="37">
        <f>N19+N32+N33</f>
        <v>-3748.0615872199996</v>
      </c>
      <c r="O18" s="56">
        <f t="shared" si="1"/>
        <v>65909.29629850997</v>
      </c>
      <c r="P18" s="37">
        <f>P19+P32+P33</f>
        <v>0</v>
      </c>
      <c r="Q18" s="57">
        <f t="shared" si="2"/>
        <v>65909.29629850997</v>
      </c>
      <c r="R18" s="56">
        <f t="shared" si="3"/>
        <v>9.944535169645832</v>
      </c>
    </row>
    <row r="19" spans="2:18" ht="28.5" customHeight="1">
      <c r="B19" s="59" t="s">
        <v>60</v>
      </c>
      <c r="C19" s="60">
        <f aca="true" t="shared" si="4" ref="C19:L19">C20+C24+C25+C30+C31</f>
        <v>27848.743304999993</v>
      </c>
      <c r="D19" s="60">
        <f t="shared" si="4"/>
        <v>13487.329464000002</v>
      </c>
      <c r="E19" s="61">
        <f t="shared" si="4"/>
        <v>0</v>
      </c>
      <c r="F19" s="61">
        <f t="shared" si="4"/>
        <v>0.018366</v>
      </c>
      <c r="G19" s="61">
        <f t="shared" si="4"/>
        <v>375.110308</v>
      </c>
      <c r="H19" s="61">
        <f t="shared" si="4"/>
        <v>0</v>
      </c>
      <c r="I19" s="60">
        <f t="shared" si="4"/>
        <v>799.122193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0">
        <f t="shared" si="0"/>
        <v>42510.323635999994</v>
      </c>
      <c r="N19" s="62">
        <f>N20+N24+N25+N30+N31</f>
        <v>0</v>
      </c>
      <c r="O19" s="60">
        <f t="shared" si="1"/>
        <v>42510.323635999994</v>
      </c>
      <c r="P19" s="62">
        <f>P20+P24+P25+P30+P31</f>
        <v>0</v>
      </c>
      <c r="Q19" s="56">
        <f t="shared" si="2"/>
        <v>42510.323635999994</v>
      </c>
      <c r="R19" s="60">
        <f t="shared" si="3"/>
        <v>6.414048278661191</v>
      </c>
    </row>
    <row r="20" spans="2:18" ht="30.75" customHeight="1">
      <c r="B20" s="63" t="s">
        <v>61</v>
      </c>
      <c r="C20" s="60">
        <f aca="true" t="shared" si="5" ref="C20:H20">C21+C22+C23</f>
        <v>8556.024521</v>
      </c>
      <c r="D20" s="60">
        <f t="shared" si="5"/>
        <v>5084.696938</v>
      </c>
      <c r="E20" s="61">
        <f t="shared" si="5"/>
        <v>0</v>
      </c>
      <c r="F20" s="61">
        <f t="shared" si="5"/>
        <v>0</v>
      </c>
      <c r="G20" s="61">
        <f t="shared" si="5"/>
        <v>0</v>
      </c>
      <c r="H20" s="61">
        <f t="shared" si="5"/>
        <v>0</v>
      </c>
      <c r="I20" s="62"/>
      <c r="J20" s="62">
        <f>J21+J22+J23</f>
        <v>0</v>
      </c>
      <c r="K20" s="64">
        <f>K21+K22+K23</f>
        <v>0</v>
      </c>
      <c r="L20" s="62">
        <f>L21+L22+L23</f>
        <v>0</v>
      </c>
      <c r="M20" s="60">
        <f t="shared" si="0"/>
        <v>13640.721459</v>
      </c>
      <c r="N20" s="62">
        <f>N21+N22+N23</f>
        <v>0</v>
      </c>
      <c r="O20" s="60">
        <f t="shared" si="1"/>
        <v>13640.721459</v>
      </c>
      <c r="P20" s="62">
        <f>P21+P22+P23</f>
        <v>0</v>
      </c>
      <c r="Q20" s="56">
        <f t="shared" si="2"/>
        <v>13640.721459</v>
      </c>
      <c r="R20" s="60">
        <f t="shared" si="3"/>
        <v>2.058141141031038</v>
      </c>
    </row>
    <row r="21" spans="2:18" ht="22.5" customHeight="1">
      <c r="B21" s="65" t="s">
        <v>62</v>
      </c>
      <c r="C21" s="64">
        <v>5638.441269</v>
      </c>
      <c r="D21" s="64">
        <v>18.295561</v>
      </c>
      <c r="E21" s="61"/>
      <c r="F21" s="61"/>
      <c r="G21" s="61"/>
      <c r="H21" s="61"/>
      <c r="I21" s="60"/>
      <c r="J21" s="64"/>
      <c r="K21" s="64"/>
      <c r="L21" s="64"/>
      <c r="M21" s="60">
        <f t="shared" si="0"/>
        <v>5656.73683</v>
      </c>
      <c r="N21" s="64"/>
      <c r="O21" s="60">
        <f t="shared" si="1"/>
        <v>5656.73683</v>
      </c>
      <c r="P21" s="64"/>
      <c r="Q21" s="56">
        <f t="shared" si="2"/>
        <v>5656.73683</v>
      </c>
      <c r="R21" s="60">
        <f t="shared" si="3"/>
        <v>0.853500515262482</v>
      </c>
    </row>
    <row r="22" spans="2:18" ht="26.25" customHeight="1">
      <c r="B22" s="65" t="s">
        <v>63</v>
      </c>
      <c r="C22" s="64">
        <v>2392.027498</v>
      </c>
      <c r="D22" s="64">
        <v>5062.8010620000005</v>
      </c>
      <c r="E22" s="66"/>
      <c r="F22" s="66"/>
      <c r="G22" s="66"/>
      <c r="H22" s="66"/>
      <c r="I22" s="60"/>
      <c r="J22" s="64"/>
      <c r="K22" s="64"/>
      <c r="L22" s="64"/>
      <c r="M22" s="60">
        <f t="shared" si="0"/>
        <v>7454.82856</v>
      </c>
      <c r="N22" s="64"/>
      <c r="O22" s="60">
        <f t="shared" si="1"/>
        <v>7454.82856</v>
      </c>
      <c r="P22" s="64"/>
      <c r="Q22" s="56">
        <f t="shared" si="2"/>
        <v>7454.82856</v>
      </c>
      <c r="R22" s="60">
        <f t="shared" si="3"/>
        <v>1.124800429712313</v>
      </c>
    </row>
    <row r="23" spans="2:18" ht="44.25" customHeight="1">
      <c r="B23" s="67" t="s">
        <v>64</v>
      </c>
      <c r="C23" s="64">
        <v>525.555754</v>
      </c>
      <c r="D23" s="64">
        <v>3.600315</v>
      </c>
      <c r="E23" s="66"/>
      <c r="F23" s="66"/>
      <c r="G23" s="66"/>
      <c r="H23" s="66"/>
      <c r="I23" s="60"/>
      <c r="J23" s="64"/>
      <c r="K23" s="64"/>
      <c r="L23" s="64"/>
      <c r="M23" s="60">
        <f t="shared" si="0"/>
        <v>529.156069</v>
      </c>
      <c r="N23" s="64"/>
      <c r="O23" s="60">
        <f t="shared" si="1"/>
        <v>529.156069</v>
      </c>
      <c r="P23" s="64"/>
      <c r="Q23" s="56">
        <f t="shared" si="2"/>
        <v>529.156069</v>
      </c>
      <c r="R23" s="60">
        <f t="shared" si="3"/>
        <v>0.07984019605624282</v>
      </c>
    </row>
    <row r="24" spans="2:18" ht="28.5" customHeight="1">
      <c r="B24" s="63" t="s">
        <v>65</v>
      </c>
      <c r="C24" s="64">
        <v>45.211505</v>
      </c>
      <c r="D24" s="64">
        <v>2573.865327</v>
      </c>
      <c r="E24" s="61"/>
      <c r="F24" s="61"/>
      <c r="G24" s="61"/>
      <c r="H24" s="61"/>
      <c r="I24" s="60"/>
      <c r="J24" s="64"/>
      <c r="K24" s="64"/>
      <c r="L24" s="64"/>
      <c r="M24" s="60">
        <f t="shared" si="0"/>
        <v>2619.076832</v>
      </c>
      <c r="N24" s="64"/>
      <c r="O24" s="60">
        <f t="shared" si="1"/>
        <v>2619.076832</v>
      </c>
      <c r="P24" s="64"/>
      <c r="Q24" s="56">
        <f t="shared" si="2"/>
        <v>2619.076832</v>
      </c>
      <c r="R24" s="60">
        <f t="shared" si="3"/>
        <v>0.39517189729755015</v>
      </c>
    </row>
    <row r="25" spans="2:18" ht="54" customHeight="1">
      <c r="B25" s="68" t="s">
        <v>66</v>
      </c>
      <c r="C25" s="69">
        <f>SUM(C26:C29)</f>
        <v>19040.732039999995</v>
      </c>
      <c r="D25" s="69">
        <f aca="true" t="shared" si="6" ref="D25:L25">D26+D27+D28+D29</f>
        <v>5756.674446</v>
      </c>
      <c r="E25" s="66">
        <f t="shared" si="6"/>
        <v>0</v>
      </c>
      <c r="F25" s="66">
        <f t="shared" si="6"/>
        <v>0.018366</v>
      </c>
      <c r="G25" s="66">
        <f t="shared" si="6"/>
        <v>375.110308</v>
      </c>
      <c r="H25" s="66">
        <f t="shared" si="6"/>
        <v>0</v>
      </c>
      <c r="I25" s="69">
        <f t="shared" si="6"/>
        <v>716.10492</v>
      </c>
      <c r="J25" s="64">
        <f t="shared" si="6"/>
        <v>0</v>
      </c>
      <c r="K25" s="64">
        <f t="shared" si="6"/>
        <v>0</v>
      </c>
      <c r="L25" s="64">
        <f t="shared" si="6"/>
        <v>0</v>
      </c>
      <c r="M25" s="60">
        <f t="shared" si="0"/>
        <v>25888.640079999997</v>
      </c>
      <c r="N25" s="64">
        <f>N26+N27+N28</f>
        <v>0</v>
      </c>
      <c r="O25" s="60">
        <f t="shared" si="1"/>
        <v>25888.640079999997</v>
      </c>
      <c r="P25" s="64">
        <f>P26+P27+P28</f>
        <v>0</v>
      </c>
      <c r="Q25" s="56">
        <f t="shared" si="2"/>
        <v>25888.640079999997</v>
      </c>
      <c r="R25" s="60">
        <f t="shared" si="3"/>
        <v>3.9061332198699694</v>
      </c>
    </row>
    <row r="26" spans="2:18" ht="18.75" customHeight="1">
      <c r="B26" s="65" t="s">
        <v>67</v>
      </c>
      <c r="C26" s="64">
        <v>11315.363999999998</v>
      </c>
      <c r="D26" s="64">
        <v>5099.27</v>
      </c>
      <c r="E26" s="61"/>
      <c r="F26" s="61"/>
      <c r="G26" s="61"/>
      <c r="H26" s="61"/>
      <c r="I26" s="60"/>
      <c r="J26" s="64"/>
      <c r="K26" s="64"/>
      <c r="L26" s="64"/>
      <c r="M26" s="60">
        <f t="shared" si="0"/>
        <v>16414.634</v>
      </c>
      <c r="N26" s="64"/>
      <c r="O26" s="60">
        <f t="shared" si="1"/>
        <v>16414.634</v>
      </c>
      <c r="P26" s="64"/>
      <c r="Q26" s="56">
        <f t="shared" si="2"/>
        <v>16414.634</v>
      </c>
      <c r="R26" s="60">
        <f t="shared" si="3"/>
        <v>2.476674980272161</v>
      </c>
    </row>
    <row r="27" spans="2:18" ht="20.25" customHeight="1">
      <c r="B27" s="65" t="s">
        <v>68</v>
      </c>
      <c r="C27" s="64">
        <v>7149.885127</v>
      </c>
      <c r="D27" s="64"/>
      <c r="E27" s="66"/>
      <c r="F27" s="66"/>
      <c r="G27" s="66"/>
      <c r="H27" s="66"/>
      <c r="I27" s="70">
        <v>536.835553</v>
      </c>
      <c r="J27" s="64"/>
      <c r="K27" s="64"/>
      <c r="L27" s="64"/>
      <c r="M27" s="60">
        <f t="shared" si="0"/>
        <v>7686.720679999999</v>
      </c>
      <c r="N27" s="64"/>
      <c r="O27" s="60">
        <f t="shared" si="1"/>
        <v>7686.720679999999</v>
      </c>
      <c r="P27" s="64"/>
      <c r="Q27" s="56">
        <f t="shared" si="2"/>
        <v>7686.720679999999</v>
      </c>
      <c r="R27" s="60">
        <f t="shared" si="3"/>
        <v>1.1597888072616551</v>
      </c>
    </row>
    <row r="28" spans="2:18" s="71" customFormat="1" ht="51" customHeight="1">
      <c r="B28" s="72" t="s">
        <v>69</v>
      </c>
      <c r="C28" s="64">
        <v>326.765381</v>
      </c>
      <c r="D28" s="64">
        <v>16.693402</v>
      </c>
      <c r="E28" s="66"/>
      <c r="F28" s="66">
        <v>0</v>
      </c>
      <c r="G28" s="66">
        <v>375.110308</v>
      </c>
      <c r="H28" s="66"/>
      <c r="I28" s="73">
        <v>2.635711</v>
      </c>
      <c r="J28" s="64"/>
      <c r="K28" s="64"/>
      <c r="L28" s="64"/>
      <c r="M28" s="60">
        <f t="shared" si="0"/>
        <v>721.204802</v>
      </c>
      <c r="N28" s="64"/>
      <c r="O28" s="60">
        <f t="shared" si="1"/>
        <v>721.204802</v>
      </c>
      <c r="P28" s="64"/>
      <c r="Q28" s="56">
        <f t="shared" si="2"/>
        <v>721.204802</v>
      </c>
      <c r="R28" s="60">
        <f t="shared" si="3"/>
        <v>0.10881691841350455</v>
      </c>
    </row>
    <row r="29" spans="2:18" ht="51" customHeight="1">
      <c r="B29" s="72" t="s">
        <v>70</v>
      </c>
      <c r="C29" s="64">
        <v>248.717532</v>
      </c>
      <c r="D29" s="64">
        <v>640.711044</v>
      </c>
      <c r="E29" s="66"/>
      <c r="F29" s="66">
        <v>0.018366</v>
      </c>
      <c r="G29" s="66"/>
      <c r="H29" s="66"/>
      <c r="I29" s="64">
        <v>176.633656</v>
      </c>
      <c r="J29" s="74"/>
      <c r="K29" s="64"/>
      <c r="L29" s="64"/>
      <c r="M29" s="60">
        <f t="shared" si="0"/>
        <v>1066.080598</v>
      </c>
      <c r="N29" s="64"/>
      <c r="O29" s="60">
        <f t="shared" si="1"/>
        <v>1066.080598</v>
      </c>
      <c r="P29" s="64"/>
      <c r="Q29" s="56">
        <f t="shared" si="2"/>
        <v>1066.080598</v>
      </c>
      <c r="R29" s="60">
        <f t="shared" si="3"/>
        <v>0.16085251392264877</v>
      </c>
    </row>
    <row r="30" spans="2:18" ht="30.75" customHeight="1">
      <c r="B30" s="68" t="s">
        <v>71</v>
      </c>
      <c r="C30" s="64">
        <v>204.584892</v>
      </c>
      <c r="D30" s="64">
        <v>0</v>
      </c>
      <c r="E30" s="66"/>
      <c r="F30" s="66"/>
      <c r="G30" s="66"/>
      <c r="H30" s="66"/>
      <c r="I30" s="64">
        <v>0</v>
      </c>
      <c r="J30" s="64"/>
      <c r="K30" s="64"/>
      <c r="L30" s="64"/>
      <c r="M30" s="60">
        <f t="shared" si="0"/>
        <v>204.584892</v>
      </c>
      <c r="N30" s="64"/>
      <c r="O30" s="60">
        <f t="shared" si="1"/>
        <v>204.584892</v>
      </c>
      <c r="P30" s="64"/>
      <c r="Q30" s="56">
        <f t="shared" si="2"/>
        <v>204.584892</v>
      </c>
      <c r="R30" s="60">
        <f t="shared" si="3"/>
        <v>0.03086820475912422</v>
      </c>
    </row>
    <row r="31" spans="2:18" ht="26.25" customHeight="1">
      <c r="B31" s="75" t="s">
        <v>72</v>
      </c>
      <c r="C31" s="64">
        <v>2.190347</v>
      </c>
      <c r="D31" s="64">
        <v>72.092753</v>
      </c>
      <c r="E31" s="66"/>
      <c r="F31" s="66"/>
      <c r="G31" s="66"/>
      <c r="H31" s="66"/>
      <c r="I31" s="76">
        <v>83.017273</v>
      </c>
      <c r="J31" s="64"/>
      <c r="K31" s="64"/>
      <c r="L31" s="64"/>
      <c r="M31" s="60">
        <f t="shared" si="0"/>
        <v>157.300373</v>
      </c>
      <c r="N31" s="64"/>
      <c r="O31" s="60">
        <f t="shared" si="1"/>
        <v>157.300373</v>
      </c>
      <c r="P31" s="64"/>
      <c r="Q31" s="56">
        <f t="shared" si="2"/>
        <v>157.300373</v>
      </c>
      <c r="R31" s="60">
        <f t="shared" si="3"/>
        <v>0.023733815703510575</v>
      </c>
    </row>
    <row r="32" spans="2:18" ht="27.75" customHeight="1">
      <c r="B32" s="77" t="s">
        <v>73</v>
      </c>
      <c r="C32" s="64">
        <v>56.004995</v>
      </c>
      <c r="D32" s="64"/>
      <c r="E32" s="66">
        <v>12650.07987673</v>
      </c>
      <c r="F32" s="66">
        <v>478.086</v>
      </c>
      <c r="G32" s="66">
        <v>5516.671532</v>
      </c>
      <c r="H32" s="66"/>
      <c r="I32" s="64">
        <v>1.171487</v>
      </c>
      <c r="J32" s="64"/>
      <c r="K32" s="64"/>
      <c r="L32" s="64"/>
      <c r="M32" s="60">
        <f t="shared" si="0"/>
        <v>18702.01389073</v>
      </c>
      <c r="N32" s="78">
        <v>-125.310862</v>
      </c>
      <c r="O32" s="60">
        <f t="shared" si="1"/>
        <v>18576.70302873</v>
      </c>
      <c r="P32" s="64"/>
      <c r="Q32" s="56">
        <f t="shared" si="2"/>
        <v>18576.70302873</v>
      </c>
      <c r="R32" s="60">
        <f t="shared" si="3"/>
        <v>2.802892565694835</v>
      </c>
    </row>
    <row r="33" spans="2:18" ht="27" customHeight="1">
      <c r="B33" s="79" t="s">
        <v>74</v>
      </c>
      <c r="C33" s="80">
        <v>1621.207525</v>
      </c>
      <c r="D33" s="64">
        <v>3519.834246</v>
      </c>
      <c r="E33" s="66">
        <v>-7.350463</v>
      </c>
      <c r="F33" s="66">
        <v>3.93387</v>
      </c>
      <c r="G33" s="66">
        <v>-3.269</v>
      </c>
      <c r="H33" s="66"/>
      <c r="I33" s="64">
        <v>2556.051921</v>
      </c>
      <c r="J33" s="81"/>
      <c r="K33" s="64">
        <v>403.26</v>
      </c>
      <c r="L33" s="64">
        <v>351.35226</v>
      </c>
      <c r="M33" s="60">
        <f t="shared" si="0"/>
        <v>8445.020359</v>
      </c>
      <c r="N33" s="78">
        <v>-3622.75072522</v>
      </c>
      <c r="O33" s="60">
        <f t="shared" si="1"/>
        <v>4822.269633780001</v>
      </c>
      <c r="P33" s="64"/>
      <c r="Q33" s="56">
        <f t="shared" si="2"/>
        <v>4822.269633780001</v>
      </c>
      <c r="R33" s="60">
        <f t="shared" si="3"/>
        <v>0.7275943252898069</v>
      </c>
    </row>
    <row r="34" spans="2:18" ht="24" customHeight="1">
      <c r="B34" s="82" t="s">
        <v>75</v>
      </c>
      <c r="C34" s="64">
        <v>0</v>
      </c>
      <c r="D34" s="64">
        <v>1384.7675680000002</v>
      </c>
      <c r="E34" s="66">
        <v>4794.8</v>
      </c>
      <c r="F34" s="66">
        <v>100</v>
      </c>
      <c r="G34" s="66">
        <v>999.2070249999999</v>
      </c>
      <c r="H34" s="66"/>
      <c r="I34" s="64">
        <v>1897.8694</v>
      </c>
      <c r="J34" s="83">
        <v>3.46</v>
      </c>
      <c r="K34" s="64"/>
      <c r="L34" s="64">
        <v>1352.51461</v>
      </c>
      <c r="M34" s="60">
        <f t="shared" si="0"/>
        <v>10532.618602999999</v>
      </c>
      <c r="N34" s="69">
        <f>-M34</f>
        <v>-10532.618602999999</v>
      </c>
      <c r="O34" s="60">
        <f t="shared" si="1"/>
        <v>0</v>
      </c>
      <c r="P34" s="64"/>
      <c r="Q34" s="56">
        <f t="shared" si="2"/>
        <v>0</v>
      </c>
      <c r="R34" s="60">
        <f t="shared" si="3"/>
        <v>0</v>
      </c>
    </row>
    <row r="35" spans="2:18" ht="23.25" customHeight="1">
      <c r="B35" s="82" t="s">
        <v>76</v>
      </c>
      <c r="C35" s="64">
        <v>128.140233</v>
      </c>
      <c r="D35" s="64">
        <v>53.942104</v>
      </c>
      <c r="E35" s="66"/>
      <c r="F35" s="66"/>
      <c r="G35" s="66"/>
      <c r="H35" s="66"/>
      <c r="I35" s="64">
        <v>76.623806</v>
      </c>
      <c r="J35" s="81"/>
      <c r="K35" s="64"/>
      <c r="L35" s="64"/>
      <c r="M35" s="60">
        <f t="shared" si="0"/>
        <v>258.706143</v>
      </c>
      <c r="N35" s="64">
        <f>-'[5] consolidari aprilie'!F127</f>
        <v>0</v>
      </c>
      <c r="O35" s="60">
        <f t="shared" si="1"/>
        <v>258.706143</v>
      </c>
      <c r="P35" s="64"/>
      <c r="Q35" s="56">
        <f t="shared" si="2"/>
        <v>258.706143</v>
      </c>
      <c r="R35" s="60">
        <f t="shared" si="3"/>
        <v>0.039034134517456305</v>
      </c>
    </row>
    <row r="36" spans="2:18" ht="21" customHeight="1">
      <c r="B36" s="82" t="s">
        <v>77</v>
      </c>
      <c r="C36" s="64">
        <v>0</v>
      </c>
      <c r="D36" s="64">
        <v>43.13037366666667</v>
      </c>
      <c r="E36" s="66"/>
      <c r="F36" s="66"/>
      <c r="G36" s="66">
        <v>0</v>
      </c>
      <c r="H36" s="66"/>
      <c r="I36" s="64"/>
      <c r="J36" s="64">
        <v>114.656094</v>
      </c>
      <c r="K36" s="64"/>
      <c r="L36" s="64">
        <v>0</v>
      </c>
      <c r="M36" s="60">
        <f t="shared" si="0"/>
        <v>157.78646766666668</v>
      </c>
      <c r="N36" s="69">
        <f>-D36-L36</f>
        <v>-43.13037366666667</v>
      </c>
      <c r="O36" s="60">
        <f t="shared" si="1"/>
        <v>114.65609400000001</v>
      </c>
      <c r="P36" s="64"/>
      <c r="Q36" s="56">
        <f t="shared" si="2"/>
        <v>114.65609400000001</v>
      </c>
      <c r="R36" s="60">
        <f t="shared" si="3"/>
        <v>0.017299555953884386</v>
      </c>
    </row>
    <row r="37" spans="2:18" ht="36" customHeight="1">
      <c r="B37" s="43" t="s">
        <v>78</v>
      </c>
      <c r="C37" s="80">
        <v>625.646</v>
      </c>
      <c r="D37" s="64">
        <v>713.12462</v>
      </c>
      <c r="E37" s="66">
        <v>0.006059999999999999</v>
      </c>
      <c r="F37" s="66">
        <v>8.845</v>
      </c>
      <c r="G37" s="66">
        <v>11.89</v>
      </c>
      <c r="H37" s="66"/>
      <c r="I37" s="64">
        <v>128.220796</v>
      </c>
      <c r="J37" s="81"/>
      <c r="K37" s="64"/>
      <c r="L37" s="64"/>
      <c r="M37" s="60">
        <f t="shared" si="0"/>
        <v>1487.7324760000001</v>
      </c>
      <c r="N37" s="64"/>
      <c r="O37" s="60">
        <f t="shared" si="1"/>
        <v>1487.7324760000001</v>
      </c>
      <c r="P37" s="64"/>
      <c r="Q37" s="56">
        <f t="shared" si="2"/>
        <v>1487.7324760000001</v>
      </c>
      <c r="R37" s="60">
        <f t="shared" si="3"/>
        <v>0.22447224840027222</v>
      </c>
    </row>
    <row r="38" spans="2:18" ht="11.25" customHeight="1">
      <c r="B38" s="43"/>
      <c r="C38" s="80"/>
      <c r="D38" s="64"/>
      <c r="E38" s="66"/>
      <c r="F38" s="66"/>
      <c r="G38" s="66"/>
      <c r="H38" s="66"/>
      <c r="I38" s="84"/>
      <c r="J38" s="64"/>
      <c r="K38" s="64"/>
      <c r="L38" s="64"/>
      <c r="M38" s="60">
        <f t="shared" si="0"/>
        <v>0</v>
      </c>
      <c r="N38" s="64"/>
      <c r="O38" s="60">
        <f t="shared" si="1"/>
        <v>0</v>
      </c>
      <c r="P38" s="64"/>
      <c r="Q38" s="56">
        <f t="shared" si="2"/>
        <v>0</v>
      </c>
      <c r="R38" s="60">
        <f t="shared" si="3"/>
        <v>0</v>
      </c>
    </row>
    <row r="39" spans="2:18" ht="22.5" customHeight="1">
      <c r="B39" s="82" t="s">
        <v>79</v>
      </c>
      <c r="C39" s="64">
        <v>114</v>
      </c>
      <c r="D39" s="64">
        <v>0</v>
      </c>
      <c r="E39" s="66">
        <v>0</v>
      </c>
      <c r="F39" s="66">
        <v>0</v>
      </c>
      <c r="G39" s="66">
        <v>0</v>
      </c>
      <c r="H39" s="66">
        <v>0</v>
      </c>
      <c r="I39" s="64">
        <v>67.565312</v>
      </c>
      <c r="J39" s="64"/>
      <c r="K39" s="64"/>
      <c r="L39" s="64">
        <v>0</v>
      </c>
      <c r="M39" s="60">
        <f t="shared" si="0"/>
        <v>181.565312</v>
      </c>
      <c r="N39" s="64"/>
      <c r="O39" s="60">
        <f t="shared" si="1"/>
        <v>181.565312</v>
      </c>
      <c r="P39" s="64">
        <f>P40</f>
        <v>-181.565312</v>
      </c>
      <c r="Q39" s="85">
        <f t="shared" si="2"/>
        <v>0</v>
      </c>
      <c r="R39" s="60">
        <f t="shared" si="3"/>
        <v>0</v>
      </c>
    </row>
    <row r="40" spans="2:18" ht="29.25" customHeight="1">
      <c r="B40" s="86" t="s">
        <v>80</v>
      </c>
      <c r="C40" s="64">
        <v>114</v>
      </c>
      <c r="D40" s="64">
        <v>0</v>
      </c>
      <c r="E40" s="66"/>
      <c r="F40" s="66">
        <v>0</v>
      </c>
      <c r="G40" s="66"/>
      <c r="H40" s="66"/>
      <c r="I40" s="60">
        <v>67.565312</v>
      </c>
      <c r="J40" s="64"/>
      <c r="K40" s="64"/>
      <c r="L40" s="64"/>
      <c r="M40" s="60">
        <f t="shared" si="0"/>
        <v>181.565312</v>
      </c>
      <c r="N40" s="64"/>
      <c r="O40" s="60">
        <f t="shared" si="1"/>
        <v>181.565312</v>
      </c>
      <c r="P40" s="64">
        <f>-O40</f>
        <v>-181.565312</v>
      </c>
      <c r="Q40" s="85">
        <f t="shared" si="2"/>
        <v>0</v>
      </c>
      <c r="R40" s="60">
        <f t="shared" si="3"/>
        <v>0</v>
      </c>
    </row>
    <row r="41" spans="2:18" ht="36" customHeight="1">
      <c r="B41" s="43" t="s">
        <v>81</v>
      </c>
      <c r="C41" s="64">
        <v>81.140347</v>
      </c>
      <c r="D41" s="64"/>
      <c r="E41" s="66"/>
      <c r="F41" s="66">
        <v>0</v>
      </c>
      <c r="G41" s="66"/>
      <c r="H41" s="66"/>
      <c r="I41" s="60"/>
      <c r="J41" s="64"/>
      <c r="K41" s="64"/>
      <c r="L41" s="64"/>
      <c r="M41" s="60">
        <f t="shared" si="0"/>
        <v>81.140347</v>
      </c>
      <c r="N41" s="64"/>
      <c r="O41" s="60">
        <f t="shared" si="1"/>
        <v>81.140347</v>
      </c>
      <c r="P41" s="64"/>
      <c r="Q41" s="85">
        <f t="shared" si="2"/>
        <v>81.140347</v>
      </c>
      <c r="R41" s="60">
        <f t="shared" si="3"/>
        <v>0.012242628577981168</v>
      </c>
    </row>
    <row r="42" spans="2:18" s="58" customFormat="1" ht="18.75" customHeight="1">
      <c r="B42" s="87" t="s">
        <v>82</v>
      </c>
      <c r="C42" s="48">
        <f>C43+C55+C58+C61</f>
        <v>36724.04056200001</v>
      </c>
      <c r="D42" s="48">
        <f aca="true" t="shared" si="7" ref="D42:L42">D43+D55+D58+D61+D62</f>
        <v>16712.00462966667</v>
      </c>
      <c r="E42" s="48">
        <f t="shared" si="7"/>
        <v>17259.785032</v>
      </c>
      <c r="F42" s="48">
        <f t="shared" si="7"/>
        <v>602.00203145</v>
      </c>
      <c r="G42" s="48">
        <f t="shared" si="7"/>
        <v>7591.313124</v>
      </c>
      <c r="H42" s="48">
        <f t="shared" si="7"/>
        <v>0</v>
      </c>
      <c r="I42" s="48">
        <f t="shared" si="7"/>
        <v>4608.840176000001</v>
      </c>
      <c r="J42" s="48">
        <f t="shared" si="7"/>
        <v>118.11609399999999</v>
      </c>
      <c r="K42" s="50">
        <f t="shared" si="7"/>
        <v>353.572244</v>
      </c>
      <c r="L42" s="51">
        <f t="shared" si="7"/>
        <v>1666.0184100000004</v>
      </c>
      <c r="M42" s="51">
        <f aca="true" t="shared" si="8" ref="M42:M61">SUM(C42:L42)</f>
        <v>85635.69230311667</v>
      </c>
      <c r="N42" s="48">
        <f>N43+N55+N58+N61+N62</f>
        <v>-14323.81056388667</v>
      </c>
      <c r="O42" s="51">
        <f aca="true" t="shared" si="9" ref="O42:O61">M42+N42</f>
        <v>71311.88173923</v>
      </c>
      <c r="P42" s="48">
        <f>P43+P55+P58+P61+P62</f>
        <v>-1583.13569</v>
      </c>
      <c r="Q42" s="88">
        <f aca="true" t="shared" si="10" ref="Q42:Q58">O42+P42</f>
        <v>69728.74604923</v>
      </c>
      <c r="R42" s="51">
        <f aca="true" t="shared" si="11" ref="R42:R61">Q42/$Q$7*100</f>
        <v>10.520821892579466</v>
      </c>
    </row>
    <row r="43" spans="2:18" ht="19.5" customHeight="1">
      <c r="B43" s="89" t="s">
        <v>83</v>
      </c>
      <c r="C43" s="37">
        <f>SUM(C44:C48)+C54</f>
        <v>35579.944665</v>
      </c>
      <c r="D43" s="37">
        <f aca="true" t="shared" si="12" ref="D43:L43">D44+D45+D46+D47+D48+D54</f>
        <v>14810.132893333333</v>
      </c>
      <c r="E43" s="55">
        <f t="shared" si="12"/>
        <v>17272.763722</v>
      </c>
      <c r="F43" s="55">
        <f t="shared" si="12"/>
        <v>608.17841345</v>
      </c>
      <c r="G43" s="55">
        <f t="shared" si="12"/>
        <v>7599.468463</v>
      </c>
      <c r="H43" s="55">
        <f t="shared" si="12"/>
        <v>0</v>
      </c>
      <c r="I43" s="37">
        <f t="shared" si="12"/>
        <v>4477.331914</v>
      </c>
      <c r="J43" s="37">
        <f t="shared" si="12"/>
        <v>118.11609399999999</v>
      </c>
      <c r="K43" s="90">
        <f t="shared" si="12"/>
        <v>353.5759</v>
      </c>
      <c r="L43" s="37">
        <f t="shared" si="12"/>
        <v>418.62868</v>
      </c>
      <c r="M43" s="60">
        <f t="shared" si="8"/>
        <v>81238.14074478332</v>
      </c>
      <c r="N43" s="37">
        <f>N44+N45+N46+N47+N48+N54</f>
        <v>-14280.39152388667</v>
      </c>
      <c r="O43" s="60">
        <f t="shared" si="9"/>
        <v>66957.74922089664</v>
      </c>
      <c r="P43" s="37">
        <f>P44+P45+P46+P47+P48+P54</f>
        <v>0</v>
      </c>
      <c r="Q43" s="85">
        <f t="shared" si="10"/>
        <v>66957.74922089664</v>
      </c>
      <c r="R43" s="60">
        <f t="shared" si="11"/>
        <v>10.102727982282914</v>
      </c>
    </row>
    <row r="44" spans="2:18" ht="23.25" customHeight="1">
      <c r="B44" s="91" t="s">
        <v>84</v>
      </c>
      <c r="C44" s="90">
        <v>6832.77804</v>
      </c>
      <c r="D44" s="90">
        <v>6499.643074333333</v>
      </c>
      <c r="E44" s="61">
        <v>54.422788</v>
      </c>
      <c r="F44" s="61">
        <v>32.456511</v>
      </c>
      <c r="G44" s="61">
        <v>52.466575</v>
      </c>
      <c r="H44" s="61"/>
      <c r="I44" s="90">
        <v>2319.962763</v>
      </c>
      <c r="J44" s="90">
        <v>0</v>
      </c>
      <c r="K44" s="62"/>
      <c r="L44" s="90">
        <v>86.40801</v>
      </c>
      <c r="M44" s="60">
        <f t="shared" si="8"/>
        <v>15878.137761333333</v>
      </c>
      <c r="N44" s="76"/>
      <c r="O44" s="60">
        <f t="shared" si="9"/>
        <v>15878.137761333333</v>
      </c>
      <c r="P44" s="76"/>
      <c r="Q44" s="85">
        <f t="shared" si="10"/>
        <v>15878.137761333333</v>
      </c>
      <c r="R44" s="60">
        <f t="shared" si="11"/>
        <v>2.395727283764529</v>
      </c>
    </row>
    <row r="45" spans="2:18" ht="23.25" customHeight="1">
      <c r="B45" s="91" t="s">
        <v>85</v>
      </c>
      <c r="C45" s="90">
        <v>1426.527868</v>
      </c>
      <c r="D45" s="90">
        <v>4704.42663</v>
      </c>
      <c r="E45" s="61">
        <v>126.724903</v>
      </c>
      <c r="F45" s="61">
        <v>14.973793</v>
      </c>
      <c r="G45" s="61">
        <v>7113.038</v>
      </c>
      <c r="H45" s="61">
        <v>0</v>
      </c>
      <c r="I45" s="62">
        <v>1491.310637</v>
      </c>
      <c r="J45" s="62">
        <v>0</v>
      </c>
      <c r="K45" s="62">
        <v>7.385</v>
      </c>
      <c r="L45" s="62">
        <v>307.91087</v>
      </c>
      <c r="M45" s="60">
        <f t="shared" si="8"/>
        <v>15192.297701</v>
      </c>
      <c r="N45" s="69">
        <v>-3518.805768</v>
      </c>
      <c r="O45" s="60">
        <f t="shared" si="9"/>
        <v>11673.491933</v>
      </c>
      <c r="P45" s="76"/>
      <c r="Q45" s="85">
        <f t="shared" si="10"/>
        <v>11673.491933</v>
      </c>
      <c r="R45" s="60">
        <f t="shared" si="11"/>
        <v>1.7613213552534894</v>
      </c>
    </row>
    <row r="46" spans="2:18" ht="17.25" customHeight="1">
      <c r="B46" s="91" t="s">
        <v>86</v>
      </c>
      <c r="C46" s="90">
        <v>3723.964744</v>
      </c>
      <c r="D46" s="90">
        <v>216.102677</v>
      </c>
      <c r="E46" s="61">
        <v>2.913477</v>
      </c>
      <c r="F46" s="61">
        <v>0.08644045</v>
      </c>
      <c r="G46" s="61">
        <v>1.504888</v>
      </c>
      <c r="H46" s="61">
        <v>0</v>
      </c>
      <c r="I46" s="62">
        <v>0.696268</v>
      </c>
      <c r="J46" s="62">
        <v>0</v>
      </c>
      <c r="K46" s="90">
        <v>346.1909</v>
      </c>
      <c r="L46" s="62">
        <v>24.3098</v>
      </c>
      <c r="M46" s="60">
        <f t="shared" si="8"/>
        <v>4315.769194449999</v>
      </c>
      <c r="N46" s="69">
        <v>-65.35889922</v>
      </c>
      <c r="O46" s="60">
        <f t="shared" si="9"/>
        <v>4250.410295229999</v>
      </c>
      <c r="P46" s="76"/>
      <c r="Q46" s="85">
        <f t="shared" si="10"/>
        <v>4250.410295229999</v>
      </c>
      <c r="R46" s="60">
        <f t="shared" si="11"/>
        <v>0.641310968863963</v>
      </c>
    </row>
    <row r="47" spans="2:18" ht="18.75" customHeight="1">
      <c r="B47" s="91" t="s">
        <v>87</v>
      </c>
      <c r="C47" s="90">
        <v>1770.077109</v>
      </c>
      <c r="D47" s="90">
        <v>658.008</v>
      </c>
      <c r="E47" s="61"/>
      <c r="F47" s="61">
        <v>0.462333</v>
      </c>
      <c r="G47" s="61"/>
      <c r="H47" s="61"/>
      <c r="I47" s="62"/>
      <c r="J47" s="90">
        <v>0</v>
      </c>
      <c r="K47" s="85"/>
      <c r="L47" s="90"/>
      <c r="M47" s="60">
        <f t="shared" si="8"/>
        <v>2428.547442</v>
      </c>
      <c r="N47" s="76"/>
      <c r="O47" s="60">
        <f t="shared" si="9"/>
        <v>2428.547442</v>
      </c>
      <c r="P47" s="76"/>
      <c r="Q47" s="85">
        <f t="shared" si="10"/>
        <v>2428.547442</v>
      </c>
      <c r="R47" s="60">
        <f t="shared" si="11"/>
        <v>0.36642441665195563</v>
      </c>
    </row>
    <row r="48" spans="2:18" ht="26.25" customHeight="1">
      <c r="B48" s="92" t="s">
        <v>88</v>
      </c>
      <c r="C48" s="85">
        <f>SUM(C49:C53)</f>
        <v>20935.064539000003</v>
      </c>
      <c r="D48" s="85">
        <f aca="true" t="shared" si="13" ref="D48:L48">D49+D50+D52+D53+D51</f>
        <v>2731.952512</v>
      </c>
      <c r="E48" s="93">
        <f t="shared" si="13"/>
        <v>17088.702554</v>
      </c>
      <c r="F48" s="93">
        <f t="shared" si="13"/>
        <v>560.199336</v>
      </c>
      <c r="G48" s="93">
        <f t="shared" si="13"/>
        <v>432.459</v>
      </c>
      <c r="H48" s="93">
        <f t="shared" si="13"/>
        <v>0</v>
      </c>
      <c r="I48" s="85">
        <f t="shared" si="13"/>
        <v>664.674818</v>
      </c>
      <c r="J48" s="85">
        <f t="shared" si="13"/>
        <v>118.11609399999999</v>
      </c>
      <c r="K48" s="85">
        <f t="shared" si="13"/>
        <v>0</v>
      </c>
      <c r="L48" s="85">
        <f t="shared" si="13"/>
        <v>0</v>
      </c>
      <c r="M48" s="60">
        <f t="shared" si="8"/>
        <v>42531.168853</v>
      </c>
      <c r="N48" s="85">
        <f>N49+N50+N52+N53+N51</f>
        <v>-9922.834966666669</v>
      </c>
      <c r="O48" s="60">
        <f t="shared" si="9"/>
        <v>32608.333886333334</v>
      </c>
      <c r="P48" s="85">
        <f>P49+P50+P52+P53+P51</f>
        <v>0</v>
      </c>
      <c r="Q48" s="85">
        <f t="shared" si="10"/>
        <v>32608.333886333334</v>
      </c>
      <c r="R48" s="60">
        <f t="shared" si="11"/>
        <v>4.920014950357264</v>
      </c>
    </row>
    <row r="49" spans="2:18" ht="32.25" customHeight="1">
      <c r="B49" s="94" t="s">
        <v>89</v>
      </c>
      <c r="C49" s="90">
        <v>8848.855044</v>
      </c>
      <c r="D49" s="62">
        <v>174.24725899999999</v>
      </c>
      <c r="E49" s="95">
        <v>0.018662</v>
      </c>
      <c r="F49" s="95">
        <v>140.686269</v>
      </c>
      <c r="G49" s="95"/>
      <c r="H49" s="95">
        <v>0</v>
      </c>
      <c r="I49" s="90">
        <v>248.567096</v>
      </c>
      <c r="J49" s="90"/>
      <c r="K49" s="37"/>
      <c r="L49" s="62"/>
      <c r="M49" s="60">
        <f t="shared" si="8"/>
        <v>9412.37433</v>
      </c>
      <c r="N49" s="69">
        <v>-9123.424023000003</v>
      </c>
      <c r="O49" s="60">
        <f t="shared" si="9"/>
        <v>288.95030699999734</v>
      </c>
      <c r="P49" s="76"/>
      <c r="Q49" s="85">
        <f t="shared" si="10"/>
        <v>288.95030699999734</v>
      </c>
      <c r="R49" s="60">
        <f t="shared" si="11"/>
        <v>0.04359743847403807</v>
      </c>
    </row>
    <row r="50" spans="2:18" ht="15.75">
      <c r="B50" s="96" t="s">
        <v>90</v>
      </c>
      <c r="C50" s="90">
        <v>4947.036969</v>
      </c>
      <c r="D50" s="62">
        <v>179.33553533333335</v>
      </c>
      <c r="E50" s="61">
        <v>0</v>
      </c>
      <c r="F50" s="61">
        <v>0.024956</v>
      </c>
      <c r="G50" s="61"/>
      <c r="H50" s="61"/>
      <c r="I50" s="62">
        <v>84.618167</v>
      </c>
      <c r="J50" s="97">
        <v>0.38809399999999994</v>
      </c>
      <c r="K50" s="62"/>
      <c r="L50" s="62"/>
      <c r="M50" s="60">
        <f t="shared" si="8"/>
        <v>5211.403721333333</v>
      </c>
      <c r="N50" s="69">
        <v>-224.22530366666666</v>
      </c>
      <c r="O50" s="60">
        <f t="shared" si="9"/>
        <v>4987.178417666666</v>
      </c>
      <c r="P50" s="76"/>
      <c r="Q50" s="85">
        <f t="shared" si="10"/>
        <v>4987.178417666666</v>
      </c>
      <c r="R50" s="60">
        <f t="shared" si="11"/>
        <v>0.752476114251974</v>
      </c>
    </row>
    <row r="51" spans="2:18" ht="38.25" customHeight="1">
      <c r="B51" s="72" t="s">
        <v>91</v>
      </c>
      <c r="C51" s="90">
        <v>1886.298155</v>
      </c>
      <c r="D51" s="62">
        <v>1068.569028</v>
      </c>
      <c r="E51" s="62">
        <v>0.017132</v>
      </c>
      <c r="F51" s="62">
        <v>15.581734</v>
      </c>
      <c r="G51" s="62">
        <v>18.062</v>
      </c>
      <c r="H51" s="61"/>
      <c r="I51" s="62">
        <v>174.055726</v>
      </c>
      <c r="J51" s="62">
        <v>117.728</v>
      </c>
      <c r="K51" s="62"/>
      <c r="L51" s="62"/>
      <c r="M51" s="60">
        <f t="shared" si="8"/>
        <v>3280.3117749999997</v>
      </c>
      <c r="N51" s="69">
        <v>-575.18564</v>
      </c>
      <c r="O51" s="60">
        <f t="shared" si="9"/>
        <v>2705.1261349999995</v>
      </c>
      <c r="P51" s="76">
        <v>0</v>
      </c>
      <c r="Q51" s="60">
        <f t="shared" si="10"/>
        <v>2705.1261349999995</v>
      </c>
      <c r="R51" s="60">
        <f t="shared" si="11"/>
        <v>0.40815519962460517</v>
      </c>
    </row>
    <row r="52" spans="2:18" ht="15.75">
      <c r="B52" s="96" t="s">
        <v>92</v>
      </c>
      <c r="C52" s="90">
        <v>4577.315939</v>
      </c>
      <c r="D52" s="62">
        <v>1072.537892</v>
      </c>
      <c r="E52" s="61">
        <v>17088.66676</v>
      </c>
      <c r="F52" s="61">
        <v>399.511352</v>
      </c>
      <c r="G52" s="61">
        <v>414.397</v>
      </c>
      <c r="H52" s="61"/>
      <c r="I52" s="62">
        <v>20.097459</v>
      </c>
      <c r="J52" s="62"/>
      <c r="K52" s="62"/>
      <c r="L52" s="62"/>
      <c r="M52" s="60">
        <f t="shared" si="8"/>
        <v>23572.526402000003</v>
      </c>
      <c r="N52" s="76"/>
      <c r="O52" s="60">
        <f t="shared" si="9"/>
        <v>23572.526402000003</v>
      </c>
      <c r="P52" s="76"/>
      <c r="Q52" s="85">
        <f t="shared" si="10"/>
        <v>23572.526402000003</v>
      </c>
      <c r="R52" s="60">
        <f t="shared" si="11"/>
        <v>3.5566730492826313</v>
      </c>
    </row>
    <row r="53" spans="2:18" ht="15.75">
      <c r="B53" s="96" t="s">
        <v>93</v>
      </c>
      <c r="C53" s="90">
        <v>675.558432</v>
      </c>
      <c r="D53" s="62">
        <v>237.26279766666667</v>
      </c>
      <c r="E53" s="61">
        <v>0</v>
      </c>
      <c r="F53" s="61">
        <v>4.395025</v>
      </c>
      <c r="G53" s="61">
        <v>0</v>
      </c>
      <c r="H53" s="61"/>
      <c r="I53" s="62">
        <v>137.33637</v>
      </c>
      <c r="J53" s="62">
        <v>0</v>
      </c>
      <c r="K53" s="60">
        <v>0</v>
      </c>
      <c r="L53" s="62"/>
      <c r="M53" s="60">
        <f t="shared" si="8"/>
        <v>1054.5526246666668</v>
      </c>
      <c r="N53" s="76"/>
      <c r="O53" s="60">
        <f t="shared" si="9"/>
        <v>1054.5526246666668</v>
      </c>
      <c r="P53" s="76"/>
      <c r="Q53" s="85">
        <f t="shared" si="10"/>
        <v>1054.5526246666668</v>
      </c>
      <c r="R53" s="60">
        <f t="shared" si="11"/>
        <v>0.15911314872401497</v>
      </c>
    </row>
    <row r="54" spans="2:18" s="76" customFormat="1" ht="31.5" customHeight="1">
      <c r="B54" s="98" t="s">
        <v>94</v>
      </c>
      <c r="C54" s="90">
        <v>891.532365</v>
      </c>
      <c r="D54" s="62">
        <v>0</v>
      </c>
      <c r="E54" s="61">
        <v>0</v>
      </c>
      <c r="F54" s="61"/>
      <c r="G54" s="61"/>
      <c r="H54" s="61">
        <v>0</v>
      </c>
      <c r="I54" s="62">
        <v>0.687428</v>
      </c>
      <c r="J54" s="60">
        <v>0</v>
      </c>
      <c r="K54" s="60"/>
      <c r="L54" s="62"/>
      <c r="M54" s="60">
        <f t="shared" si="8"/>
        <v>892.219793</v>
      </c>
      <c r="N54" s="69">
        <v>-773.39189</v>
      </c>
      <c r="O54" s="60">
        <f t="shared" si="9"/>
        <v>118.82790299999999</v>
      </c>
      <c r="Q54" s="85">
        <f t="shared" si="10"/>
        <v>118.82790299999999</v>
      </c>
      <c r="R54" s="60">
        <f t="shared" si="11"/>
        <v>0.017929007391715667</v>
      </c>
    </row>
    <row r="55" spans="2:18" ht="19.5" customHeight="1">
      <c r="B55" s="89" t="s">
        <v>95</v>
      </c>
      <c r="C55" s="60">
        <v>361.688821</v>
      </c>
      <c r="D55" s="60">
        <v>1522.2219113333333</v>
      </c>
      <c r="E55" s="99">
        <v>1.121686</v>
      </c>
      <c r="F55" s="99">
        <v>0.136975</v>
      </c>
      <c r="G55" s="99">
        <v>0</v>
      </c>
      <c r="H55" s="99">
        <v>0</v>
      </c>
      <c r="I55" s="60">
        <v>135.022759</v>
      </c>
      <c r="J55" s="60">
        <v>0</v>
      </c>
      <c r="K55" s="62">
        <v>0</v>
      </c>
      <c r="L55" s="60">
        <v>1070.4660200000003</v>
      </c>
      <c r="M55" s="60">
        <f t="shared" si="8"/>
        <v>3090.6581723333334</v>
      </c>
      <c r="N55" s="60">
        <f>N56+N57</f>
        <v>-4.39</v>
      </c>
      <c r="O55" s="60">
        <f t="shared" si="9"/>
        <v>3086.2681723333335</v>
      </c>
      <c r="P55" s="76">
        <f>P56+P57</f>
        <v>0</v>
      </c>
      <c r="Q55" s="85">
        <f t="shared" si="10"/>
        <v>3086.2681723333335</v>
      </c>
      <c r="R55" s="60">
        <f t="shared" si="11"/>
        <v>0.4656627229597844</v>
      </c>
    </row>
    <row r="56" spans="2:18" ht="19.5" customHeight="1">
      <c r="B56" s="96" t="s">
        <v>96</v>
      </c>
      <c r="C56" s="62">
        <v>361.688821</v>
      </c>
      <c r="D56" s="90">
        <v>1463.6847273333333</v>
      </c>
      <c r="E56" s="61">
        <v>1.121686</v>
      </c>
      <c r="F56" s="61">
        <v>0.136975</v>
      </c>
      <c r="G56" s="61"/>
      <c r="H56" s="61">
        <v>0</v>
      </c>
      <c r="I56" s="62">
        <v>135.022759</v>
      </c>
      <c r="J56" s="62">
        <v>0</v>
      </c>
      <c r="K56" s="60">
        <v>0</v>
      </c>
      <c r="L56" s="90">
        <v>1070.4660200000003</v>
      </c>
      <c r="M56" s="60">
        <f t="shared" si="8"/>
        <v>3032.120988333333</v>
      </c>
      <c r="N56" s="60">
        <v>-4.39</v>
      </c>
      <c r="O56" s="60">
        <f t="shared" si="9"/>
        <v>3027.7309883333332</v>
      </c>
      <c r="P56" s="76"/>
      <c r="Q56" s="85">
        <f t="shared" si="10"/>
        <v>3027.7309883333332</v>
      </c>
      <c r="R56" s="60">
        <f t="shared" si="11"/>
        <v>0.45683050781393414</v>
      </c>
    </row>
    <row r="57" spans="2:18" ht="19.5" customHeight="1">
      <c r="B57" s="96" t="s">
        <v>97</v>
      </c>
      <c r="C57" s="62">
        <v>0</v>
      </c>
      <c r="D57" s="90">
        <v>58.537183999999996</v>
      </c>
      <c r="E57" s="95"/>
      <c r="F57" s="95"/>
      <c r="G57" s="95"/>
      <c r="H57" s="95"/>
      <c r="I57" s="62">
        <v>0</v>
      </c>
      <c r="J57" s="60"/>
      <c r="K57" s="60"/>
      <c r="L57" s="90"/>
      <c r="M57" s="60">
        <f t="shared" si="8"/>
        <v>58.537183999999996</v>
      </c>
      <c r="N57" s="76"/>
      <c r="O57" s="60">
        <f t="shared" si="9"/>
        <v>58.537183999999996</v>
      </c>
      <c r="P57" s="76">
        <v>0</v>
      </c>
      <c r="Q57" s="85">
        <f t="shared" si="10"/>
        <v>58.537183999999996</v>
      </c>
      <c r="R57" s="60">
        <f t="shared" si="11"/>
        <v>0.008832215145850213</v>
      </c>
    </row>
    <row r="58" spans="2:18" ht="23.25" customHeight="1">
      <c r="B58" s="89" t="s">
        <v>79</v>
      </c>
      <c r="C58" s="85">
        <v>998.447644</v>
      </c>
      <c r="D58" s="85">
        <v>444.63483099999996</v>
      </c>
      <c r="E58" s="95">
        <v>0</v>
      </c>
      <c r="F58" s="95">
        <v>0</v>
      </c>
      <c r="G58" s="95"/>
      <c r="H58" s="95"/>
      <c r="I58" s="85">
        <v>2.158545</v>
      </c>
      <c r="J58" s="60"/>
      <c r="K58" s="60">
        <v>0</v>
      </c>
      <c r="L58" s="85">
        <v>176.92371</v>
      </c>
      <c r="M58" s="60">
        <f t="shared" si="8"/>
        <v>1622.16473</v>
      </c>
      <c r="N58" s="85">
        <f>N59+N60</f>
        <v>-39.02904</v>
      </c>
      <c r="O58" s="60">
        <f t="shared" si="9"/>
        <v>1583.13569</v>
      </c>
      <c r="P58" s="85">
        <f>P59+P60</f>
        <v>-1583.13569</v>
      </c>
      <c r="Q58" s="85">
        <f t="shared" si="10"/>
        <v>0</v>
      </c>
      <c r="R58" s="60">
        <f t="shared" si="11"/>
        <v>0</v>
      </c>
    </row>
    <row r="59" spans="2:18" ht="15.75">
      <c r="B59" s="100" t="s">
        <v>98</v>
      </c>
      <c r="C59" s="101">
        <v>96.5649</v>
      </c>
      <c r="D59" s="90">
        <v>0</v>
      </c>
      <c r="E59" s="95">
        <v>0</v>
      </c>
      <c r="F59" s="95">
        <v>0</v>
      </c>
      <c r="G59" s="95"/>
      <c r="H59" s="95">
        <v>0</v>
      </c>
      <c r="I59" s="90"/>
      <c r="J59" s="60"/>
      <c r="K59" s="60"/>
      <c r="L59" s="90"/>
      <c r="M59" s="102">
        <f t="shared" si="8"/>
        <v>96.5649</v>
      </c>
      <c r="N59" s="76"/>
      <c r="O59" s="60">
        <f t="shared" si="9"/>
        <v>96.5649</v>
      </c>
      <c r="P59" s="103">
        <f>-O59</f>
        <v>-96.5649</v>
      </c>
      <c r="Q59" s="85"/>
      <c r="R59" s="60">
        <f t="shared" si="11"/>
        <v>0</v>
      </c>
    </row>
    <row r="60" spans="2:18" ht="19.5" customHeight="1">
      <c r="B60" s="100" t="s">
        <v>99</v>
      </c>
      <c r="C60" s="90">
        <v>901.882744</v>
      </c>
      <c r="D60" s="90">
        <v>444.63483099999996</v>
      </c>
      <c r="E60" s="95">
        <v>0</v>
      </c>
      <c r="F60" s="95">
        <v>0</v>
      </c>
      <c r="G60" s="95"/>
      <c r="H60" s="95">
        <v>0</v>
      </c>
      <c r="I60" s="90">
        <v>2.158545</v>
      </c>
      <c r="J60" s="60"/>
      <c r="K60" s="60"/>
      <c r="L60" s="90">
        <v>176.92371</v>
      </c>
      <c r="M60" s="60">
        <f t="shared" si="8"/>
        <v>1525.5998299999999</v>
      </c>
      <c r="N60" s="69">
        <v>-39.02904</v>
      </c>
      <c r="O60" s="60">
        <f t="shared" si="9"/>
        <v>1486.57079</v>
      </c>
      <c r="P60" s="76">
        <f>-O60</f>
        <v>-1486.57079</v>
      </c>
      <c r="Q60" s="85">
        <f>O60+P60</f>
        <v>0</v>
      </c>
      <c r="R60" s="60">
        <f t="shared" si="11"/>
        <v>0</v>
      </c>
    </row>
    <row r="61" spans="2:18" ht="34.5" customHeight="1">
      <c r="B61" s="104" t="s">
        <v>100</v>
      </c>
      <c r="C61" s="90">
        <v>-216.040568</v>
      </c>
      <c r="D61" s="90">
        <v>-64.985006</v>
      </c>
      <c r="E61" s="95">
        <v>-14.100376</v>
      </c>
      <c r="F61" s="95">
        <v>-6.313357</v>
      </c>
      <c r="G61" s="95">
        <v>-8.155339</v>
      </c>
      <c r="H61" s="95">
        <v>0</v>
      </c>
      <c r="I61" s="95">
        <v>-5.673042</v>
      </c>
      <c r="J61" s="60"/>
      <c r="K61" s="90">
        <v>-0.003656</v>
      </c>
      <c r="L61" s="90"/>
      <c r="M61" s="60">
        <f t="shared" si="8"/>
        <v>-315.271344</v>
      </c>
      <c r="N61" s="76"/>
      <c r="O61" s="60">
        <f t="shared" si="9"/>
        <v>-315.271344</v>
      </c>
      <c r="P61" s="76"/>
      <c r="Q61" s="85">
        <f>O61+P61</f>
        <v>-315.271344</v>
      </c>
      <c r="R61" s="60">
        <f t="shared" si="11"/>
        <v>-0.04756881266323561</v>
      </c>
    </row>
    <row r="62" spans="2:18" ht="12" customHeight="1">
      <c r="B62" s="104"/>
      <c r="C62" s="90"/>
      <c r="D62" s="90"/>
      <c r="E62" s="95"/>
      <c r="F62" s="95"/>
      <c r="G62" s="95"/>
      <c r="H62" s="95"/>
      <c r="I62" s="37"/>
      <c r="J62" s="60"/>
      <c r="K62" s="90"/>
      <c r="L62" s="90"/>
      <c r="M62" s="60"/>
      <c r="N62" s="76"/>
      <c r="O62" s="60"/>
      <c r="P62" s="76"/>
      <c r="Q62" s="85"/>
      <c r="R62" s="60"/>
    </row>
    <row r="63" spans="2:18" ht="26.25" customHeight="1" thickBot="1">
      <c r="B63" s="105" t="s">
        <v>101</v>
      </c>
      <c r="C63" s="106">
        <f>C17-C42</f>
        <v>-6249.158157000016</v>
      </c>
      <c r="D63" s="106">
        <f>D17-D42</f>
        <v>2490.1237459999975</v>
      </c>
      <c r="E63" s="107">
        <f>E17-E42</f>
        <v>177.7504417300006</v>
      </c>
      <c r="F63" s="107">
        <f>F17-F42</f>
        <v>-11.11879544999988</v>
      </c>
      <c r="G63" s="107">
        <f>G17-G42</f>
        <v>-691.7032589999999</v>
      </c>
      <c r="H63" s="107">
        <f>H17-H42</f>
        <v>0</v>
      </c>
      <c r="I63" s="106">
        <f>I17-I42</f>
        <v>917.7847389999988</v>
      </c>
      <c r="J63" s="106">
        <f>J17-J42</f>
        <v>0</v>
      </c>
      <c r="K63" s="106">
        <f>K17-K42</f>
        <v>49.68775599999998</v>
      </c>
      <c r="L63" s="106">
        <f>L17-L42</f>
        <v>37.84845999999948</v>
      </c>
      <c r="M63" s="106">
        <f>SUM(C63:L63)</f>
        <v>-3278.78506872002</v>
      </c>
      <c r="N63" s="108">
        <f>N17-N42</f>
        <v>0</v>
      </c>
      <c r="O63" s="106">
        <f>O17-O42</f>
        <v>-3278.7850687200116</v>
      </c>
      <c r="P63" s="106">
        <f>P17-P42</f>
        <v>1401.5703780000001</v>
      </c>
      <c r="Q63" s="106">
        <f>Q17-Q42</f>
        <v>-1877.2146907200222</v>
      </c>
      <c r="R63" s="109">
        <f>Q63/$Q$7*100</f>
        <v>-0.28323815548404074</v>
      </c>
    </row>
    <row r="64" spans="2:18" ht="15.75" customHeight="1" thickTop="1">
      <c r="B64" s="114"/>
      <c r="C64" s="112"/>
      <c r="D64" s="112"/>
      <c r="E64" s="112"/>
      <c r="F64" s="112"/>
      <c r="G64" s="112"/>
      <c r="H64" s="112"/>
      <c r="I64" s="112"/>
      <c r="J64" s="112"/>
      <c r="K64" s="112"/>
      <c r="L64" s="113"/>
      <c r="M64" s="44"/>
      <c r="N64" s="44"/>
      <c r="O64" s="44"/>
      <c r="P64" s="44"/>
      <c r="Q64" s="44"/>
      <c r="R64" s="110"/>
    </row>
    <row r="65" spans="2:18" ht="15.75" customHeight="1">
      <c r="B65" s="114"/>
      <c r="C65" s="44"/>
      <c r="D65" s="44"/>
      <c r="E65" s="45"/>
      <c r="F65" s="45"/>
      <c r="G65" s="45"/>
      <c r="H65" s="45"/>
      <c r="I65" s="44"/>
      <c r="J65" s="44"/>
      <c r="K65" s="44"/>
      <c r="L65" s="113"/>
      <c r="M65" s="44"/>
      <c r="N65" s="44"/>
      <c r="O65" s="44"/>
      <c r="P65" s="44"/>
      <c r="Q65" s="44"/>
      <c r="R65" s="110"/>
    </row>
    <row r="66" spans="2:18" ht="21.75" customHeight="1">
      <c r="B66" s="111"/>
      <c r="C66" s="44"/>
      <c r="D66" s="44"/>
      <c r="E66" s="45"/>
      <c r="F66" s="45"/>
      <c r="G66" s="45"/>
      <c r="H66" s="45"/>
      <c r="I66" s="44"/>
      <c r="J66" s="44"/>
      <c r="K66" s="44"/>
      <c r="L66" s="44"/>
      <c r="M66" s="44"/>
      <c r="N66" s="44"/>
      <c r="O66" s="44"/>
      <c r="P66" s="44"/>
      <c r="Q66" s="44"/>
      <c r="R66" s="110"/>
    </row>
    <row r="67" spans="2:18" ht="21.75" customHeight="1">
      <c r="B67" s="111"/>
      <c r="C67" s="44"/>
      <c r="D67" s="44"/>
      <c r="E67" s="45"/>
      <c r="F67" s="45"/>
      <c r="G67" s="45"/>
      <c r="H67" s="45"/>
      <c r="I67" s="44"/>
      <c r="J67" s="44"/>
      <c r="K67" s="44"/>
      <c r="L67" s="44"/>
      <c r="M67" s="44"/>
      <c r="N67" s="44"/>
      <c r="O67" s="44"/>
      <c r="P67" s="44"/>
      <c r="Q67" s="44"/>
      <c r="R67" s="110"/>
    </row>
    <row r="68" spans="2:18" ht="24.75" customHeight="1">
      <c r="B68" s="11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110"/>
    </row>
    <row r="69" spans="3:18" ht="19.5" customHeight="1">
      <c r="C69" s="115"/>
      <c r="D69" s="116"/>
      <c r="E69" s="17"/>
      <c r="F69" s="17"/>
      <c r="G69" s="17"/>
      <c r="H69" s="17"/>
      <c r="J69" s="115"/>
      <c r="K69" s="115"/>
      <c r="L69" s="115"/>
      <c r="M69" s="117"/>
      <c r="N69" s="115"/>
      <c r="O69" s="117"/>
      <c r="P69" s="115"/>
      <c r="Q69" s="117"/>
      <c r="R69" s="118"/>
    </row>
    <row r="70" spans="3:18" ht="19.5" customHeight="1">
      <c r="C70" s="115"/>
      <c r="D70" s="116"/>
      <c r="E70" s="17"/>
      <c r="F70" s="17"/>
      <c r="G70" s="17"/>
      <c r="H70" s="17"/>
      <c r="I70" s="115"/>
      <c r="J70" s="115"/>
      <c r="K70" s="115"/>
      <c r="L70" s="115"/>
      <c r="M70" s="117"/>
      <c r="N70" s="115"/>
      <c r="O70" s="117"/>
      <c r="P70" s="115"/>
      <c r="Q70" s="117"/>
      <c r="R70" s="118"/>
    </row>
    <row r="71" spans="3:18" ht="19.5" customHeight="1">
      <c r="C71" s="115"/>
      <c r="D71" s="116"/>
      <c r="E71" s="17"/>
      <c r="F71" s="17"/>
      <c r="G71" s="17"/>
      <c r="H71" s="17"/>
      <c r="I71" s="115"/>
      <c r="J71" s="115"/>
      <c r="K71" s="115"/>
      <c r="L71" s="115"/>
      <c r="M71" s="117"/>
      <c r="N71" s="115"/>
      <c r="O71" s="117"/>
      <c r="P71" s="115"/>
      <c r="Q71" s="117"/>
      <c r="R71" s="118"/>
    </row>
    <row r="72" spans="3:18" ht="19.5" customHeight="1">
      <c r="C72" s="115"/>
      <c r="D72" s="116"/>
      <c r="E72" s="17"/>
      <c r="F72" s="17"/>
      <c r="G72" s="17"/>
      <c r="H72" s="17"/>
      <c r="I72" s="115"/>
      <c r="J72" s="115"/>
      <c r="K72" s="115"/>
      <c r="L72" s="115"/>
      <c r="M72" s="117"/>
      <c r="N72" s="115"/>
      <c r="O72" s="117"/>
      <c r="P72" s="115"/>
      <c r="Q72" s="117"/>
      <c r="R72" s="118"/>
    </row>
    <row r="73" spans="3:18" ht="19.5" customHeight="1">
      <c r="C73" s="115"/>
      <c r="D73" s="116"/>
      <c r="E73" s="17"/>
      <c r="F73" s="17"/>
      <c r="G73" s="17"/>
      <c r="H73" s="17"/>
      <c r="I73" s="115"/>
      <c r="J73" s="115"/>
      <c r="K73" s="115"/>
      <c r="L73" s="115"/>
      <c r="M73" s="117"/>
      <c r="N73" s="115"/>
      <c r="O73" s="117"/>
      <c r="P73" s="115"/>
      <c r="Q73" s="117"/>
      <c r="R73" s="118"/>
    </row>
    <row r="74" spans="3:18" ht="19.5" customHeight="1">
      <c r="C74" s="115"/>
      <c r="D74" s="116"/>
      <c r="E74" s="17"/>
      <c r="F74" s="17"/>
      <c r="G74" s="17"/>
      <c r="H74" s="17"/>
      <c r="I74" s="115"/>
      <c r="J74" s="115"/>
      <c r="K74" s="115"/>
      <c r="L74" s="115"/>
      <c r="M74" s="117"/>
      <c r="N74" s="115"/>
      <c r="O74" s="117"/>
      <c r="P74" s="115"/>
      <c r="Q74" s="117"/>
      <c r="R74" s="118"/>
    </row>
    <row r="75" spans="3:18" ht="19.5" customHeight="1">
      <c r="C75" s="115"/>
      <c r="D75" s="116"/>
      <c r="E75" s="17"/>
      <c r="F75" s="17"/>
      <c r="G75" s="17"/>
      <c r="H75" s="17"/>
      <c r="I75" s="115"/>
      <c r="J75" s="115"/>
      <c r="K75" s="115"/>
      <c r="L75" s="115"/>
      <c r="M75" s="117"/>
      <c r="N75" s="115"/>
      <c r="O75" s="117"/>
      <c r="P75" s="115"/>
      <c r="Q75" s="117"/>
      <c r="R75" s="118"/>
    </row>
    <row r="76" spans="3:18" ht="19.5" customHeight="1">
      <c r="C76" s="115"/>
      <c r="D76" s="116"/>
      <c r="E76" s="17"/>
      <c r="F76" s="17"/>
      <c r="G76" s="17"/>
      <c r="H76" s="17"/>
      <c r="I76" s="115"/>
      <c r="J76" s="115"/>
      <c r="K76" s="115"/>
      <c r="L76" s="115"/>
      <c r="M76" s="117"/>
      <c r="N76" s="115"/>
      <c r="O76" s="117"/>
      <c r="P76" s="115"/>
      <c r="Q76" s="117"/>
      <c r="R76" s="118"/>
    </row>
    <row r="77" spans="3:18" ht="19.5" customHeight="1">
      <c r="C77" s="115"/>
      <c r="D77" s="116"/>
      <c r="E77" s="17"/>
      <c r="F77" s="17"/>
      <c r="G77" s="17"/>
      <c r="H77" s="17"/>
      <c r="I77" s="115"/>
      <c r="J77" s="115"/>
      <c r="K77" s="115"/>
      <c r="L77" s="115"/>
      <c r="M77" s="117"/>
      <c r="N77" s="115"/>
      <c r="O77" s="117"/>
      <c r="P77" s="115"/>
      <c r="Q77" s="117"/>
      <c r="R77" s="118"/>
    </row>
    <row r="78" spans="3:18" ht="19.5" customHeight="1">
      <c r="C78" s="115"/>
      <c r="D78" s="116"/>
      <c r="E78" s="17"/>
      <c r="F78" s="17"/>
      <c r="G78" s="17"/>
      <c r="H78" s="17"/>
      <c r="I78" s="115"/>
      <c r="J78" s="115"/>
      <c r="K78" s="115"/>
      <c r="L78" s="115"/>
      <c r="M78" s="117"/>
      <c r="N78" s="115"/>
      <c r="O78" s="117"/>
      <c r="P78" s="115"/>
      <c r="Q78" s="117"/>
      <c r="R78" s="118"/>
    </row>
    <row r="79" spans="3:18" ht="19.5" customHeight="1">
      <c r="C79" s="115"/>
      <c r="D79" s="116"/>
      <c r="E79" s="17"/>
      <c r="F79" s="17"/>
      <c r="G79" s="17"/>
      <c r="H79" s="17"/>
      <c r="I79" s="115"/>
      <c r="J79" s="115"/>
      <c r="K79" s="115"/>
      <c r="L79" s="115"/>
      <c r="M79" s="117"/>
      <c r="N79" s="115"/>
      <c r="O79" s="117"/>
      <c r="P79" s="115"/>
      <c r="Q79" s="117"/>
      <c r="R79" s="118"/>
    </row>
    <row r="80" spans="3:18" ht="19.5" customHeight="1">
      <c r="C80" s="115"/>
      <c r="D80" s="116"/>
      <c r="E80" s="17"/>
      <c r="F80" s="17"/>
      <c r="G80" s="17"/>
      <c r="H80" s="17"/>
      <c r="I80" s="115"/>
      <c r="J80" s="115"/>
      <c r="K80" s="115"/>
      <c r="L80" s="115"/>
      <c r="M80" s="117"/>
      <c r="N80" s="115"/>
      <c r="O80" s="117"/>
      <c r="P80" s="115"/>
      <c r="Q80" s="117"/>
      <c r="R80" s="118"/>
    </row>
    <row r="81" spans="3:18" ht="19.5" customHeight="1">
      <c r="C81" s="115"/>
      <c r="D81" s="116"/>
      <c r="E81" s="17"/>
      <c r="F81" s="17"/>
      <c r="G81" s="17"/>
      <c r="H81" s="17"/>
      <c r="I81" s="115"/>
      <c r="J81" s="115"/>
      <c r="K81" s="115"/>
      <c r="L81" s="115"/>
      <c r="M81" s="117"/>
      <c r="N81" s="115"/>
      <c r="O81" s="117"/>
      <c r="P81" s="115"/>
      <c r="Q81" s="117"/>
      <c r="R81" s="118"/>
    </row>
    <row r="82" spans="3:18" ht="19.5" customHeight="1">
      <c r="C82" s="115"/>
      <c r="D82" s="116"/>
      <c r="E82" s="17"/>
      <c r="F82" s="17"/>
      <c r="G82" s="17"/>
      <c r="H82" s="17"/>
      <c r="I82" s="115"/>
      <c r="J82" s="115"/>
      <c r="K82" s="115"/>
      <c r="L82" s="115"/>
      <c r="M82" s="117"/>
      <c r="N82" s="115"/>
      <c r="O82" s="117"/>
      <c r="P82" s="115"/>
      <c r="Q82" s="117"/>
      <c r="R82" s="118"/>
    </row>
    <row r="83" spans="3:18" ht="19.5" customHeight="1">
      <c r="C83" s="115"/>
      <c r="D83" s="116"/>
      <c r="E83" s="17"/>
      <c r="F83" s="17"/>
      <c r="G83" s="17"/>
      <c r="H83" s="17"/>
      <c r="I83" s="115"/>
      <c r="J83" s="115"/>
      <c r="K83" s="115"/>
      <c r="L83" s="115"/>
      <c r="M83" s="117"/>
      <c r="N83" s="115"/>
      <c r="O83" s="117"/>
      <c r="P83" s="115"/>
      <c r="Q83" s="117"/>
      <c r="R83" s="118"/>
    </row>
    <row r="84" spans="3:18" ht="19.5" customHeight="1">
      <c r="C84" s="115"/>
      <c r="D84" s="116"/>
      <c r="E84" s="17"/>
      <c r="F84" s="17"/>
      <c r="G84" s="17"/>
      <c r="H84" s="17"/>
      <c r="I84" s="115"/>
      <c r="J84" s="115"/>
      <c r="K84" s="115"/>
      <c r="L84" s="115"/>
      <c r="M84" s="117"/>
      <c r="N84" s="115"/>
      <c r="O84" s="117"/>
      <c r="P84" s="115"/>
      <c r="Q84" s="117"/>
      <c r="R84" s="118"/>
    </row>
    <row r="85" spans="2:18" ht="19.5" customHeight="1">
      <c r="B85" s="89"/>
      <c r="C85" s="115"/>
      <c r="D85" s="116"/>
      <c r="E85" s="17"/>
      <c r="F85" s="17"/>
      <c r="G85" s="17"/>
      <c r="H85" s="17"/>
      <c r="I85" s="115"/>
      <c r="J85" s="115"/>
      <c r="K85" s="115"/>
      <c r="L85" s="115"/>
      <c r="M85" s="117"/>
      <c r="N85" s="115"/>
      <c r="O85" s="117"/>
      <c r="P85" s="115"/>
      <c r="Q85" s="117"/>
      <c r="R85" s="118"/>
    </row>
    <row r="86" spans="2:18" ht="19.5" customHeight="1">
      <c r="B86" s="89"/>
      <c r="C86" s="115"/>
      <c r="D86" s="116"/>
      <c r="E86" s="17"/>
      <c r="F86" s="17"/>
      <c r="G86" s="17"/>
      <c r="H86" s="17"/>
      <c r="I86" s="115"/>
      <c r="J86" s="115"/>
      <c r="K86" s="115"/>
      <c r="L86" s="115"/>
      <c r="M86" s="117"/>
      <c r="N86" s="115"/>
      <c r="O86" s="117"/>
      <c r="P86" s="115"/>
      <c r="Q86" s="117"/>
      <c r="R86" s="118"/>
    </row>
    <row r="87" spans="2:18" ht="19.5" customHeight="1">
      <c r="B87" s="89"/>
      <c r="C87" s="115"/>
      <c r="D87" s="116"/>
      <c r="E87" s="17"/>
      <c r="F87" s="17"/>
      <c r="G87" s="17"/>
      <c r="H87" s="17"/>
      <c r="I87" s="115"/>
      <c r="J87" s="115"/>
      <c r="K87" s="115"/>
      <c r="L87" s="115"/>
      <c r="M87" s="117"/>
      <c r="N87" s="115"/>
      <c r="O87" s="117"/>
      <c r="P87" s="115"/>
      <c r="Q87" s="117"/>
      <c r="R87" s="118"/>
    </row>
    <row r="88" spans="2:18" ht="19.5" customHeight="1">
      <c r="B88" s="89"/>
      <c r="C88" s="115"/>
      <c r="D88" s="116"/>
      <c r="E88" s="17"/>
      <c r="F88" s="17"/>
      <c r="G88" s="17"/>
      <c r="H88" s="17"/>
      <c r="I88" s="115"/>
      <c r="J88" s="115"/>
      <c r="K88" s="115"/>
      <c r="L88" s="115"/>
      <c r="M88" s="117"/>
      <c r="N88" s="115"/>
      <c r="O88" s="117"/>
      <c r="P88" s="115"/>
      <c r="Q88" s="117"/>
      <c r="R88" s="118"/>
    </row>
    <row r="89" spans="2:18" ht="19.5" customHeight="1">
      <c r="B89" s="89"/>
      <c r="C89" s="115"/>
      <c r="D89" s="116"/>
      <c r="E89" s="17"/>
      <c r="F89" s="17"/>
      <c r="G89" s="17"/>
      <c r="H89" s="17"/>
      <c r="I89" s="115"/>
      <c r="J89" s="115"/>
      <c r="K89" s="115"/>
      <c r="L89" s="115"/>
      <c r="M89" s="117"/>
      <c r="N89" s="115"/>
      <c r="O89" s="117"/>
      <c r="P89" s="115"/>
      <c r="Q89" s="117"/>
      <c r="R89" s="118"/>
    </row>
    <row r="90" spans="2:18" ht="19.5" customHeight="1">
      <c r="B90" s="89"/>
      <c r="C90" s="115"/>
      <c r="D90" s="116"/>
      <c r="E90" s="17"/>
      <c r="F90" s="17"/>
      <c r="G90" s="17"/>
      <c r="H90" s="17"/>
      <c r="I90" s="115"/>
      <c r="J90" s="115"/>
      <c r="K90" s="115"/>
      <c r="L90" s="115"/>
      <c r="M90" s="117"/>
      <c r="N90" s="115"/>
      <c r="O90" s="117"/>
      <c r="P90" s="115"/>
      <c r="Q90" s="117"/>
      <c r="R90" s="118"/>
    </row>
    <row r="91" spans="2:18" ht="19.5" customHeight="1">
      <c r="B91" s="89"/>
      <c r="C91" s="115"/>
      <c r="D91" s="116"/>
      <c r="E91" s="17"/>
      <c r="F91" s="17"/>
      <c r="G91" s="17"/>
      <c r="H91" s="17"/>
      <c r="I91" s="115"/>
      <c r="J91" s="115"/>
      <c r="K91" s="115"/>
      <c r="L91" s="115"/>
      <c r="M91" s="117"/>
      <c r="N91" s="115"/>
      <c r="O91" s="117"/>
      <c r="P91" s="115"/>
      <c r="Q91" s="117"/>
      <c r="R91" s="118"/>
    </row>
    <row r="92" spans="2:18" ht="19.5" customHeight="1">
      <c r="B92" s="89"/>
      <c r="C92" s="115"/>
      <c r="D92" s="116"/>
      <c r="E92" s="17"/>
      <c r="F92" s="17"/>
      <c r="G92" s="17"/>
      <c r="H92" s="17"/>
      <c r="I92" s="115"/>
      <c r="J92" s="115"/>
      <c r="K92" s="115"/>
      <c r="L92" s="115"/>
      <c r="M92" s="117"/>
      <c r="N92" s="115"/>
      <c r="O92" s="117"/>
      <c r="P92" s="115"/>
      <c r="Q92" s="117"/>
      <c r="R92" s="118"/>
    </row>
    <row r="93" spans="2:18" ht="19.5" customHeight="1">
      <c r="B93" s="89"/>
      <c r="C93" s="115"/>
      <c r="D93" s="116"/>
      <c r="E93" s="17"/>
      <c r="F93" s="17"/>
      <c r="G93" s="17"/>
      <c r="H93" s="17"/>
      <c r="I93" s="115"/>
      <c r="J93" s="115"/>
      <c r="K93" s="115"/>
      <c r="L93" s="115"/>
      <c r="M93" s="117"/>
      <c r="N93" s="115"/>
      <c r="O93" s="117"/>
      <c r="P93" s="115"/>
      <c r="Q93" s="117"/>
      <c r="R93" s="118"/>
    </row>
    <row r="94" spans="2:18" ht="19.5" customHeight="1">
      <c r="B94" s="89"/>
      <c r="C94" s="115"/>
      <c r="D94" s="116"/>
      <c r="E94" s="17"/>
      <c r="F94" s="17"/>
      <c r="G94" s="17"/>
      <c r="H94" s="17"/>
      <c r="I94" s="115"/>
      <c r="J94" s="115"/>
      <c r="K94" s="115"/>
      <c r="L94" s="115"/>
      <c r="M94" s="117"/>
      <c r="N94" s="115"/>
      <c r="O94" s="117"/>
      <c r="P94" s="115"/>
      <c r="Q94" s="117"/>
      <c r="R94" s="118"/>
    </row>
    <row r="95" spans="2:18" ht="19.5" customHeight="1">
      <c r="B95" s="89"/>
      <c r="C95" s="115"/>
      <c r="D95" s="116"/>
      <c r="E95" s="17"/>
      <c r="F95" s="17"/>
      <c r="G95" s="17"/>
      <c r="H95" s="17"/>
      <c r="I95" s="115"/>
      <c r="J95" s="115"/>
      <c r="K95" s="115"/>
      <c r="L95" s="115"/>
      <c r="M95" s="117"/>
      <c r="N95" s="115"/>
      <c r="O95" s="117"/>
      <c r="P95" s="115"/>
      <c r="Q95" s="117"/>
      <c r="R95" s="118"/>
    </row>
    <row r="96" spans="2:18" ht="19.5" customHeight="1">
      <c r="B96" s="89"/>
      <c r="C96" s="115"/>
      <c r="D96" s="116"/>
      <c r="E96" s="17"/>
      <c r="F96" s="17"/>
      <c r="G96" s="17"/>
      <c r="H96" s="17"/>
      <c r="I96" s="115"/>
      <c r="J96" s="115"/>
      <c r="K96" s="115"/>
      <c r="L96" s="115"/>
      <c r="M96" s="117"/>
      <c r="N96" s="115"/>
      <c r="O96" s="117"/>
      <c r="P96" s="115"/>
      <c r="Q96" s="117"/>
      <c r="R96" s="118"/>
    </row>
    <row r="97" spans="2:18" ht="19.5" customHeight="1">
      <c r="B97" s="89"/>
      <c r="C97" s="115"/>
      <c r="D97" s="116"/>
      <c r="E97" s="17"/>
      <c r="F97" s="17"/>
      <c r="G97" s="17"/>
      <c r="H97" s="17"/>
      <c r="I97" s="115"/>
      <c r="J97" s="115"/>
      <c r="K97" s="115"/>
      <c r="L97" s="115"/>
      <c r="M97" s="117"/>
      <c r="N97" s="115"/>
      <c r="O97" s="117"/>
      <c r="P97" s="115"/>
      <c r="Q97" s="117"/>
      <c r="R97" s="118"/>
    </row>
    <row r="98" spans="2:18" ht="19.5" customHeight="1">
      <c r="B98" s="89"/>
      <c r="C98" s="115"/>
      <c r="D98" s="116"/>
      <c r="E98" s="17"/>
      <c r="F98" s="17"/>
      <c r="G98" s="17"/>
      <c r="H98" s="17"/>
      <c r="I98" s="115"/>
      <c r="J98" s="115"/>
      <c r="K98" s="115"/>
      <c r="L98" s="115"/>
      <c r="M98" s="117"/>
      <c r="N98" s="115"/>
      <c r="O98" s="117"/>
      <c r="P98" s="115"/>
      <c r="Q98" s="117"/>
      <c r="R98" s="118"/>
    </row>
    <row r="99" spans="2:18" ht="19.5" customHeight="1">
      <c r="B99" s="89"/>
      <c r="C99" s="115"/>
      <c r="D99" s="116"/>
      <c r="E99" s="17"/>
      <c r="F99" s="17"/>
      <c r="G99" s="17"/>
      <c r="H99" s="17"/>
      <c r="I99" s="115"/>
      <c r="J99" s="115"/>
      <c r="K99" s="115"/>
      <c r="L99" s="115"/>
      <c r="M99" s="117"/>
      <c r="N99" s="115"/>
      <c r="O99" s="117"/>
      <c r="P99" s="115"/>
      <c r="Q99" s="117"/>
      <c r="R99" s="118"/>
    </row>
    <row r="100" spans="2:18" ht="19.5" customHeight="1">
      <c r="B100" s="89"/>
      <c r="C100" s="115"/>
      <c r="D100" s="116"/>
      <c r="E100" s="17"/>
      <c r="F100" s="17"/>
      <c r="G100" s="17"/>
      <c r="H100" s="17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/>
    </row>
    <row r="101" spans="2:18" ht="19.5" customHeight="1">
      <c r="B101" s="89"/>
      <c r="C101" s="115"/>
      <c r="D101" s="116"/>
      <c r="E101" s="17"/>
      <c r="F101" s="17"/>
      <c r="G101" s="17"/>
      <c r="H101" s="17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/>
    </row>
    <row r="102" spans="2:18" ht="19.5" customHeight="1">
      <c r="B102" s="89"/>
      <c r="C102" s="115"/>
      <c r="D102" s="116"/>
      <c r="E102" s="17"/>
      <c r="F102" s="17"/>
      <c r="G102" s="17"/>
      <c r="H102" s="17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/>
    </row>
    <row r="103" spans="2:18" ht="19.5" customHeight="1">
      <c r="B103" s="89"/>
      <c r="C103" s="115"/>
      <c r="D103" s="116"/>
      <c r="E103" s="17"/>
      <c r="F103" s="17"/>
      <c r="G103" s="17"/>
      <c r="H103" s="17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/>
    </row>
    <row r="104" spans="2:18" ht="19.5" customHeight="1">
      <c r="B104" s="89"/>
      <c r="C104" s="115"/>
      <c r="D104" s="116"/>
      <c r="E104" s="17"/>
      <c r="F104" s="17"/>
      <c r="G104" s="17"/>
      <c r="H104" s="17"/>
      <c r="I104" s="115"/>
      <c r="J104" s="115"/>
      <c r="K104" s="115"/>
      <c r="L104" s="115"/>
      <c r="M104" s="117"/>
      <c r="N104" s="115"/>
      <c r="O104" s="117"/>
      <c r="P104" s="115"/>
      <c r="Q104" s="117"/>
      <c r="R104" s="118"/>
    </row>
    <row r="105" spans="2:18" ht="19.5" customHeight="1">
      <c r="B105" s="89"/>
      <c r="C105" s="115"/>
      <c r="D105" s="116"/>
      <c r="E105" s="17"/>
      <c r="F105" s="17"/>
      <c r="G105" s="17"/>
      <c r="H105" s="17"/>
      <c r="I105" s="115"/>
      <c r="J105" s="115"/>
      <c r="K105" s="115"/>
      <c r="L105" s="115"/>
      <c r="M105" s="117"/>
      <c r="N105" s="115"/>
      <c r="O105" s="117"/>
      <c r="P105" s="115"/>
      <c r="Q105" s="117"/>
      <c r="R105" s="118"/>
    </row>
    <row r="106" spans="2:18" ht="19.5" customHeight="1">
      <c r="B106" s="89"/>
      <c r="C106" s="115"/>
      <c r="D106" s="116"/>
      <c r="E106" s="17"/>
      <c r="F106" s="17"/>
      <c r="G106" s="17"/>
      <c r="H106" s="17"/>
      <c r="I106" s="115"/>
      <c r="J106" s="115"/>
      <c r="K106" s="115"/>
      <c r="L106" s="115"/>
      <c r="M106" s="117"/>
      <c r="N106" s="115"/>
      <c r="O106" s="117"/>
      <c r="P106" s="115"/>
      <c r="Q106" s="117"/>
      <c r="R106" s="118"/>
    </row>
    <row r="107" spans="2:18" ht="19.5" customHeight="1">
      <c r="B107" s="89"/>
      <c r="C107" s="115"/>
      <c r="D107" s="116"/>
      <c r="E107" s="17"/>
      <c r="F107" s="17"/>
      <c r="G107" s="17"/>
      <c r="H107" s="17"/>
      <c r="I107" s="115"/>
      <c r="J107" s="115"/>
      <c r="K107" s="115"/>
      <c r="L107" s="115"/>
      <c r="M107" s="117"/>
      <c r="N107" s="115"/>
      <c r="O107" s="117"/>
      <c r="P107" s="115"/>
      <c r="Q107" s="117"/>
      <c r="R107" s="118"/>
    </row>
    <row r="108" spans="2:18" ht="19.5" customHeight="1">
      <c r="B108" s="89"/>
      <c r="C108" s="115"/>
      <c r="D108" s="116"/>
      <c r="E108" s="17"/>
      <c r="F108" s="17"/>
      <c r="G108" s="17"/>
      <c r="H108" s="17"/>
      <c r="I108" s="115"/>
      <c r="J108" s="115"/>
      <c r="K108" s="115"/>
      <c r="L108" s="115"/>
      <c r="M108" s="117"/>
      <c r="N108" s="115"/>
      <c r="O108" s="117"/>
      <c r="P108" s="115"/>
      <c r="Q108" s="117"/>
      <c r="R108" s="118"/>
    </row>
    <row r="109" spans="3:18" ht="19.5" customHeight="1">
      <c r="C109" s="115"/>
      <c r="D109" s="116"/>
      <c r="E109" s="17"/>
      <c r="F109" s="17"/>
      <c r="G109" s="17"/>
      <c r="H109" s="17"/>
      <c r="I109" s="115"/>
      <c r="J109" s="115"/>
      <c r="K109" s="115"/>
      <c r="L109" s="115"/>
      <c r="M109" s="117"/>
      <c r="N109" s="115"/>
      <c r="O109" s="117"/>
      <c r="P109" s="115"/>
      <c r="Q109" s="117"/>
      <c r="R109" s="118"/>
    </row>
    <row r="110" spans="3:18" ht="19.5" customHeight="1">
      <c r="C110" s="115"/>
      <c r="D110" s="116"/>
      <c r="E110" s="17"/>
      <c r="F110" s="17"/>
      <c r="G110" s="17"/>
      <c r="H110" s="17"/>
      <c r="I110" s="115"/>
      <c r="J110" s="115"/>
      <c r="K110" s="115"/>
      <c r="L110" s="115"/>
      <c r="M110" s="117"/>
      <c r="N110" s="115"/>
      <c r="O110" s="117"/>
      <c r="P110" s="115"/>
      <c r="Q110" s="117"/>
      <c r="R110" s="118"/>
    </row>
    <row r="111" spans="3:18" ht="19.5" customHeight="1">
      <c r="C111" s="115"/>
      <c r="D111" s="116"/>
      <c r="E111" s="17"/>
      <c r="F111" s="17"/>
      <c r="G111" s="17"/>
      <c r="H111" s="17"/>
      <c r="I111" s="115"/>
      <c r="J111" s="115"/>
      <c r="K111" s="115"/>
      <c r="L111" s="115"/>
      <c r="M111" s="117"/>
      <c r="N111" s="115"/>
      <c r="O111" s="117"/>
      <c r="P111" s="115"/>
      <c r="Q111" s="117"/>
      <c r="R111" s="118"/>
    </row>
    <row r="112" spans="3:18" ht="19.5" customHeight="1">
      <c r="C112" s="115"/>
      <c r="D112" s="116"/>
      <c r="E112" s="17"/>
      <c r="F112" s="17"/>
      <c r="G112" s="17"/>
      <c r="H112" s="17"/>
      <c r="I112" s="115"/>
      <c r="J112" s="115"/>
      <c r="K112" s="115"/>
      <c r="L112" s="115"/>
      <c r="M112" s="117"/>
      <c r="N112" s="115"/>
      <c r="O112" s="117"/>
      <c r="P112" s="115"/>
      <c r="Q112" s="117"/>
      <c r="R112" s="118"/>
    </row>
    <row r="113" spans="3:18" ht="19.5" customHeight="1">
      <c r="C113" s="115"/>
      <c r="D113" s="116"/>
      <c r="E113" s="17"/>
      <c r="F113" s="17"/>
      <c r="G113" s="17"/>
      <c r="H113" s="17"/>
      <c r="I113" s="115"/>
      <c r="J113" s="115"/>
      <c r="K113" s="115"/>
      <c r="L113" s="115"/>
      <c r="M113" s="117"/>
      <c r="N113" s="115"/>
      <c r="O113" s="117"/>
      <c r="P113" s="115"/>
      <c r="Q113" s="117"/>
      <c r="R113" s="118"/>
    </row>
    <row r="114" spans="3:18" ht="19.5" customHeight="1">
      <c r="C114" s="115"/>
      <c r="D114" s="116"/>
      <c r="E114" s="17"/>
      <c r="F114" s="17"/>
      <c r="G114" s="17"/>
      <c r="H114" s="17"/>
      <c r="I114" s="115"/>
      <c r="J114" s="115"/>
      <c r="K114" s="115"/>
      <c r="L114" s="115"/>
      <c r="M114" s="117"/>
      <c r="N114" s="115"/>
      <c r="O114" s="117"/>
      <c r="P114" s="115"/>
      <c r="Q114" s="117"/>
      <c r="R114" s="118"/>
    </row>
    <row r="115" spans="3:18" ht="19.5" customHeight="1">
      <c r="C115" s="115"/>
      <c r="D115" s="116"/>
      <c r="E115" s="17"/>
      <c r="F115" s="17"/>
      <c r="G115" s="17"/>
      <c r="H115" s="17"/>
      <c r="I115" s="115"/>
      <c r="J115" s="115"/>
      <c r="K115" s="115"/>
      <c r="L115" s="115"/>
      <c r="M115" s="117"/>
      <c r="N115" s="115"/>
      <c r="O115" s="117"/>
      <c r="P115" s="115"/>
      <c r="Q115" s="117"/>
      <c r="R115" s="118"/>
    </row>
    <row r="116" spans="3:18" ht="19.5" customHeight="1">
      <c r="C116" s="115"/>
      <c r="D116" s="116"/>
      <c r="E116" s="17"/>
      <c r="F116" s="17"/>
      <c r="G116" s="17"/>
      <c r="H116" s="17"/>
      <c r="I116" s="115"/>
      <c r="J116" s="115"/>
      <c r="K116" s="115"/>
      <c r="L116" s="115"/>
      <c r="M116" s="117"/>
      <c r="N116" s="115"/>
      <c r="O116" s="117"/>
      <c r="P116" s="115"/>
      <c r="Q116" s="117"/>
      <c r="R116" s="118"/>
    </row>
    <row r="117" spans="3:18" ht="19.5" customHeight="1">
      <c r="C117" s="115"/>
      <c r="D117" s="116"/>
      <c r="E117" s="17"/>
      <c r="F117" s="17"/>
      <c r="G117" s="17"/>
      <c r="H117" s="17"/>
      <c r="I117" s="115"/>
      <c r="J117" s="115"/>
      <c r="K117" s="115"/>
      <c r="L117" s="115"/>
      <c r="M117" s="117"/>
      <c r="N117" s="115"/>
      <c r="O117" s="117"/>
      <c r="P117" s="115"/>
      <c r="Q117" s="117"/>
      <c r="R117" s="118"/>
    </row>
    <row r="118" spans="3:18" ht="19.5" customHeight="1">
      <c r="C118" s="115"/>
      <c r="D118" s="116"/>
      <c r="E118" s="17"/>
      <c r="F118" s="17"/>
      <c r="G118" s="17"/>
      <c r="H118" s="17"/>
      <c r="I118" s="115"/>
      <c r="J118" s="115"/>
      <c r="K118" s="115"/>
      <c r="L118" s="115"/>
      <c r="M118" s="117"/>
      <c r="N118" s="115"/>
      <c r="O118" s="117"/>
      <c r="P118" s="115"/>
      <c r="Q118" s="117"/>
      <c r="R118" s="118"/>
    </row>
    <row r="119" spans="3:18" ht="19.5" customHeight="1">
      <c r="C119" s="115"/>
      <c r="D119" s="116"/>
      <c r="E119" s="17"/>
      <c r="F119" s="17"/>
      <c r="G119" s="17"/>
      <c r="H119" s="17"/>
      <c r="I119" s="115"/>
      <c r="J119" s="115"/>
      <c r="K119" s="115"/>
      <c r="L119" s="115"/>
      <c r="M119" s="117"/>
      <c r="N119" s="115"/>
      <c r="O119" s="117"/>
      <c r="P119" s="115"/>
      <c r="Q119" s="117"/>
      <c r="R119" s="118"/>
    </row>
    <row r="120" spans="3:18" ht="19.5" customHeight="1">
      <c r="C120" s="115"/>
      <c r="D120" s="116"/>
      <c r="E120" s="17"/>
      <c r="F120" s="17"/>
      <c r="G120" s="17"/>
      <c r="H120" s="17"/>
      <c r="I120" s="115"/>
      <c r="J120" s="115"/>
      <c r="K120" s="115"/>
      <c r="L120" s="115"/>
      <c r="M120" s="117"/>
      <c r="N120" s="115"/>
      <c r="O120" s="117"/>
      <c r="P120" s="115"/>
      <c r="Q120" s="117"/>
      <c r="R120" s="118"/>
    </row>
    <row r="121" spans="3:18" ht="19.5" customHeight="1">
      <c r="C121" s="115"/>
      <c r="D121" s="116"/>
      <c r="E121" s="17"/>
      <c r="F121" s="17"/>
      <c r="G121" s="17"/>
      <c r="H121" s="17"/>
      <c r="I121" s="115"/>
      <c r="J121" s="115"/>
      <c r="K121" s="115"/>
      <c r="L121" s="115"/>
      <c r="M121" s="117"/>
      <c r="N121" s="115"/>
      <c r="O121" s="117"/>
      <c r="P121" s="115"/>
      <c r="Q121" s="117"/>
      <c r="R121" s="118"/>
    </row>
    <row r="122" spans="3:18" ht="19.5" customHeight="1">
      <c r="C122" s="115"/>
      <c r="D122" s="116"/>
      <c r="E122" s="17"/>
      <c r="F122" s="17"/>
      <c r="G122" s="17"/>
      <c r="H122" s="17"/>
      <c r="I122" s="115"/>
      <c r="J122" s="115"/>
      <c r="K122" s="115"/>
      <c r="L122" s="115"/>
      <c r="M122" s="117"/>
      <c r="N122" s="115"/>
      <c r="O122" s="117"/>
      <c r="P122" s="115"/>
      <c r="Q122" s="117"/>
      <c r="R122" s="118"/>
    </row>
    <row r="123" spans="3:18" ht="19.5" customHeight="1">
      <c r="C123" s="115"/>
      <c r="D123" s="116"/>
      <c r="E123" s="17"/>
      <c r="F123" s="17"/>
      <c r="G123" s="17"/>
      <c r="H123" s="17"/>
      <c r="I123" s="115"/>
      <c r="J123" s="115"/>
      <c r="K123" s="115"/>
      <c r="L123" s="115"/>
      <c r="M123" s="117"/>
      <c r="N123" s="115"/>
      <c r="O123" s="117"/>
      <c r="P123" s="115"/>
      <c r="Q123" s="117"/>
      <c r="R123" s="118"/>
    </row>
    <row r="124" spans="3:18" ht="19.5" customHeight="1">
      <c r="C124" s="115"/>
      <c r="D124" s="116"/>
      <c r="E124" s="17"/>
      <c r="F124" s="17"/>
      <c r="G124" s="17"/>
      <c r="H124" s="17"/>
      <c r="I124" s="115"/>
      <c r="J124" s="115"/>
      <c r="K124" s="115"/>
      <c r="L124" s="115"/>
      <c r="M124" s="117"/>
      <c r="N124" s="115"/>
      <c r="O124" s="117"/>
      <c r="P124" s="115"/>
      <c r="Q124" s="117"/>
      <c r="R124" s="118"/>
    </row>
    <row r="125" spans="3:18" ht="19.5" customHeight="1">
      <c r="C125" s="115"/>
      <c r="D125" s="116"/>
      <c r="E125" s="17"/>
      <c r="F125" s="17"/>
      <c r="G125" s="17"/>
      <c r="H125" s="17"/>
      <c r="I125" s="115"/>
      <c r="J125" s="115"/>
      <c r="K125" s="115"/>
      <c r="L125" s="115"/>
      <c r="M125" s="117"/>
      <c r="N125" s="115"/>
      <c r="O125" s="117"/>
      <c r="P125" s="115"/>
      <c r="Q125" s="117"/>
      <c r="R125" s="118"/>
    </row>
    <row r="126" spans="3:18" ht="19.5" customHeight="1">
      <c r="C126" s="115"/>
      <c r="D126" s="116"/>
      <c r="E126" s="17"/>
      <c r="F126" s="17"/>
      <c r="G126" s="17"/>
      <c r="H126" s="17"/>
      <c r="I126" s="115"/>
      <c r="J126" s="115"/>
      <c r="K126" s="115"/>
      <c r="L126" s="115"/>
      <c r="M126" s="117"/>
      <c r="N126" s="115"/>
      <c r="O126" s="117"/>
      <c r="P126" s="115"/>
      <c r="Q126" s="117"/>
      <c r="R126" s="118"/>
    </row>
    <row r="127" spans="3:18" ht="19.5" customHeight="1">
      <c r="C127" s="115"/>
      <c r="D127" s="116"/>
      <c r="E127" s="17"/>
      <c r="F127" s="17"/>
      <c r="G127" s="17"/>
      <c r="H127" s="17"/>
      <c r="I127" s="115"/>
      <c r="J127" s="115"/>
      <c r="K127" s="115"/>
      <c r="L127" s="115"/>
      <c r="M127" s="117"/>
      <c r="N127" s="115"/>
      <c r="O127" s="117"/>
      <c r="P127" s="115"/>
      <c r="Q127" s="117"/>
      <c r="R127" s="118"/>
    </row>
    <row r="128" spans="3:18" ht="19.5" customHeight="1">
      <c r="C128" s="115"/>
      <c r="D128" s="116"/>
      <c r="E128" s="17"/>
      <c r="F128" s="17"/>
      <c r="G128" s="17"/>
      <c r="H128" s="17"/>
      <c r="I128" s="115"/>
      <c r="J128" s="115"/>
      <c r="K128" s="115"/>
      <c r="L128" s="115"/>
      <c r="M128" s="117"/>
      <c r="N128" s="115"/>
      <c r="O128" s="117"/>
      <c r="P128" s="115"/>
      <c r="Q128" s="117"/>
      <c r="R128" s="118"/>
    </row>
    <row r="129" spans="3:18" ht="19.5" customHeight="1">
      <c r="C129" s="115"/>
      <c r="D129" s="116"/>
      <c r="E129" s="17"/>
      <c r="F129" s="17"/>
      <c r="G129" s="17"/>
      <c r="H129" s="17"/>
      <c r="I129" s="115"/>
      <c r="J129" s="115"/>
      <c r="K129" s="115"/>
      <c r="L129" s="115"/>
      <c r="M129" s="117"/>
      <c r="N129" s="115"/>
      <c r="O129" s="117"/>
      <c r="P129" s="115"/>
      <c r="Q129" s="117"/>
      <c r="R129" s="118"/>
    </row>
    <row r="130" spans="3:18" ht="19.5" customHeight="1">
      <c r="C130" s="115"/>
      <c r="D130" s="116"/>
      <c r="E130" s="17"/>
      <c r="F130" s="17"/>
      <c r="G130" s="17"/>
      <c r="H130" s="17"/>
      <c r="I130" s="115"/>
      <c r="J130" s="115"/>
      <c r="K130" s="115"/>
      <c r="L130" s="115"/>
      <c r="M130" s="117"/>
      <c r="N130" s="115"/>
      <c r="O130" s="117"/>
      <c r="P130" s="115"/>
      <c r="Q130" s="117"/>
      <c r="R130" s="118"/>
    </row>
    <row r="131" spans="3:18" ht="19.5" customHeight="1">
      <c r="C131" s="115"/>
      <c r="D131" s="116"/>
      <c r="E131" s="17"/>
      <c r="F131" s="17"/>
      <c r="G131" s="17"/>
      <c r="H131" s="17"/>
      <c r="I131" s="115"/>
      <c r="J131" s="115"/>
      <c r="K131" s="115"/>
      <c r="L131" s="115"/>
      <c r="M131" s="117"/>
      <c r="N131" s="115"/>
      <c r="O131" s="117"/>
      <c r="P131" s="115"/>
      <c r="Q131" s="117"/>
      <c r="R131" s="118"/>
    </row>
    <row r="132" spans="3:18" ht="19.5" customHeight="1">
      <c r="C132" s="115"/>
      <c r="D132" s="116"/>
      <c r="E132" s="17"/>
      <c r="F132" s="17"/>
      <c r="G132" s="17"/>
      <c r="H132" s="17"/>
      <c r="I132" s="115"/>
      <c r="J132" s="115"/>
      <c r="K132" s="115"/>
      <c r="L132" s="115"/>
      <c r="M132" s="117"/>
      <c r="N132" s="115"/>
      <c r="O132" s="117"/>
      <c r="P132" s="115"/>
      <c r="Q132" s="117"/>
      <c r="R132" s="118"/>
    </row>
    <row r="133" spans="3:18" ht="19.5" customHeight="1">
      <c r="C133" s="115"/>
      <c r="D133" s="116"/>
      <c r="E133" s="17"/>
      <c r="F133" s="17"/>
      <c r="G133" s="17"/>
      <c r="H133" s="17"/>
      <c r="I133" s="115"/>
      <c r="J133" s="115"/>
      <c r="K133" s="115"/>
      <c r="L133" s="115"/>
      <c r="M133" s="117"/>
      <c r="N133" s="115"/>
      <c r="O133" s="117"/>
      <c r="P133" s="115"/>
      <c r="Q133" s="117"/>
      <c r="R133" s="118"/>
    </row>
    <row r="134" spans="3:18" ht="19.5" customHeight="1">
      <c r="C134" s="115"/>
      <c r="D134" s="116"/>
      <c r="E134" s="17"/>
      <c r="F134" s="17"/>
      <c r="G134" s="17"/>
      <c r="H134" s="17"/>
      <c r="I134" s="115"/>
      <c r="J134" s="115"/>
      <c r="K134" s="115"/>
      <c r="L134" s="115"/>
      <c r="M134" s="117"/>
      <c r="N134" s="115"/>
      <c r="O134" s="117"/>
      <c r="P134" s="115"/>
      <c r="Q134" s="117"/>
      <c r="R134" s="118"/>
    </row>
    <row r="135" spans="3:18" ht="19.5" customHeight="1">
      <c r="C135" s="115"/>
      <c r="D135" s="116"/>
      <c r="E135" s="17"/>
      <c r="F135" s="17"/>
      <c r="G135" s="17"/>
      <c r="H135" s="17"/>
      <c r="I135" s="115"/>
      <c r="J135" s="115"/>
      <c r="K135" s="115"/>
      <c r="L135" s="115"/>
      <c r="M135" s="117"/>
      <c r="N135" s="115"/>
      <c r="O135" s="117"/>
      <c r="P135" s="115"/>
      <c r="Q135" s="117"/>
      <c r="R135" s="118"/>
    </row>
    <row r="136" spans="3:18" ht="19.5" customHeight="1">
      <c r="C136" s="115"/>
      <c r="D136" s="116"/>
      <c r="E136" s="17"/>
      <c r="F136" s="17"/>
      <c r="G136" s="17"/>
      <c r="H136" s="17"/>
      <c r="I136" s="115"/>
      <c r="J136" s="115"/>
      <c r="K136" s="115"/>
      <c r="L136" s="115"/>
      <c r="M136" s="117"/>
      <c r="N136" s="115"/>
      <c r="O136" s="117"/>
      <c r="P136" s="115"/>
      <c r="Q136" s="117"/>
      <c r="R136" s="118"/>
    </row>
    <row r="137" spans="3:18" ht="19.5" customHeight="1">
      <c r="C137" s="115"/>
      <c r="D137" s="116"/>
      <c r="E137" s="17"/>
      <c r="F137" s="17"/>
      <c r="G137" s="17"/>
      <c r="H137" s="17"/>
      <c r="I137" s="115"/>
      <c r="J137" s="115"/>
      <c r="K137" s="115"/>
      <c r="L137" s="115"/>
      <c r="M137" s="117"/>
      <c r="N137" s="115"/>
      <c r="O137" s="117"/>
      <c r="P137" s="115"/>
      <c r="Q137" s="117"/>
      <c r="R137" s="118"/>
    </row>
    <row r="138" spans="3:18" ht="19.5" customHeight="1">
      <c r="C138" s="115"/>
      <c r="D138" s="116"/>
      <c r="E138" s="17"/>
      <c r="F138" s="17"/>
      <c r="G138" s="17"/>
      <c r="H138" s="17"/>
      <c r="I138" s="115"/>
      <c r="J138" s="115"/>
      <c r="K138" s="115"/>
      <c r="L138" s="115"/>
      <c r="M138" s="117"/>
      <c r="N138" s="115"/>
      <c r="O138" s="117"/>
      <c r="P138" s="115"/>
      <c r="Q138" s="117"/>
      <c r="R138" s="118"/>
    </row>
    <row r="139" spans="3:18" ht="19.5" customHeight="1">
      <c r="C139" s="115"/>
      <c r="D139" s="116"/>
      <c r="E139" s="17"/>
      <c r="F139" s="17"/>
      <c r="G139" s="17"/>
      <c r="H139" s="17"/>
      <c r="I139" s="115"/>
      <c r="J139" s="115"/>
      <c r="K139" s="115"/>
      <c r="L139" s="115"/>
      <c r="M139" s="117"/>
      <c r="N139" s="115"/>
      <c r="O139" s="117"/>
      <c r="P139" s="115"/>
      <c r="Q139" s="117"/>
      <c r="R139" s="118"/>
    </row>
    <row r="140" spans="3:18" ht="19.5" customHeight="1">
      <c r="C140" s="115"/>
      <c r="D140" s="116"/>
      <c r="E140" s="17"/>
      <c r="F140" s="17"/>
      <c r="G140" s="17"/>
      <c r="H140" s="17"/>
      <c r="I140" s="115"/>
      <c r="J140" s="115"/>
      <c r="K140" s="115"/>
      <c r="L140" s="115"/>
      <c r="M140" s="117"/>
      <c r="N140" s="115"/>
      <c r="O140" s="117"/>
      <c r="P140" s="115"/>
      <c r="Q140" s="117"/>
      <c r="R140" s="118"/>
    </row>
    <row r="141" spans="3:18" ht="19.5" customHeight="1">
      <c r="C141" s="115"/>
      <c r="D141" s="116"/>
      <c r="E141" s="17"/>
      <c r="F141" s="17"/>
      <c r="G141" s="17"/>
      <c r="H141" s="17"/>
      <c r="I141" s="115"/>
      <c r="J141" s="115"/>
      <c r="K141" s="115"/>
      <c r="L141" s="115"/>
      <c r="M141" s="117"/>
      <c r="N141" s="115"/>
      <c r="O141" s="117"/>
      <c r="P141" s="115"/>
      <c r="Q141" s="117"/>
      <c r="R141" s="118"/>
    </row>
    <row r="142" spans="3:18" ht="19.5" customHeight="1">
      <c r="C142" s="115"/>
      <c r="D142" s="116"/>
      <c r="E142" s="17"/>
      <c r="F142" s="17"/>
      <c r="G142" s="17"/>
      <c r="H142" s="17"/>
      <c r="I142" s="115"/>
      <c r="J142" s="115"/>
      <c r="K142" s="115"/>
      <c r="L142" s="115"/>
      <c r="M142" s="117"/>
      <c r="N142" s="115"/>
      <c r="O142" s="117"/>
      <c r="P142" s="115"/>
      <c r="Q142" s="117"/>
      <c r="R142" s="118"/>
    </row>
    <row r="143" spans="3:18" ht="19.5" customHeight="1">
      <c r="C143" s="115"/>
      <c r="D143" s="116"/>
      <c r="E143" s="17"/>
      <c r="F143" s="17"/>
      <c r="G143" s="17"/>
      <c r="H143" s="17"/>
      <c r="I143" s="115"/>
      <c r="J143" s="115"/>
      <c r="K143" s="115"/>
      <c r="L143" s="115"/>
      <c r="M143" s="117"/>
      <c r="N143" s="115"/>
      <c r="O143" s="117"/>
      <c r="P143" s="115"/>
      <c r="Q143" s="117"/>
      <c r="R143" s="118"/>
    </row>
    <row r="144" spans="3:18" ht="19.5" customHeight="1">
      <c r="C144" s="115"/>
      <c r="D144" s="115"/>
      <c r="E144" s="17"/>
      <c r="F144" s="17"/>
      <c r="G144" s="17"/>
      <c r="H144" s="17"/>
      <c r="I144" s="115"/>
      <c r="J144" s="115"/>
      <c r="K144" s="115"/>
      <c r="L144" s="115"/>
      <c r="M144" s="117"/>
      <c r="N144" s="115"/>
      <c r="O144" s="117"/>
      <c r="P144" s="115"/>
      <c r="Q144" s="117"/>
      <c r="R144" s="118"/>
    </row>
    <row r="145" spans="3:18" ht="19.5" customHeight="1">
      <c r="C145" s="115"/>
      <c r="D145" s="115"/>
      <c r="E145" s="17"/>
      <c r="F145" s="17"/>
      <c r="G145" s="17"/>
      <c r="H145" s="17"/>
      <c r="I145" s="115"/>
      <c r="J145" s="115"/>
      <c r="K145" s="115"/>
      <c r="L145" s="115"/>
      <c r="M145" s="117"/>
      <c r="N145" s="115"/>
      <c r="O145" s="117"/>
      <c r="P145" s="115"/>
      <c r="Q145" s="117"/>
      <c r="R145" s="118"/>
    </row>
    <row r="146" spans="3:18" ht="19.5" customHeight="1">
      <c r="C146" s="115"/>
      <c r="D146" s="115"/>
      <c r="E146" s="17"/>
      <c r="F146" s="17"/>
      <c r="G146" s="17"/>
      <c r="H146" s="17"/>
      <c r="I146" s="115"/>
      <c r="J146" s="115"/>
      <c r="K146" s="115"/>
      <c r="L146" s="115"/>
      <c r="M146" s="117"/>
      <c r="N146" s="115"/>
      <c r="O146" s="117"/>
      <c r="P146" s="115"/>
      <c r="Q146" s="117"/>
      <c r="R146" s="118"/>
    </row>
    <row r="147" spans="3:18" ht="19.5" customHeight="1">
      <c r="C147" s="115"/>
      <c r="D147" s="115"/>
      <c r="E147" s="17"/>
      <c r="F147" s="17"/>
      <c r="G147" s="17"/>
      <c r="H147" s="17"/>
      <c r="I147" s="115"/>
      <c r="J147" s="115"/>
      <c r="K147" s="115"/>
      <c r="L147" s="115"/>
      <c r="M147" s="117"/>
      <c r="N147" s="115"/>
      <c r="O147" s="117"/>
      <c r="P147" s="115"/>
      <c r="Q147" s="117"/>
      <c r="R147" s="118"/>
    </row>
    <row r="148" spans="3:18" ht="19.5" customHeight="1">
      <c r="C148" s="115"/>
      <c r="D148" s="115"/>
      <c r="E148" s="17"/>
      <c r="F148" s="17"/>
      <c r="G148" s="17"/>
      <c r="H148" s="17"/>
      <c r="I148" s="115"/>
      <c r="J148" s="115"/>
      <c r="K148" s="115"/>
      <c r="L148" s="115"/>
      <c r="M148" s="117"/>
      <c r="N148" s="115"/>
      <c r="O148" s="117"/>
      <c r="P148" s="115"/>
      <c r="Q148" s="117"/>
      <c r="R148" s="118"/>
    </row>
    <row r="149" spans="3:18" ht="19.5" customHeight="1">
      <c r="C149" s="115"/>
      <c r="D149" s="115"/>
      <c r="E149" s="17"/>
      <c r="F149" s="17"/>
      <c r="G149" s="17"/>
      <c r="H149" s="17"/>
      <c r="I149" s="115"/>
      <c r="J149" s="115"/>
      <c r="K149" s="115"/>
      <c r="L149" s="115"/>
      <c r="M149" s="117"/>
      <c r="N149" s="115"/>
      <c r="O149" s="117"/>
      <c r="P149" s="115"/>
      <c r="Q149" s="117"/>
      <c r="R149" s="118"/>
    </row>
    <row r="150" spans="3:18" ht="19.5" customHeight="1">
      <c r="C150" s="115"/>
      <c r="D150" s="115"/>
      <c r="E150" s="17"/>
      <c r="F150" s="17"/>
      <c r="G150" s="17"/>
      <c r="H150" s="17"/>
      <c r="I150" s="115"/>
      <c r="J150" s="115"/>
      <c r="K150" s="115"/>
      <c r="L150" s="115"/>
      <c r="M150" s="117"/>
      <c r="N150" s="115"/>
      <c r="O150" s="117"/>
      <c r="P150" s="115"/>
      <c r="Q150" s="117"/>
      <c r="R150" s="118"/>
    </row>
    <row r="151" spans="3:18" ht="19.5" customHeight="1">
      <c r="C151" s="115"/>
      <c r="D151" s="115"/>
      <c r="E151" s="17"/>
      <c r="F151" s="17"/>
      <c r="G151" s="17"/>
      <c r="H151" s="17"/>
      <c r="I151" s="115"/>
      <c r="J151" s="115"/>
      <c r="K151" s="115"/>
      <c r="L151" s="115"/>
      <c r="M151" s="117"/>
      <c r="N151" s="115"/>
      <c r="O151" s="117"/>
      <c r="P151" s="115"/>
      <c r="Q151" s="117"/>
      <c r="R151" s="118"/>
    </row>
    <row r="152" spans="3:18" ht="19.5" customHeight="1">
      <c r="C152" s="115"/>
      <c r="D152" s="115"/>
      <c r="E152" s="17"/>
      <c r="F152" s="17"/>
      <c r="G152" s="17"/>
      <c r="H152" s="17"/>
      <c r="I152" s="115"/>
      <c r="J152" s="115"/>
      <c r="K152" s="115"/>
      <c r="L152" s="115"/>
      <c r="M152" s="117"/>
      <c r="N152" s="115"/>
      <c r="O152" s="117"/>
      <c r="P152" s="115"/>
      <c r="Q152" s="117"/>
      <c r="R152" s="118"/>
    </row>
    <row r="153" spans="3:18" ht="19.5" customHeight="1">
      <c r="C153" s="115"/>
      <c r="D153" s="115"/>
      <c r="E153" s="17"/>
      <c r="F153" s="17"/>
      <c r="G153" s="17"/>
      <c r="H153" s="17"/>
      <c r="I153" s="115"/>
      <c r="J153" s="115"/>
      <c r="K153" s="115"/>
      <c r="L153" s="115"/>
      <c r="M153" s="117"/>
      <c r="N153" s="115"/>
      <c r="O153" s="117"/>
      <c r="P153" s="115"/>
      <c r="Q153" s="117"/>
      <c r="R153" s="118"/>
    </row>
    <row r="154" spans="3:18" ht="19.5" customHeight="1">
      <c r="C154" s="115"/>
      <c r="D154" s="115"/>
      <c r="E154" s="17"/>
      <c r="F154" s="17"/>
      <c r="G154" s="17"/>
      <c r="H154" s="17"/>
      <c r="I154" s="115"/>
      <c r="J154" s="115"/>
      <c r="K154" s="115"/>
      <c r="L154" s="115"/>
      <c r="M154" s="117"/>
      <c r="N154" s="115"/>
      <c r="O154" s="117"/>
      <c r="P154" s="115"/>
      <c r="Q154" s="117"/>
      <c r="R154" s="118"/>
    </row>
    <row r="155" spans="3:18" ht="19.5" customHeight="1">
      <c r="C155" s="115"/>
      <c r="D155" s="115"/>
      <c r="E155" s="17"/>
      <c r="F155" s="17"/>
      <c r="G155" s="17"/>
      <c r="H155" s="17"/>
      <c r="I155" s="115"/>
      <c r="J155" s="115"/>
      <c r="K155" s="115"/>
      <c r="L155" s="115"/>
      <c r="M155" s="117"/>
      <c r="N155" s="115"/>
      <c r="O155" s="117"/>
      <c r="P155" s="115"/>
      <c r="Q155" s="117"/>
      <c r="R155" s="118"/>
    </row>
    <row r="156" spans="3:18" ht="19.5" customHeight="1">
      <c r="C156" s="115"/>
      <c r="D156" s="115"/>
      <c r="E156" s="17"/>
      <c r="F156" s="17"/>
      <c r="G156" s="17"/>
      <c r="H156" s="17"/>
      <c r="I156" s="115"/>
      <c r="J156" s="115"/>
      <c r="K156" s="115"/>
      <c r="L156" s="115"/>
      <c r="M156" s="117"/>
      <c r="N156" s="115"/>
      <c r="O156" s="117"/>
      <c r="P156" s="115"/>
      <c r="Q156" s="117"/>
      <c r="R156" s="118"/>
    </row>
    <row r="157" spans="3:18" ht="19.5" customHeight="1">
      <c r="C157" s="115"/>
      <c r="D157" s="115"/>
      <c r="E157" s="17"/>
      <c r="F157" s="17"/>
      <c r="G157" s="17"/>
      <c r="H157" s="17"/>
      <c r="I157" s="115"/>
      <c r="J157" s="115"/>
      <c r="K157" s="115"/>
      <c r="L157" s="115"/>
      <c r="M157" s="117"/>
      <c r="N157" s="115"/>
      <c r="O157" s="117"/>
      <c r="P157" s="115"/>
      <c r="Q157" s="117"/>
      <c r="R157" s="118"/>
    </row>
    <row r="158" spans="3:18" ht="19.5" customHeight="1">
      <c r="C158" s="115"/>
      <c r="D158" s="115"/>
      <c r="E158" s="17"/>
      <c r="F158" s="17"/>
      <c r="G158" s="17"/>
      <c r="H158" s="17"/>
      <c r="I158" s="115"/>
      <c r="J158" s="115"/>
      <c r="K158" s="115"/>
      <c r="L158" s="115"/>
      <c r="M158" s="117"/>
      <c r="N158" s="115"/>
      <c r="O158" s="117"/>
      <c r="P158" s="115"/>
      <c r="Q158" s="117"/>
      <c r="R158" s="118"/>
    </row>
    <row r="159" spans="3:18" ht="19.5" customHeight="1">
      <c r="C159" s="115"/>
      <c r="D159" s="115"/>
      <c r="E159" s="17"/>
      <c r="F159" s="17"/>
      <c r="G159" s="17"/>
      <c r="H159" s="17"/>
      <c r="I159" s="115"/>
      <c r="J159" s="115"/>
      <c r="K159" s="115"/>
      <c r="L159" s="115"/>
      <c r="M159" s="117"/>
      <c r="N159" s="115"/>
      <c r="O159" s="117"/>
      <c r="P159" s="115"/>
      <c r="Q159" s="117"/>
      <c r="R159" s="118"/>
    </row>
    <row r="160" spans="3:18" ht="19.5" customHeight="1">
      <c r="C160" s="115"/>
      <c r="D160" s="115"/>
      <c r="E160" s="17"/>
      <c r="F160" s="17"/>
      <c r="G160" s="17"/>
      <c r="H160" s="17"/>
      <c r="I160" s="115"/>
      <c r="J160" s="115"/>
      <c r="K160" s="115"/>
      <c r="L160" s="115"/>
      <c r="M160" s="117"/>
      <c r="N160" s="115"/>
      <c r="O160" s="117"/>
      <c r="P160" s="115"/>
      <c r="Q160" s="117"/>
      <c r="R160" s="118"/>
    </row>
    <row r="161" spans="3:18" ht="19.5" customHeight="1">
      <c r="C161" s="115"/>
      <c r="D161" s="115"/>
      <c r="E161" s="17"/>
      <c r="F161" s="17"/>
      <c r="G161" s="17"/>
      <c r="H161" s="17"/>
      <c r="I161" s="115"/>
      <c r="J161" s="115"/>
      <c r="K161" s="115"/>
      <c r="L161" s="115"/>
      <c r="M161" s="117"/>
      <c r="N161" s="115"/>
      <c r="O161" s="117"/>
      <c r="P161" s="115"/>
      <c r="Q161" s="117"/>
      <c r="R161" s="118"/>
    </row>
    <row r="162" spans="3:18" ht="19.5" customHeight="1">
      <c r="C162" s="115"/>
      <c r="D162" s="115"/>
      <c r="E162" s="17"/>
      <c r="F162" s="17"/>
      <c r="G162" s="17"/>
      <c r="H162" s="17"/>
      <c r="I162" s="115"/>
      <c r="J162" s="115"/>
      <c r="K162" s="115"/>
      <c r="L162" s="115"/>
      <c r="M162" s="117"/>
      <c r="N162" s="115"/>
      <c r="O162" s="117"/>
      <c r="P162" s="115"/>
      <c r="Q162" s="117"/>
      <c r="R162" s="118"/>
    </row>
    <row r="163" spans="3:18" ht="19.5" customHeight="1">
      <c r="C163" s="115"/>
      <c r="D163" s="115"/>
      <c r="E163" s="17"/>
      <c r="F163" s="17"/>
      <c r="G163" s="17"/>
      <c r="H163" s="17"/>
      <c r="I163" s="115"/>
      <c r="J163" s="115"/>
      <c r="K163" s="115"/>
      <c r="L163" s="115"/>
      <c r="M163" s="117"/>
      <c r="N163" s="115"/>
      <c r="O163" s="117"/>
      <c r="P163" s="115"/>
      <c r="Q163" s="117"/>
      <c r="R163" s="118"/>
    </row>
    <row r="164" spans="3:18" ht="19.5" customHeight="1">
      <c r="C164" s="115"/>
      <c r="D164" s="115"/>
      <c r="E164" s="17"/>
      <c r="F164" s="17"/>
      <c r="G164" s="17"/>
      <c r="H164" s="17"/>
      <c r="I164" s="115"/>
      <c r="J164" s="115"/>
      <c r="K164" s="115"/>
      <c r="L164" s="115"/>
      <c r="M164" s="117"/>
      <c r="N164" s="115"/>
      <c r="O164" s="117"/>
      <c r="P164" s="115"/>
      <c r="Q164" s="117"/>
      <c r="R164" s="118"/>
    </row>
    <row r="165" spans="3:18" ht="19.5" customHeight="1">
      <c r="C165" s="115"/>
      <c r="D165" s="115"/>
      <c r="E165" s="17"/>
      <c r="F165" s="17"/>
      <c r="G165" s="17"/>
      <c r="H165" s="17"/>
      <c r="I165" s="115"/>
      <c r="J165" s="115"/>
      <c r="K165" s="115"/>
      <c r="L165" s="115"/>
      <c r="M165" s="117"/>
      <c r="N165" s="115"/>
      <c r="O165" s="117"/>
      <c r="P165" s="115"/>
      <c r="Q165" s="117"/>
      <c r="R165" s="118"/>
    </row>
    <row r="166" spans="3:18" ht="19.5" customHeight="1">
      <c r="C166" s="115"/>
      <c r="D166" s="115"/>
      <c r="E166" s="17"/>
      <c r="F166" s="17"/>
      <c r="G166" s="17"/>
      <c r="H166" s="17"/>
      <c r="I166" s="115"/>
      <c r="J166" s="115"/>
      <c r="K166" s="115"/>
      <c r="L166" s="115"/>
      <c r="M166" s="117"/>
      <c r="N166" s="115"/>
      <c r="O166" s="117"/>
      <c r="P166" s="115"/>
      <c r="Q166" s="117"/>
      <c r="R166" s="118"/>
    </row>
    <row r="167" spans="3:18" ht="19.5" customHeight="1">
      <c r="C167" s="115"/>
      <c r="D167" s="115"/>
      <c r="E167" s="17"/>
      <c r="F167" s="17"/>
      <c r="G167" s="17"/>
      <c r="H167" s="17"/>
      <c r="I167" s="115"/>
      <c r="J167" s="115"/>
      <c r="K167" s="115"/>
      <c r="L167" s="115"/>
      <c r="M167" s="117"/>
      <c r="N167" s="115"/>
      <c r="O167" s="117"/>
      <c r="P167" s="115"/>
      <c r="Q167" s="117"/>
      <c r="R167" s="118"/>
    </row>
    <row r="168" spans="3:18" ht="19.5" customHeight="1">
      <c r="C168" s="115"/>
      <c r="D168" s="115"/>
      <c r="E168" s="17"/>
      <c r="F168" s="17"/>
      <c r="G168" s="17"/>
      <c r="H168" s="17"/>
      <c r="I168" s="115"/>
      <c r="J168" s="115"/>
      <c r="K168" s="115"/>
      <c r="L168" s="115"/>
      <c r="M168" s="117"/>
      <c r="N168" s="115"/>
      <c r="O168" s="117"/>
      <c r="P168" s="115"/>
      <c r="Q168" s="117"/>
      <c r="R168" s="118"/>
    </row>
    <row r="169" spans="3:18" ht="19.5" customHeight="1">
      <c r="C169" s="115"/>
      <c r="D169" s="115"/>
      <c r="E169" s="17"/>
      <c r="F169" s="17"/>
      <c r="G169" s="17"/>
      <c r="H169" s="17"/>
      <c r="I169" s="115"/>
      <c r="J169" s="115"/>
      <c r="K169" s="115"/>
      <c r="L169" s="115"/>
      <c r="M169" s="117"/>
      <c r="N169" s="115"/>
      <c r="O169" s="117"/>
      <c r="P169" s="115"/>
      <c r="Q169" s="117"/>
      <c r="R169" s="118"/>
    </row>
    <row r="170" spans="3:18" ht="19.5" customHeight="1">
      <c r="C170" s="115"/>
      <c r="D170" s="115"/>
      <c r="E170" s="17"/>
      <c r="F170" s="17"/>
      <c r="G170" s="17"/>
      <c r="H170" s="17"/>
      <c r="I170" s="115"/>
      <c r="J170" s="115"/>
      <c r="K170" s="115"/>
      <c r="L170" s="115"/>
      <c r="M170" s="117"/>
      <c r="N170" s="115"/>
      <c r="O170" s="117"/>
      <c r="P170" s="115"/>
      <c r="Q170" s="117"/>
      <c r="R170" s="118"/>
    </row>
    <row r="171" spans="3:18" ht="19.5" customHeight="1">
      <c r="C171" s="115"/>
      <c r="D171" s="115"/>
      <c r="E171" s="17"/>
      <c r="F171" s="17"/>
      <c r="G171" s="17"/>
      <c r="H171" s="17"/>
      <c r="I171" s="115"/>
      <c r="J171" s="115"/>
      <c r="K171" s="115"/>
      <c r="L171" s="115"/>
      <c r="M171" s="117"/>
      <c r="N171" s="115"/>
      <c r="O171" s="117"/>
      <c r="P171" s="115"/>
      <c r="Q171" s="117"/>
      <c r="R171" s="118"/>
    </row>
    <row r="172" spans="3:18" ht="19.5" customHeight="1">
      <c r="C172" s="115"/>
      <c r="D172" s="115"/>
      <c r="E172" s="17"/>
      <c r="F172" s="17"/>
      <c r="G172" s="17"/>
      <c r="H172" s="17"/>
      <c r="I172" s="115"/>
      <c r="J172" s="115"/>
      <c r="K172" s="115"/>
      <c r="L172" s="115"/>
      <c r="M172" s="117"/>
      <c r="N172" s="115"/>
      <c r="O172" s="117"/>
      <c r="P172" s="115"/>
      <c r="Q172" s="117"/>
      <c r="R172" s="118"/>
    </row>
    <row r="173" spans="3:18" ht="19.5" customHeight="1">
      <c r="C173" s="115"/>
      <c r="D173" s="115"/>
      <c r="E173" s="17"/>
      <c r="F173" s="17"/>
      <c r="G173" s="17"/>
      <c r="H173" s="17"/>
      <c r="I173" s="115"/>
      <c r="J173" s="115"/>
      <c r="K173" s="115"/>
      <c r="L173" s="115"/>
      <c r="M173" s="117"/>
      <c r="N173" s="115"/>
      <c r="O173" s="117"/>
      <c r="P173" s="115"/>
      <c r="Q173" s="117"/>
      <c r="R173" s="118"/>
    </row>
    <row r="174" spans="3:18" ht="19.5" customHeight="1">
      <c r="C174" s="115"/>
      <c r="D174" s="115"/>
      <c r="E174" s="17"/>
      <c r="F174" s="17"/>
      <c r="G174" s="17"/>
      <c r="H174" s="17"/>
      <c r="I174" s="115"/>
      <c r="J174" s="115"/>
      <c r="K174" s="115"/>
      <c r="L174" s="115"/>
      <c r="M174" s="117"/>
      <c r="N174" s="115"/>
      <c r="O174" s="117"/>
      <c r="P174" s="115"/>
      <c r="Q174" s="117"/>
      <c r="R174" s="118"/>
    </row>
    <row r="175" spans="3:18" ht="19.5" customHeight="1">
      <c r="C175" s="115"/>
      <c r="D175" s="115"/>
      <c r="E175" s="17"/>
      <c r="F175" s="17"/>
      <c r="G175" s="17"/>
      <c r="H175" s="17"/>
      <c r="I175" s="115"/>
      <c r="J175" s="115"/>
      <c r="K175" s="115"/>
      <c r="L175" s="115"/>
      <c r="M175" s="117"/>
      <c r="N175" s="115"/>
      <c r="O175" s="117"/>
      <c r="P175" s="115"/>
      <c r="Q175" s="117"/>
      <c r="R175" s="118"/>
    </row>
    <row r="176" spans="3:18" ht="19.5" customHeight="1">
      <c r="C176" s="115"/>
      <c r="D176" s="115"/>
      <c r="E176" s="17"/>
      <c r="F176" s="17"/>
      <c r="G176" s="17"/>
      <c r="H176" s="17"/>
      <c r="I176" s="115"/>
      <c r="J176" s="115"/>
      <c r="K176" s="115"/>
      <c r="L176" s="115"/>
      <c r="M176" s="117"/>
      <c r="N176" s="115"/>
      <c r="O176" s="117"/>
      <c r="P176" s="115"/>
      <c r="Q176" s="117"/>
      <c r="R176" s="118"/>
    </row>
    <row r="177" spans="3:18" ht="19.5" customHeight="1">
      <c r="C177" s="115"/>
      <c r="D177" s="115"/>
      <c r="E177" s="17"/>
      <c r="F177" s="17"/>
      <c r="G177" s="17"/>
      <c r="H177" s="17"/>
      <c r="I177" s="115"/>
      <c r="J177" s="115"/>
      <c r="K177" s="115"/>
      <c r="L177" s="115"/>
      <c r="M177" s="117"/>
      <c r="N177" s="115"/>
      <c r="O177" s="117"/>
      <c r="P177" s="115"/>
      <c r="Q177" s="117"/>
      <c r="R177" s="118"/>
    </row>
    <row r="178" spans="3:18" ht="19.5" customHeight="1">
      <c r="C178" s="115"/>
      <c r="D178" s="115"/>
      <c r="E178" s="17"/>
      <c r="F178" s="17"/>
      <c r="G178" s="17"/>
      <c r="H178" s="17"/>
      <c r="I178" s="115"/>
      <c r="J178" s="115"/>
      <c r="K178" s="115"/>
      <c r="L178" s="115"/>
      <c r="M178" s="117"/>
      <c r="N178" s="115"/>
      <c r="O178" s="117"/>
      <c r="P178" s="115"/>
      <c r="Q178" s="117"/>
      <c r="R178" s="118"/>
    </row>
    <row r="179" spans="3:18" ht="19.5" customHeight="1">
      <c r="C179" s="115"/>
      <c r="D179" s="115"/>
      <c r="E179" s="17"/>
      <c r="F179" s="17"/>
      <c r="G179" s="17"/>
      <c r="H179" s="17"/>
      <c r="I179" s="115"/>
      <c r="J179" s="115"/>
      <c r="K179" s="115"/>
      <c r="L179" s="115"/>
      <c r="M179" s="117"/>
      <c r="N179" s="115"/>
      <c r="O179" s="117"/>
      <c r="P179" s="115"/>
      <c r="Q179" s="117"/>
      <c r="R179" s="118"/>
    </row>
    <row r="180" spans="3:18" ht="19.5" customHeight="1">
      <c r="C180" s="115"/>
      <c r="D180" s="115"/>
      <c r="E180" s="17"/>
      <c r="F180" s="17"/>
      <c r="G180" s="17"/>
      <c r="H180" s="17"/>
      <c r="I180" s="115"/>
      <c r="J180" s="115"/>
      <c r="K180" s="115"/>
      <c r="L180" s="115"/>
      <c r="M180" s="117"/>
      <c r="N180" s="115"/>
      <c r="O180" s="117"/>
      <c r="P180" s="115"/>
      <c r="Q180" s="117"/>
      <c r="R180" s="118"/>
    </row>
    <row r="181" spans="3:18" ht="19.5" customHeight="1">
      <c r="C181" s="115"/>
      <c r="D181" s="115"/>
      <c r="E181" s="17"/>
      <c r="F181" s="17"/>
      <c r="G181" s="17"/>
      <c r="H181" s="17"/>
      <c r="I181" s="115"/>
      <c r="J181" s="115"/>
      <c r="K181" s="115"/>
      <c r="L181" s="115"/>
      <c r="M181" s="117"/>
      <c r="N181" s="115"/>
      <c r="O181" s="117"/>
      <c r="P181" s="115"/>
      <c r="Q181" s="117"/>
      <c r="R181" s="118"/>
    </row>
  </sheetData>
  <sheetProtection/>
  <mergeCells count="7">
    <mergeCell ref="B3:R3"/>
    <mergeCell ref="N2:R2"/>
    <mergeCell ref="R13:R15"/>
    <mergeCell ref="Q13:Q15"/>
    <mergeCell ref="Q9:R12"/>
    <mergeCell ref="B4:R4"/>
    <mergeCell ref="B5:R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5" r:id="rId1"/>
  <rowBreaks count="1" manualBreakCount="1">
    <brk id="41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2014-05-26T16:34:09Z</cp:lastPrinted>
  <dcterms:created xsi:type="dcterms:W3CDTF">2014-05-26T15:23:16Z</dcterms:created>
  <dcterms:modified xsi:type="dcterms:W3CDTF">2014-05-26T16:34:10Z</dcterms:modified>
  <cp:category/>
  <cp:version/>
  <cp:contentType/>
  <cp:contentStatus/>
</cp:coreProperties>
</file>