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5480" windowHeight="11025" activeTab="0"/>
  </bookViews>
  <sheets>
    <sheet name="iunie  2013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'[12]LINK'!$A$1:$A$42</definedName>
    <definedName name="a_11">WEO '[12]LINK'!$A$1:$A$42</definedName>
    <definedName name="a_14">#REF!</definedName>
    <definedName name="a_15">WEO '[12]LINK'!$A$1:$A$42</definedName>
    <definedName name="a_17">WEO '[12]LINK'!$A$1:$A$42</definedName>
    <definedName name="a_2">#REF!</definedName>
    <definedName name="a_20">WEO '[12]LINK'!$A$1:$A$42</definedName>
    <definedName name="a_22">WEO '[12]LINK'!$A$1:$A$42</definedName>
    <definedName name="a_24">WEO '[12]LINK'!$A$1:$A$42</definedName>
    <definedName name="a_25">#REF!</definedName>
    <definedName name="a_28">WEO '[12]LINK'!$A$1:$A$42</definedName>
    <definedName name="a_37">WEO '[12]LINK'!$A$1:$A$42</definedName>
    <definedName name="a_38">WEO '[12]LINK'!$A$1:$A$42</definedName>
    <definedName name="a_46">WEO '[12]LINK'!$A$1:$A$42</definedName>
    <definedName name="a_47">WEO '[12]LINK'!$A$1:$A$42</definedName>
    <definedName name="a_49">WEO '[12]LINK'!$A$1:$A$42</definedName>
    <definedName name="a_54">WEO '[12]LINK'!$A$1:$A$42</definedName>
    <definedName name="a_55">WEO '[12]LINK'!$A$1:$A$42</definedName>
    <definedName name="a_56">WEO '[12]LINK'!$A$1:$A$42</definedName>
    <definedName name="a_57">WEO '[12]LINK'!$A$1:$A$42</definedName>
    <definedName name="a_61">WEO '[12]LINK'!$A$1:$A$42</definedName>
    <definedName name="a_64">WEO '[12]LINK'!$A$1:$A$42</definedName>
    <definedName name="a_65">WEO '[12]LINK'!$A$1:$A$42</definedName>
    <definedName name="a_66">WEO '[12]LINK'!$A$1:$A$42</definedName>
    <definedName name="a47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'[12]LINK'!$A$1:$A$42</definedName>
    <definedName name="CHART2_11">#REF!</definedName>
    <definedName name="chart2_15">WEO '[12]LINK'!$A$1:$A$42</definedName>
    <definedName name="chart2_17">WEO '[12]LINK'!$A$1:$A$42</definedName>
    <definedName name="chart2_20">WEO '[12]LINK'!$A$1:$A$42</definedName>
    <definedName name="chart2_22">WEO '[12]LINK'!$A$1:$A$42</definedName>
    <definedName name="chart2_24">WEO '[12]LINK'!$A$1:$A$42</definedName>
    <definedName name="chart2_28">WEO '[12]LINK'!$A$1:$A$42</definedName>
    <definedName name="chart2_37">WEO '[12]LINK'!$A$1:$A$42</definedName>
    <definedName name="chart2_38">WEO '[12]LINK'!$A$1:$A$42</definedName>
    <definedName name="chart2_46">WEO '[12]LINK'!$A$1:$A$42</definedName>
    <definedName name="chart2_47">WEO '[12]LINK'!$A$1:$A$42</definedName>
    <definedName name="chart2_49">WEO '[12]LINK'!$A$1:$A$42</definedName>
    <definedName name="chart2_54">WEO '[12]LINK'!$A$1:$A$42</definedName>
    <definedName name="chart2_55">WEO '[12]LINK'!$A$1:$A$42</definedName>
    <definedName name="chart2_56">WEO '[12]LINK'!$A$1:$A$42</definedName>
    <definedName name="chart2_57">WEO '[12]LINK'!$A$1:$A$42</definedName>
    <definedName name="chart2_61">WEO '[12]LINK'!$A$1:$A$42</definedName>
    <definedName name="chart2_64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>mflowsa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'iunie  2013 '!$A$3:$Q$93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0">'iunie  2013 '!$9:$17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>WEO '[12]LINK'!$A$1:$A$42</definedName>
    <definedName name="xxWRS_1_15">WEO '[12]LINK'!$A$1:$A$42</definedName>
    <definedName name="xxWRS_1_17">WEO '[12]LINK'!$A$1:$A$42</definedName>
    <definedName name="xxWRS_1_2">#REF!</definedName>
    <definedName name="xxWRS_1_20">WEO '[12]LINK'!$A$1:$A$42</definedName>
    <definedName name="xxWRS_1_22">WEO '[12]LINK'!$A$1:$A$42</definedName>
    <definedName name="xxWRS_1_24">WEO '[12]LINK'!$A$1:$A$42</definedName>
    <definedName name="xxWRS_1_28">WEO '[12]LINK'!$A$1:$A$42</definedName>
    <definedName name="xxWRS_1_37">WEO '[12]LINK'!$A$1:$A$42</definedName>
    <definedName name="xxWRS_1_38">WEO '[12]LINK'!$A$1:$A$42</definedName>
    <definedName name="xxWRS_1_46">WEO '[12]LINK'!$A$1:$A$42</definedName>
    <definedName name="xxWRS_1_47">WEO '[12]LINK'!$A$1:$A$42</definedName>
    <definedName name="xxWRS_1_49">WEO '[12]LINK'!$A$1:$A$42</definedName>
    <definedName name="xxWRS_1_54">WEO '[12]LINK'!$A$1:$A$42</definedName>
    <definedName name="xxWRS_1_55">WEO '[12]LINK'!$A$1:$A$42</definedName>
    <definedName name="xxWRS_1_56">WEO '[12]LINK'!$A$1:$A$42</definedName>
    <definedName name="xxWRS_1_57">WEO '[12]LINK'!$A$1:$A$42</definedName>
    <definedName name="xxWRS_1_61">WEO '[12]LINK'!$A$1:$A$42</definedName>
    <definedName name="xxWRS_1_63">WEO '[12]LINK'!$A$1:$A$42</definedName>
    <definedName name="xxWRS_1_64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comments1.xml><?xml version="1.0" encoding="utf-8"?>
<comments xmlns="http://schemas.openxmlformats.org/spreadsheetml/2006/main">
  <authors>
    <author>u</author>
    <author>Administrator</author>
    <author>User</author>
    <author>Alina</author>
  </authors>
  <commentList>
    <comment ref="M41" authorId="0">
      <text>
        <r>
          <rPr>
            <sz val="12"/>
            <color indexed="8"/>
            <rFont val="Times New Roman"/>
            <family val="1"/>
          </rPr>
          <t>se consolideaza granturile, se regasesc la fonduri externe nerambursabile, pe tran
sporturi</t>
        </r>
      </text>
    </comment>
    <comment ref="M77" authorId="0">
      <text>
        <r>
          <rPr>
            <b/>
            <sz val="10"/>
            <color indexed="17"/>
            <rFont val="Times New Roman"/>
            <family val="1"/>
          </rPr>
          <t xml:space="preserve">alina_r:
</t>
        </r>
        <r>
          <rPr>
            <sz val="11"/>
            <color indexed="17"/>
            <rFont val="Times New Roman"/>
            <family val="1"/>
          </rPr>
          <t>se verifica cu soldul de la CNADR , total deficit pe coloana de transferuri intre bugete</t>
        </r>
        <r>
          <rPr>
            <sz val="8"/>
            <color indexed="8"/>
            <rFont val="Times New Roman"/>
            <family val="1"/>
          </rPr>
          <t xml:space="preserve">
</t>
        </r>
      </text>
    </comment>
    <comment ref="C27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cote de la stat
</t>
        </r>
      </text>
    </comment>
    <comment ref="M38" authorId="0">
      <text>
        <r>
          <rPr>
            <b/>
            <sz val="8"/>
            <color indexed="8"/>
            <rFont val="Times New Roman"/>
            <family val="1"/>
          </rPr>
          <t xml:space="preserve">alina_r:
</t>
        </r>
        <r>
          <rPr>
            <sz val="8"/>
            <color indexed="8"/>
            <rFont val="Times New Roman"/>
            <family val="1"/>
          </rPr>
          <t xml:space="preserve">se consolideaza </t>
        </r>
        <r>
          <rPr>
            <sz val="12"/>
            <color indexed="8"/>
            <rFont val="Times New Roman"/>
            <family val="1"/>
          </rPr>
          <t>dobanda 
din trezorerie</t>
        </r>
        <r>
          <rPr>
            <sz val="8"/>
            <color indexed="8"/>
            <rFont val="Times New Roman"/>
            <family val="1"/>
          </rPr>
          <t xml:space="preserve">
</t>
        </r>
      </text>
    </comment>
    <comment ref="M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impozit pe profit fondul proprietatea</t>
        </r>
      </text>
    </comment>
    <comment ref="D37" authorId="2">
      <text>
        <r>
          <rPr>
            <sz val="9"/>
            <color indexed="10"/>
            <rFont val="Tahoma"/>
            <family val="2"/>
          </rPr>
          <t>am adaugat 1000 sumele din contributii salarii</t>
        </r>
      </text>
    </comment>
    <comment ref="E37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F37" authorId="2">
      <text>
        <r>
          <rPr>
            <sz val="9"/>
            <color indexed="10"/>
            <rFont val="Tahoma"/>
            <family val="2"/>
          </rPr>
          <t>+ ……. 
deduceri ANAF</t>
        </r>
      </text>
    </comment>
    <comment ref="H38" authorId="2">
      <text>
        <r>
          <rPr>
            <sz val="9"/>
            <rFont val="Tahoma"/>
            <family val="2"/>
          </rPr>
          <t>+1026,292 
 fd stimulente de adaugat !!!</t>
        </r>
      </text>
    </comment>
    <comment ref="H39" authorId="2">
      <text>
        <r>
          <rPr>
            <sz val="10"/>
            <color indexed="10"/>
            <rFont val="Tahoma"/>
            <family val="2"/>
          </rPr>
          <t xml:space="preserve">+ academia ???
</t>
        </r>
      </text>
    </comment>
    <comment ref="D42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in executie 15,691
</t>
        </r>
      </text>
    </comment>
    <comment ref="E42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se aduga fen de primit
44,337 in executie
</t>
        </r>
      </text>
    </comment>
    <comment ref="F42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+17,8 FEN
diin executie an anterior
</t>
        </r>
      </text>
    </comment>
    <comment ref="H42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+197,6
</t>
        </r>
      </text>
    </comment>
    <comment ref="H58" authorId="2">
      <text>
        <r>
          <rPr>
            <sz val="9"/>
            <rFont val="Tahoma"/>
            <family val="2"/>
          </rPr>
          <t>+</t>
        </r>
        <r>
          <rPr>
            <sz val="9"/>
            <color indexed="14"/>
            <rFont val="Tahoma"/>
            <family val="2"/>
          </rPr>
          <t xml:space="preserve"> 785,92</t>
        </r>
        <r>
          <rPr>
            <sz val="9"/>
            <rFont val="Tahoma"/>
            <family val="2"/>
          </rPr>
          <t xml:space="preserve">
fd stimulente 
de adaugat 
</t>
        </r>
      </text>
    </comment>
    <comment ref="B64" authorId="2">
      <text>
        <r>
          <rPr>
            <b/>
            <sz val="8"/>
            <rFont val="Tahoma"/>
            <family val="0"/>
          </rPr>
          <t>U</t>
        </r>
        <r>
          <rPr>
            <b/>
            <sz val="10"/>
            <color indexed="10"/>
            <rFont val="Tahoma"/>
            <family val="2"/>
          </rPr>
          <t>ser:</t>
        </r>
        <r>
          <rPr>
            <sz val="10"/>
            <color indexed="10"/>
            <rFont val="Tahoma"/>
            <family val="2"/>
          </rPr>
          <t xml:space="preserve">
MT (356+4,7)
SI MFP(200)
</t>
        </r>
      </text>
    </comment>
    <comment ref="D66" authorId="2">
      <text>
        <r>
          <rPr>
            <b/>
            <sz val="9"/>
            <color indexed="10"/>
            <rFont val="Tahoma"/>
            <family val="2"/>
          </rPr>
          <t xml:space="preserve">+ …...
</t>
        </r>
        <r>
          <rPr>
            <sz val="9"/>
            <color indexed="10"/>
            <rFont val="Tahoma"/>
            <family val="2"/>
          </rPr>
          <t xml:space="preserve"> deduceri ANAF
</t>
        </r>
      </text>
    </comment>
    <comment ref="E66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F66" authorId="2">
      <text>
        <r>
          <rPr>
            <sz val="9"/>
            <color indexed="10"/>
            <rFont val="Tahoma"/>
            <family val="2"/>
          </rPr>
          <t>+ 
 deduceri ANAF</t>
        </r>
      </text>
    </comment>
    <comment ref="A19" authorId="2">
      <text>
        <r>
          <rPr>
            <sz val="10"/>
            <color indexed="10"/>
            <rFont val="Tahoma"/>
            <family val="2"/>
          </rPr>
          <t>+   156.5 rap Flo</t>
        </r>
      </text>
    </comment>
    <comment ref="B8" authorId="2">
      <text>
        <r>
          <rPr>
            <sz val="10"/>
            <color indexed="10"/>
            <rFont val="Tahoma"/>
            <family val="2"/>
          </rPr>
          <t>+   156.5 rap Flo</t>
        </r>
      </text>
    </comment>
    <comment ref="B42" authorId="2">
      <text>
        <r>
          <rPr>
            <sz val="10"/>
            <color indexed="10"/>
            <rFont val="Tahoma"/>
            <family val="2"/>
          </rPr>
          <t>+   156.5 rap Flo</t>
        </r>
      </text>
    </comment>
    <comment ref="A20" authorId="2">
      <text>
        <r>
          <rPr>
            <sz val="10"/>
            <color indexed="10"/>
            <rFont val="Tahoma"/>
            <family val="2"/>
          </rPr>
          <t>+   156.5 rap Flo</t>
        </r>
      </text>
    </comment>
  </commentList>
</comments>
</file>

<file path=xl/sharedStrings.xml><?xml version="1.0" encoding="utf-8"?>
<sst xmlns="http://schemas.openxmlformats.org/spreadsheetml/2006/main" count="116" uniqueCount="107">
  <si>
    <t xml:space="preserve">BUGETUL GENERAL  CONSOLIDAT </t>
  </si>
  <si>
    <t xml:space="preserve">Realizari  01.01 - 30.06.2013 </t>
  </si>
  <si>
    <t>PIB 2013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</si>
  <si>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</si>
  <si>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</si>
  <si>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</si>
  <si>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</si>
  <si>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</si>
  <si>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</si>
  <si>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</si>
  <si>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</si>
  <si>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</si>
  <si>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</si>
  <si>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</si>
  <si>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</si>
  <si>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</si>
  <si>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</si>
  <si>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</si>
  <si>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</si>
  <si>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</si>
  <si>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</si>
  <si>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</si>
  <si>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</si>
  <si>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</si>
  <si>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</si>
  <si>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</si>
  <si>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</si>
  <si>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</si>
  <si>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</si>
  <si>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</si>
  <si>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</si>
  <si>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</si>
  <si>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</si>
  <si>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</si>
  <si>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</si>
  <si>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</si>
  <si>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</si>
  <si>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</si>
  <si>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</si>
  <si>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</si>
  <si>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</si>
  <si>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</si>
  <si>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</si>
  <si>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</si>
  <si>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</si>
  <si>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</si>
  <si>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</si>
  <si>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</si>
  <si>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</si>
  <si>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</si>
  <si>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</si>
  <si>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</si>
  <si>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</si>
  <si>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</si>
  <si>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nationale </t>
  </si>
  <si>
    <t>=</t>
  </si>
  <si>
    <t xml:space="preserve"> partial din </t>
  </si>
  <si>
    <t xml:space="preserve">venituri </t>
  </si>
  <si>
    <t>proprii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</si>
  <si>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</si>
  <si>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</si>
  <si>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</si>
  <si>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</si>
  <si>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</si>
  <si>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</si>
  <si>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</si>
  <si>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</si>
  <si>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</si>
  <si>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</si>
  <si>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</si>
  <si>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</si>
  <si>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</si>
  <si>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</si>
  <si>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</si>
  <si>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</si>
  <si>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</si>
  <si>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</si>
  <si>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</si>
  <si>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</si>
  <si>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 xml:space="preserve">Sume de la UE in contul platilor efectuate </t>
  </si>
  <si>
    <t xml:space="preserve">   sume din top-up</t>
  </si>
  <si>
    <t>Operatiuni financiare</t>
  </si>
  <si>
    <t xml:space="preserve">Incasari din rambursarea, imprumuturilor </t>
  </si>
  <si>
    <t>Sume incasate in contul unic, la bugetul de stat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</si>
  <si>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</si>
  <si>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</si>
  <si>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</si>
  <si>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</si>
  <si>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</si>
  <si>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</si>
  <si>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</si>
  <si>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</si>
  <si>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</si>
  <si>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</si>
  <si>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</si>
  <si>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</si>
  <si>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</si>
  <si>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</si>
  <si>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</si>
  <si>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</si>
  <si>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</si>
  <si>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</si>
  <si>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</si>
  <si>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</si>
  <si>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>venituri</t>
  </si>
  <si>
    <t>cheltuieli</t>
  </si>
  <si>
    <t xml:space="preserve">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</si>
</sst>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_-* #,##0.00000\ _l_e_i_-;\-* #,##0.00000\ _l_e_i_-;_-* &quot;-&quot;??\ _l_e_i_-;_-@_-"/>
    <numFmt numFmtId="213" formatCode="#,##0\ \ \ \ "/>
    <numFmt numFmtId="214" formatCode="_-* #,##0.00\ _D_M_-;\-* #,##0.00\ _D_M_-;_-* &quot;-&quot;??\ _D_M_-;_-@_-"/>
    <numFmt numFmtId="215" formatCode="#,##0.0000000"/>
    <numFmt numFmtId="216" formatCode="_-* #,##0.0\ _l_e_i_-;\-* #,##0.0\ _l_e_i_-;_-* &quot;-&quot;??\ _l_e_i_-;_-@_-"/>
    <numFmt numFmtId="217" formatCode="#,##0.0_ ;\-#,##0.0\ "/>
    <numFmt numFmtId="218" formatCode="_-* #,##0.000\ _l_e_i_-;\-* #,##0.000\ _l_e_i_-;_-* &quot;-&quot;??\ _l_e_i_-;_-@_-"/>
    <numFmt numFmtId="219" formatCode="_-* #,##0.0000\ _l_e_i_-;\-* #,##0.0000\ _l_e_i_-;_-* &quot;-&quot;??\ _l_e_i_-;_-@_-"/>
    <numFmt numFmtId="220" formatCode="#,##0.00000000"/>
  </numFmts>
  <fonts count="104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sz val="12"/>
      <color indexed="12"/>
      <name val="Arial"/>
      <family val="2"/>
    </font>
    <font>
      <u val="single"/>
      <sz val="12"/>
      <name val="Arial"/>
      <family val="2"/>
    </font>
    <font>
      <b/>
      <sz val="12"/>
      <color indexed="53"/>
      <name val="Arial"/>
      <family val="2"/>
    </font>
    <font>
      <b/>
      <i/>
      <sz val="14"/>
      <name val="Arial"/>
      <family val="2"/>
    </font>
    <font>
      <b/>
      <sz val="12"/>
      <color indexed="60"/>
      <name val="Arial"/>
      <family val="2"/>
    </font>
    <font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sz val="11"/>
      <color indexed="17"/>
      <name val="Times New Roman"/>
      <family val="1"/>
    </font>
    <font>
      <sz val="8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color indexed="8"/>
      <name val="Times New Roman"/>
      <family val="1"/>
    </font>
    <font>
      <b/>
      <sz val="10"/>
      <name val="Tahoma"/>
      <family val="0"/>
    </font>
    <font>
      <sz val="10"/>
      <name val="Tahoma"/>
      <family val="0"/>
    </font>
    <font>
      <sz val="9"/>
      <color indexed="10"/>
      <name val="Tahoma"/>
      <family val="2"/>
    </font>
    <font>
      <sz val="9"/>
      <name val="Tahoma"/>
      <family val="2"/>
    </font>
    <font>
      <sz val="10"/>
      <color indexed="10"/>
      <name val="Tahoma"/>
      <family val="2"/>
    </font>
    <font>
      <sz val="9"/>
      <color indexed="14"/>
      <name val="Tahoma"/>
      <family val="2"/>
    </font>
    <font>
      <b/>
      <sz val="10"/>
      <color indexed="10"/>
      <name val="Tahoma"/>
      <family val="2"/>
    </font>
    <font>
      <b/>
      <sz val="9"/>
      <color indexed="10"/>
      <name val="Tahoma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3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43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77">
    <xf numFmtId="0" fontId="0" fillId="0" borderId="0" xfId="0" applyFont="1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 applyProtection="1">
      <alignment horizontal="center"/>
      <protection locked="0"/>
    </xf>
    <xf numFmtId="166" fontId="74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right"/>
      <protection locked="0"/>
    </xf>
    <xf numFmtId="165" fontId="76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3" fontId="74" fillId="30" borderId="0" xfId="209" applyNumberFormat="1" applyFont="1" applyFill="1" applyAlignment="1">
      <alignment horizontal="center"/>
      <protection/>
    </xf>
    <xf numFmtId="165" fontId="71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/>
      <protection locked="0"/>
    </xf>
    <xf numFmtId="165" fontId="74" fillId="30" borderId="0" xfId="0" applyNumberFormat="1" applyFont="1" applyFill="1" applyBorder="1" applyAlignment="1" applyProtection="1">
      <alignment horizontal="right"/>
      <protection locked="0"/>
    </xf>
    <xf numFmtId="166" fontId="74" fillId="30" borderId="0" xfId="0" applyNumberFormat="1" applyFont="1" applyFill="1" applyBorder="1" applyAlignment="1" applyProtection="1" quotePrefix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1" fillId="30" borderId="20" xfId="0" applyNumberFormat="1" applyFont="1" applyFill="1" applyBorder="1" applyAlignment="1" applyProtection="1">
      <alignment horizontal="center" vertical="top" readingOrder="1"/>
      <protection/>
    </xf>
    <xf numFmtId="165" fontId="72" fillId="30" borderId="20" xfId="0" applyNumberFormat="1" applyFont="1" applyFill="1" applyBorder="1" applyAlignment="1" applyProtection="1">
      <alignment horizontal="center" vertical="top" readingOrder="1"/>
      <protection/>
    </xf>
    <xf numFmtId="165" fontId="74" fillId="30" borderId="20" xfId="0" applyNumberFormat="1" applyFont="1" applyFill="1" applyBorder="1" applyAlignment="1" applyProtection="1">
      <alignment horizontal="center" readingOrder="1"/>
      <protection locked="0"/>
    </xf>
    <xf numFmtId="165" fontId="74" fillId="30" borderId="20" xfId="0" applyNumberFormat="1" applyFont="1" applyFill="1" applyBorder="1" applyAlignment="1" applyProtection="1">
      <alignment horizontal="center" vertical="top" readingOrder="1"/>
      <protection/>
    </xf>
    <xf numFmtId="165" fontId="74" fillId="30" borderId="0" xfId="0" applyNumberFormat="1" applyFont="1" applyFill="1" applyBorder="1" applyAlignment="1" applyProtection="1">
      <alignment horizontal="right"/>
      <protection locked="0"/>
    </xf>
    <xf numFmtId="0" fontId="71" fillId="30" borderId="0" xfId="0" applyFont="1" applyFill="1" applyBorder="1" applyAlignment="1">
      <alignment horizontal="center" vertical="top" readingOrder="1"/>
    </xf>
    <xf numFmtId="0" fontId="72" fillId="30" borderId="0" xfId="0" applyFont="1" applyFill="1" applyBorder="1" applyAlignment="1">
      <alignment horizontal="center" vertical="top" readingOrder="1"/>
    </xf>
    <xf numFmtId="165" fontId="74" fillId="30" borderId="0" xfId="0" applyNumberFormat="1" applyFont="1" applyFill="1" applyBorder="1" applyAlignment="1" applyProtection="1">
      <alignment horizontal="center" readingOrder="1"/>
      <protection locked="0"/>
    </xf>
    <xf numFmtId="165" fontId="74" fillId="30" borderId="0" xfId="0" applyNumberFormat="1" applyFont="1" applyFill="1" applyBorder="1" applyAlignment="1" applyProtection="1">
      <alignment horizontal="center" vertical="top" readingOrder="1"/>
      <protection/>
    </xf>
    <xf numFmtId="165" fontId="71" fillId="30" borderId="0" xfId="0" applyNumberFormat="1" applyFont="1" applyFill="1" applyBorder="1" applyAlignment="1" applyProtection="1">
      <alignment horizontal="center" vertical="top" readingOrder="1"/>
      <protection/>
    </xf>
    <xf numFmtId="165" fontId="79" fillId="30" borderId="0" xfId="0" applyNumberFormat="1" applyFont="1" applyFill="1" applyBorder="1" applyAlignment="1" applyProtection="1">
      <alignment/>
      <protection locked="0"/>
    </xf>
    <xf numFmtId="4" fontId="79" fillId="30" borderId="0" xfId="0" applyNumberFormat="1" applyFont="1" applyFill="1" applyBorder="1" applyAlignment="1" applyProtection="1">
      <alignment/>
      <protection locked="0"/>
    </xf>
    <xf numFmtId="171" fontId="71" fillId="30" borderId="0" xfId="0" applyNumberFormat="1" applyFont="1" applyFill="1" applyBorder="1" applyAlignment="1">
      <alignment horizontal="center" vertical="top" readingOrder="1"/>
    </xf>
    <xf numFmtId="165" fontId="79" fillId="30" borderId="0" xfId="0" applyNumberFormat="1" applyFont="1" applyFill="1" applyBorder="1" applyAlignment="1" applyProtection="1">
      <alignment horizontal="right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6" fontId="74" fillId="30" borderId="0" xfId="0" applyNumberFormat="1" applyFont="1" applyFill="1" applyBorder="1" applyAlignment="1" applyProtection="1">
      <alignment horizontal="center" vertical="center" wrapText="1"/>
      <protection locked="0"/>
    </xf>
    <xf numFmtId="0" fontId="71" fillId="30" borderId="0" xfId="0" applyFont="1" applyFill="1" applyBorder="1" applyAlignment="1">
      <alignment horizontal="center" vertical="top" wrapText="1"/>
    </xf>
    <xf numFmtId="166" fontId="79" fillId="30" borderId="0" xfId="0" applyNumberFormat="1" applyFont="1" applyFill="1" applyBorder="1" applyAlignment="1" applyProtection="1">
      <alignment wrapText="1"/>
      <protection locked="0"/>
    </xf>
    <xf numFmtId="165" fontId="80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>
      <alignment horizontal="center" vertical="top" wrapText="1"/>
    </xf>
    <xf numFmtId="165" fontId="71" fillId="30" borderId="0" xfId="0" applyNumberFormat="1" applyFont="1" applyFill="1" applyBorder="1" applyAlignment="1" applyProtection="1">
      <alignment horizontal="center" vertical="top" wrapText="1"/>
      <protection/>
    </xf>
    <xf numFmtId="166" fontId="71" fillId="30" borderId="0" xfId="0" applyNumberFormat="1" applyFont="1" applyFill="1" applyBorder="1" applyAlignment="1" applyProtection="1">
      <alignment wrapText="1"/>
      <protection locked="0"/>
    </xf>
    <xf numFmtId="166" fontId="74" fillId="30" borderId="0" xfId="0" applyNumberFormat="1" applyFont="1" applyFill="1" applyBorder="1" applyAlignment="1" applyProtection="1">
      <alignment wrapText="1"/>
      <protection locked="0"/>
    </xf>
    <xf numFmtId="165" fontId="81" fillId="30" borderId="0" xfId="0" applyNumberFormat="1" applyFont="1" applyFill="1" applyBorder="1" applyAlignment="1" applyProtection="1">
      <alignment horizontal="center"/>
      <protection locked="0"/>
    </xf>
    <xf numFmtId="2" fontId="71" fillId="30" borderId="0" xfId="0" applyNumberFormat="1" applyFont="1" applyFill="1" applyBorder="1" applyAlignment="1">
      <alignment horizontal="center" vertical="top" wrapText="1"/>
    </xf>
    <xf numFmtId="165" fontId="82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3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>
      <alignment horizontal="right" vertical="center"/>
    </xf>
    <xf numFmtId="165" fontId="74" fillId="30" borderId="0" xfId="0" applyNumberFormat="1" applyFont="1" applyFill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6" fillId="30" borderId="21" xfId="0" applyNumberFormat="1" applyFont="1" applyFill="1" applyBorder="1" applyAlignment="1" applyProtection="1">
      <alignment horizontal="right" vertical="center"/>
      <protection locked="0"/>
    </xf>
    <xf numFmtId="165" fontId="71" fillId="30" borderId="21" xfId="0" applyNumberFormat="1" applyFont="1" applyFill="1" applyBorder="1" applyAlignment="1" applyProtection="1">
      <alignment horizontal="right" vertical="center"/>
      <protection locked="0"/>
    </xf>
    <xf numFmtId="165" fontId="72" fillId="30" borderId="21" xfId="0" applyNumberFormat="1" applyFont="1" applyFill="1" applyBorder="1" applyAlignment="1" applyProtection="1">
      <alignment horizontal="right" vertical="center"/>
      <protection locked="0"/>
    </xf>
    <xf numFmtId="165" fontId="74" fillId="30" borderId="21" xfId="0" applyNumberFormat="1" applyFont="1" applyFill="1" applyBorder="1" applyAlignment="1" applyProtection="1">
      <alignment horizontal="right" vertical="center"/>
      <protection/>
    </xf>
    <xf numFmtId="165" fontId="74" fillId="30" borderId="21" xfId="0" applyNumberFormat="1" applyFont="1" applyFill="1" applyBorder="1" applyAlignment="1">
      <alignment horizontal="right" vertical="center"/>
    </xf>
    <xf numFmtId="165" fontId="71" fillId="30" borderId="0" xfId="0" applyNumberFormat="1" applyFont="1" applyFill="1" applyAlignment="1" applyProtection="1">
      <alignment horizontal="right" vertical="center"/>
      <protection locked="0"/>
    </xf>
    <xf numFmtId="165" fontId="74" fillId="30" borderId="0" xfId="0" applyNumberFormat="1" applyFont="1" applyFill="1" applyAlignment="1">
      <alignment horizontal="right" vertical="center"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30" borderId="0" xfId="0" applyNumberFormat="1" applyFont="1" applyFill="1" applyAlignment="1" applyProtection="1">
      <alignment horizontal="right" vertical="center"/>
      <protection locked="0"/>
    </xf>
    <xf numFmtId="165" fontId="72" fillId="30" borderId="0" xfId="0" applyNumberFormat="1" applyFont="1" applyFill="1" applyAlignment="1" applyProtection="1">
      <alignment horizontal="right"/>
      <protection locked="0"/>
    </xf>
    <xf numFmtId="165" fontId="74" fillId="30" borderId="20" xfId="0" applyNumberFormat="1" applyFont="1" applyFill="1" applyBorder="1" applyAlignment="1" applyProtection="1">
      <alignment horizontal="right" wrapText="1" indent="1"/>
      <protection locked="0"/>
    </xf>
    <xf numFmtId="165" fontId="71" fillId="30" borderId="20" xfId="0" applyNumberFormat="1" applyFont="1" applyFill="1" applyBorder="1" applyAlignment="1" applyProtection="1">
      <alignment horizontal="right" vertical="center"/>
      <protection locked="0"/>
    </xf>
    <xf numFmtId="165" fontId="72" fillId="30" borderId="20" xfId="0" applyNumberFormat="1" applyFont="1" applyFill="1" applyBorder="1" applyAlignment="1" applyProtection="1">
      <alignment horizontal="right" vertical="center"/>
      <protection locked="0"/>
    </xf>
    <xf numFmtId="4" fontId="71" fillId="30" borderId="20" xfId="0" applyNumberFormat="1" applyFont="1" applyFill="1" applyBorder="1" applyAlignment="1" applyProtection="1">
      <alignment horizontal="right" vertical="center"/>
      <protection locked="0"/>
    </xf>
    <xf numFmtId="165" fontId="74" fillId="30" borderId="20" xfId="0" applyNumberFormat="1" applyFont="1" applyFill="1" applyBorder="1" applyAlignment="1" applyProtection="1">
      <alignment horizontal="right" vertical="center"/>
      <protection/>
    </xf>
    <xf numFmtId="165" fontId="74" fillId="30" borderId="20" xfId="0" applyNumberFormat="1" applyFont="1" applyFill="1" applyBorder="1" applyAlignment="1" applyProtection="1">
      <alignment horizontal="right" vertical="center"/>
      <protection locked="0"/>
    </xf>
    <xf numFmtId="165" fontId="74" fillId="30" borderId="20" xfId="0" applyNumberFormat="1" applyFont="1" applyFill="1" applyBorder="1" applyAlignment="1">
      <alignment horizontal="right" vertical="center"/>
    </xf>
    <xf numFmtId="165" fontId="74" fillId="30" borderId="20" xfId="0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>
      <alignment horizontal="right" vertical="center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left" vertical="center"/>
      <protection locked="0"/>
    </xf>
    <xf numFmtId="165" fontId="74" fillId="30" borderId="0" xfId="0" applyNumberFormat="1" applyFont="1" applyFill="1" applyBorder="1" applyAlignment="1" applyProtection="1">
      <alignment horizontal="right"/>
      <protection/>
    </xf>
    <xf numFmtId="165" fontId="74" fillId="30" borderId="2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Alignment="1" applyProtection="1">
      <alignment horizontal="left" vertical="center" indent="2"/>
      <protection locked="0"/>
    </xf>
    <xf numFmtId="165" fontId="72" fillId="30" borderId="0" xfId="0" applyNumberFormat="1" applyFont="1" applyFill="1" applyAlignment="1" applyProtection="1">
      <alignment horizontal="right" vertical="center"/>
      <protection/>
    </xf>
    <xf numFmtId="165" fontId="71" fillId="30" borderId="0" xfId="0" applyNumberFormat="1" applyFont="1" applyFill="1" applyAlignment="1" applyProtection="1">
      <alignment horizontal="right" vertical="center"/>
      <protection/>
    </xf>
    <xf numFmtId="165" fontId="74" fillId="30" borderId="0" xfId="0" applyNumberFormat="1" applyFont="1" applyFill="1" applyAlignment="1" applyProtection="1">
      <alignment horizontal="left" wrapText="1" indent="3"/>
      <protection locked="0"/>
    </xf>
    <xf numFmtId="165" fontId="71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 indent="4"/>
      <protection locked="0"/>
    </xf>
    <xf numFmtId="165" fontId="72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 applyProtection="1">
      <alignment horizontal="right"/>
      <protection/>
    </xf>
    <xf numFmtId="165" fontId="71" fillId="30" borderId="0" xfId="0" applyNumberFormat="1" applyFont="1" applyFill="1" applyAlignment="1" applyProtection="1">
      <alignment horizontal="left" wrapText="1" indent="4"/>
      <protection locked="0"/>
    </xf>
    <xf numFmtId="165" fontId="83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 horizontal="left" vertical="center" wrapText="1" indent="3"/>
      <protection/>
    </xf>
    <xf numFmtId="165" fontId="74" fillId="30" borderId="0" xfId="0" applyNumberFormat="1" applyFont="1" applyFill="1" applyAlignment="1" applyProtection="1">
      <alignment horizontal="right" vertical="center"/>
      <protection locked="0"/>
    </xf>
    <xf numFmtId="165" fontId="71" fillId="30" borderId="0" xfId="94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 vertical="center"/>
      <protection locked="0"/>
    </xf>
    <xf numFmtId="165" fontId="71" fillId="30" borderId="0" xfId="0" applyNumberFormat="1" applyFont="1" applyFill="1" applyAlignment="1" applyProtection="1">
      <alignment horizontal="left" vertical="center" wrapText="1" indent="4"/>
      <protection/>
    </xf>
    <xf numFmtId="165" fontId="72" fillId="30" borderId="0" xfId="0" applyNumberFormat="1" applyFont="1" applyFill="1" applyAlignment="1" applyProtection="1">
      <alignment horizontal="left" vertical="center"/>
      <protection locked="0"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4" fillId="30" borderId="0" xfId="0" applyNumberFormat="1" applyFont="1" applyFill="1" applyAlignment="1" applyProtection="1">
      <alignment horizontal="left" vertical="center" indent="3"/>
      <protection/>
    </xf>
    <xf numFmtId="165" fontId="74" fillId="30" borderId="0" xfId="0" applyNumberFormat="1" applyFont="1" applyFill="1" applyAlignment="1">
      <alignment horizontal="left" vertical="center" indent="1"/>
    </xf>
    <xf numFmtId="165" fontId="74" fillId="30" borderId="0" xfId="0" applyNumberFormat="1" applyFont="1" applyFill="1" applyAlignment="1" applyProtection="1" quotePrefix="1">
      <alignment horizontal="right" vertical="center"/>
      <protection locked="0"/>
    </xf>
    <xf numFmtId="165" fontId="74" fillId="30" borderId="0" xfId="0" applyNumberFormat="1" applyFont="1" applyFill="1" applyAlignment="1" applyProtection="1">
      <alignment horizontal="left" vertical="center" indent="1"/>
      <protection/>
    </xf>
    <xf numFmtId="165" fontId="74" fillId="30" borderId="0" xfId="0" applyNumberFormat="1" applyFont="1" applyFill="1" applyBorder="1" applyAlignment="1" applyProtection="1">
      <alignment horizontal="left" indent="1"/>
      <protection locked="0"/>
    </xf>
    <xf numFmtId="165" fontId="71" fillId="30" borderId="0" xfId="0" applyNumberFormat="1" applyFont="1" applyFill="1" applyAlignment="1" applyProtection="1">
      <alignment/>
      <protection/>
    </xf>
    <xf numFmtId="165" fontId="84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>
      <alignment horizontal="right"/>
    </xf>
    <xf numFmtId="165" fontId="71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21" xfId="0" applyNumberFormat="1" applyFont="1" applyFill="1" applyBorder="1" applyAlignment="1" applyProtection="1">
      <alignment horizontal="right" vertical="center"/>
      <protection locked="0"/>
    </xf>
    <xf numFmtId="165" fontId="74" fillId="30" borderId="21" xfId="0" applyNumberFormat="1" applyFont="1" applyFill="1" applyBorder="1" applyAlignment="1" applyProtection="1">
      <alignment horizontal="right" vertical="center"/>
      <protection locked="0"/>
    </xf>
    <xf numFmtId="165" fontId="74" fillId="30" borderId="21" xfId="0" applyNumberFormat="1" applyFont="1" applyFill="1" applyBorder="1" applyAlignment="1" applyProtection="1">
      <alignment horizontal="right"/>
      <protection/>
    </xf>
    <xf numFmtId="165" fontId="74" fillId="30" borderId="20" xfId="0" applyNumberFormat="1" applyFont="1" applyFill="1" applyBorder="1" applyAlignment="1" applyProtection="1">
      <alignment horizontal="left" vertical="center"/>
      <protection locked="0"/>
    </xf>
    <xf numFmtId="165" fontId="73" fillId="30" borderId="20" xfId="0" applyNumberFormat="1" applyFont="1" applyFill="1" applyBorder="1" applyAlignment="1" applyProtection="1">
      <alignment horizontal="right" vertical="center"/>
      <protection locked="0"/>
    </xf>
    <xf numFmtId="165" fontId="74" fillId="30" borderId="20" xfId="0" applyNumberFormat="1" applyFont="1" applyFill="1" applyBorder="1" applyAlignment="1" applyProtection="1">
      <alignment horizontal="right" vertical="center"/>
      <protection locked="0"/>
    </xf>
    <xf numFmtId="165" fontId="74" fillId="30" borderId="20" xfId="0" applyNumberFormat="1" applyFont="1" applyFill="1" applyBorder="1" applyAlignment="1" applyProtection="1">
      <alignment horizontal="right"/>
      <protection/>
    </xf>
    <xf numFmtId="165" fontId="74" fillId="30" borderId="20" xfId="0" applyNumberFormat="1" applyFont="1" applyFill="1" applyBorder="1" applyAlignment="1">
      <alignment horizontal="right" vertical="center"/>
    </xf>
    <xf numFmtId="165" fontId="74" fillId="30" borderId="0" xfId="0" applyNumberFormat="1" applyFont="1" applyFill="1" applyAlignment="1" applyProtection="1">
      <alignment horizontal="left" indent="1"/>
      <protection/>
    </xf>
    <xf numFmtId="165" fontId="73" fillId="3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 applyProtection="1">
      <alignment horizontal="left" indent="2"/>
      <protection/>
    </xf>
    <xf numFmtId="165" fontId="76" fillId="30" borderId="0" xfId="0" applyNumberFormat="1" applyFont="1" applyFill="1" applyAlignment="1" applyProtection="1">
      <alignment horizontal="right"/>
      <protection/>
    </xf>
    <xf numFmtId="165" fontId="71" fillId="30" borderId="0" xfId="0" applyNumberFormat="1" applyFont="1" applyFill="1" applyAlignment="1">
      <alignment/>
    </xf>
    <xf numFmtId="165" fontId="74" fillId="30" borderId="0" xfId="0" applyNumberFormat="1" applyFont="1" applyFill="1" applyAlignment="1" applyProtection="1">
      <alignment horizontal="left" indent="2"/>
      <protection/>
    </xf>
    <xf numFmtId="165" fontId="73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 applyProtection="1">
      <alignment horizontal="left" wrapText="1" indent="4"/>
      <protection/>
    </xf>
    <xf numFmtId="165" fontId="71" fillId="30" borderId="0" xfId="0" applyNumberFormat="1" applyFont="1" applyFill="1" applyAlignment="1">
      <alignment horizontal="right" vertical="center"/>
    </xf>
    <xf numFmtId="165" fontId="72" fillId="30" borderId="0" xfId="0" applyNumberFormat="1" applyFont="1" applyFill="1" applyAlignment="1">
      <alignment horizontal="right" vertical="center"/>
    </xf>
    <xf numFmtId="165" fontId="71" fillId="30" borderId="0" xfId="0" applyNumberFormat="1" applyFont="1" applyFill="1" applyAlignment="1" applyProtection="1">
      <alignment horizontal="left" indent="4"/>
      <protection/>
    </xf>
    <xf numFmtId="165" fontId="74" fillId="30" borderId="0" xfId="0" applyNumberFormat="1" applyFont="1" applyFill="1" applyAlignment="1" applyProtection="1">
      <alignment horizontal="left" vertical="center" wrapText="1" indent="2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30" borderId="0" xfId="0" applyNumberFormat="1" applyFont="1" applyFill="1" applyAlignment="1" applyProtection="1">
      <alignment horizontal="right"/>
      <protection/>
    </xf>
    <xf numFmtId="165" fontId="72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>
      <alignment horizontal="left" indent="4"/>
    </xf>
    <xf numFmtId="4" fontId="71" fillId="30" borderId="0" xfId="0" applyNumberFormat="1" applyFont="1" applyFill="1" applyAlignment="1">
      <alignment horizontal="right"/>
    </xf>
    <xf numFmtId="4" fontId="74" fillId="30" borderId="0" xfId="0" applyNumberFormat="1" applyFont="1" applyFill="1" applyAlignment="1" applyProtection="1">
      <alignment horizontal="right"/>
      <protection/>
    </xf>
    <xf numFmtId="4" fontId="71" fillId="30" borderId="0" xfId="0" applyNumberFormat="1" applyFont="1" applyFill="1" applyBorder="1" applyAlignment="1" applyProtection="1">
      <alignment horizontal="right"/>
      <protection locked="0"/>
    </xf>
    <xf numFmtId="165" fontId="74" fillId="30" borderId="0" xfId="0" applyNumberFormat="1" applyFont="1" applyFill="1" applyAlignment="1">
      <alignment horizontal="left" wrapText="1" indent="1"/>
    </xf>
    <xf numFmtId="165" fontId="74" fillId="30" borderId="22" xfId="0" applyNumberFormat="1" applyFont="1" applyFill="1" applyBorder="1" applyAlignment="1" applyProtection="1">
      <alignment horizontal="left" vertical="center"/>
      <protection/>
    </xf>
    <xf numFmtId="165" fontId="74" fillId="30" borderId="22" xfId="0" applyNumberFormat="1" applyFont="1" applyFill="1" applyBorder="1" applyAlignment="1" applyProtection="1">
      <alignment horizontal="right" vertical="center"/>
      <protection locked="0"/>
    </xf>
    <xf numFmtId="165" fontId="73" fillId="30" borderId="22" xfId="0" applyNumberFormat="1" applyFont="1" applyFill="1" applyBorder="1" applyAlignment="1" applyProtection="1">
      <alignment horizontal="right" vertical="center"/>
      <protection locked="0"/>
    </xf>
    <xf numFmtId="165" fontId="85" fillId="30" borderId="22" xfId="0" applyNumberFormat="1" applyFont="1" applyFill="1" applyBorder="1" applyAlignment="1" applyProtection="1">
      <alignment horizontal="right" vertical="center"/>
      <protection locked="0"/>
    </xf>
    <xf numFmtId="4" fontId="74" fillId="30" borderId="22" xfId="94" applyNumberFormat="1" applyFont="1" applyFill="1" applyBorder="1" applyAlignment="1" applyProtection="1">
      <alignment horizontal="right" vertical="center"/>
      <protection/>
    </xf>
    <xf numFmtId="4" fontId="74" fillId="30" borderId="0" xfId="94" applyNumberFormat="1" applyFont="1" applyFill="1" applyBorder="1" applyAlignment="1" applyProtection="1">
      <alignment horizontal="right" vertical="center"/>
      <protection/>
    </xf>
    <xf numFmtId="165" fontId="86" fillId="30" borderId="0" xfId="0" applyNumberFormat="1" applyFont="1" applyFill="1" applyBorder="1" applyAlignment="1" applyProtection="1">
      <alignment horizontal="left" vertical="center"/>
      <protection/>
    </xf>
    <xf numFmtId="165" fontId="77" fillId="30" borderId="0" xfId="0" applyNumberFormat="1" applyFont="1" applyFill="1" applyBorder="1" applyAlignment="1" applyProtection="1">
      <alignment horizontal="right" vertical="center"/>
      <protection locked="0"/>
    </xf>
    <xf numFmtId="3" fontId="74" fillId="30" borderId="0" xfId="94" applyNumberFormat="1" applyFont="1" applyFill="1" applyBorder="1" applyAlignment="1" applyProtection="1">
      <alignment horizontal="right" vertical="center"/>
      <protection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left" vertical="center"/>
      <protection/>
    </xf>
    <xf numFmtId="165" fontId="85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22" xfId="0" applyNumberFormat="1" applyFont="1" applyFill="1" applyBorder="1" applyAlignment="1" applyProtection="1">
      <alignment horizontal="right" vertical="center"/>
      <protection/>
    </xf>
    <xf numFmtId="165" fontId="71" fillId="30" borderId="0" xfId="0" applyNumberFormat="1" applyFont="1" applyFill="1" applyAlignment="1" applyProtection="1">
      <alignment horizontal="left"/>
      <protection locked="0"/>
    </xf>
    <xf numFmtId="165" fontId="74" fillId="30" borderId="0" xfId="94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 applyProtection="1">
      <alignment horizontal="left" vertical="center"/>
      <protection/>
    </xf>
    <xf numFmtId="0" fontId="0" fillId="30" borderId="0" xfId="0" applyFont="1" applyFill="1" applyBorder="1" applyAlignment="1">
      <alignment vertical="center"/>
    </xf>
    <xf numFmtId="167" fontId="20" fillId="30" borderId="0" xfId="0" applyNumberFormat="1" applyFont="1" applyFill="1" applyBorder="1" applyAlignment="1">
      <alignment vertical="center"/>
    </xf>
    <xf numFmtId="0" fontId="41" fillId="30" borderId="0" xfId="0" applyFont="1" applyFill="1" applyBorder="1" applyAlignment="1">
      <alignment vertical="center"/>
    </xf>
    <xf numFmtId="165" fontId="71" fillId="30" borderId="0" xfId="0" applyNumberFormat="1" applyFont="1" applyFill="1" applyBorder="1" applyAlignment="1" applyProtection="1">
      <alignment horizontal="right" vertical="center"/>
      <protection locked="0"/>
    </xf>
    <xf numFmtId="165" fontId="0" fillId="30" borderId="0" xfId="0" applyNumberFormat="1" applyFont="1" applyFill="1" applyBorder="1" applyAlignment="1">
      <alignment vertical="center"/>
    </xf>
    <xf numFmtId="167" fontId="20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>
      <alignment horizontal="left" vertical="center" wrapText="1" readingOrder="1"/>
    </xf>
    <xf numFmtId="165" fontId="87" fillId="30" borderId="0" xfId="0" applyNumberFormat="1" applyFont="1" applyFill="1" applyBorder="1" applyAlignment="1" applyProtection="1">
      <alignment horizontal="right" vertical="center"/>
      <protection locked="0"/>
    </xf>
    <xf numFmtId="49" fontId="74" fillId="30" borderId="0" xfId="0" applyNumberFormat="1" applyFont="1" applyFill="1" applyBorder="1" applyAlignment="1">
      <alignment horizontal="left" vertical="center" wrapText="1" readingOrder="1"/>
    </xf>
    <xf numFmtId="4" fontId="71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6" fontId="74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Border="1" applyAlignment="1" applyProtection="1">
      <alignment horizontal="left" vertical="center" wrapText="1"/>
      <protection/>
    </xf>
    <xf numFmtId="0" fontId="0" fillId="30" borderId="0" xfId="0" applyFont="1" applyFill="1" applyBorder="1" applyAlignment="1">
      <alignment vertical="center"/>
    </xf>
    <xf numFmtId="0" fontId="74" fillId="30" borderId="0" xfId="0" applyFont="1" applyFill="1" applyBorder="1" applyAlignment="1">
      <alignment horizontal="center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6" fontId="74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>
      <alignment horizontal="center" vertical="top" wrapText="1"/>
    </xf>
    <xf numFmtId="165" fontId="74" fillId="30" borderId="0" xfId="0" applyNumberFormat="1" applyFont="1" applyFill="1" applyBorder="1" applyAlignment="1">
      <alignment horizontal="center" vertical="top" wrapText="1"/>
    </xf>
    <xf numFmtId="49" fontId="78" fillId="30" borderId="0" xfId="0" applyNumberFormat="1" applyFont="1" applyFill="1" applyBorder="1" applyAlignment="1" applyProtection="1">
      <alignment horizontal="center"/>
      <protection locked="0"/>
    </xf>
    <xf numFmtId="49" fontId="74" fillId="30" borderId="0" xfId="0" applyNumberFormat="1" applyFont="1" applyFill="1" applyBorder="1" applyAlignment="1" applyProtection="1">
      <alignment horizontal="center" wrapText="1"/>
      <protection locked="0"/>
    </xf>
  </cellXfs>
  <cellStyles count="291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satisfaisant" xfId="168"/>
    <cellStyle name="Intrare" xfId="169"/>
    <cellStyle name="Ioe?uaaaoayny aeia?nnueea" xfId="170"/>
    <cellStyle name="Îáû÷íûé_AMD" xfId="171"/>
    <cellStyle name="Îòêðûâàâøàÿñÿ ãèïåðññûëêà" xfId="172"/>
    <cellStyle name="Label" xfId="173"/>
    <cellStyle name="leftli - Style3" xfId="174"/>
    <cellStyle name="Linked Cell" xfId="175"/>
    <cellStyle name="MacroCode" xfId="176"/>
    <cellStyle name="Már látott hiperhivatkozás" xfId="177"/>
    <cellStyle name="Měna0" xfId="178"/>
    <cellStyle name="měny_DEFLÁTORY  3q 1998" xfId="179"/>
    <cellStyle name="Millares [0]_11.1.3. bis" xfId="180"/>
    <cellStyle name="Millares_11.1.3. bis" xfId="181"/>
    <cellStyle name="Milliers [0]_Encours - Apr rééch" xfId="182"/>
    <cellStyle name="Milliers_Cash flows projection" xfId="183"/>
    <cellStyle name="Mina0" xfId="184"/>
    <cellStyle name="Mìna0" xfId="185"/>
    <cellStyle name="Moneda [0]_11.1.3. bis" xfId="186"/>
    <cellStyle name="Moneda_11.1.3. bis" xfId="187"/>
    <cellStyle name="Monétaire [0]_Encours - Apr rééch" xfId="188"/>
    <cellStyle name="Monétaire_Encours - Apr rééch" xfId="189"/>
    <cellStyle name="Navadno_Slo" xfId="190"/>
    <cellStyle name="Nedefinován" xfId="191"/>
    <cellStyle name="Neutral" xfId="192"/>
    <cellStyle name="Neutre" xfId="193"/>
    <cellStyle name="Neutru" xfId="194"/>
    <cellStyle name="no dec" xfId="195"/>
    <cellStyle name="No-definido" xfId="196"/>
    <cellStyle name="Normaali_CENTRAL" xfId="197"/>
    <cellStyle name="Normal - Modelo1" xfId="198"/>
    <cellStyle name="Normal - Style1" xfId="199"/>
    <cellStyle name="Normal - Style2" xfId="200"/>
    <cellStyle name="Normal - Style3" xfId="201"/>
    <cellStyle name="Normal - Style5" xfId="202"/>
    <cellStyle name="Normal - Style6" xfId="203"/>
    <cellStyle name="Normal - Style7" xfId="204"/>
    <cellStyle name="Normal - Style8" xfId="205"/>
    <cellStyle name="Normal 2" xfId="206"/>
    <cellStyle name="Normal Table" xfId="207"/>
    <cellStyle name="Normál_10mell99" xfId="208"/>
    <cellStyle name="Normal_realizari.bugete.2005" xfId="209"/>
    <cellStyle name="normálne_HDP-OD~1" xfId="210"/>
    <cellStyle name="normální_agricult_1" xfId="211"/>
    <cellStyle name="Normßl - Style1" xfId="212"/>
    <cellStyle name="Notă" xfId="213"/>
    <cellStyle name="Note" xfId="214"/>
    <cellStyle name="Ôèíàíñîâûé_Tranche" xfId="215"/>
    <cellStyle name="Output" xfId="216"/>
    <cellStyle name="Pénznem [0]_10mell99" xfId="217"/>
    <cellStyle name="Pénznem_10mell99" xfId="218"/>
    <cellStyle name="Percen - Style1" xfId="219"/>
    <cellStyle name="Percent" xfId="220"/>
    <cellStyle name="Percent [2]" xfId="221"/>
    <cellStyle name="percentage difference" xfId="222"/>
    <cellStyle name="percentage difference one decimal" xfId="223"/>
    <cellStyle name="percentage difference zero decimal" xfId="224"/>
    <cellStyle name="Pevný" xfId="225"/>
    <cellStyle name="Presentation" xfId="226"/>
    <cellStyle name="Publication" xfId="227"/>
    <cellStyle name="Red Text" xfId="228"/>
    <cellStyle name="reduced" xfId="229"/>
    <cellStyle name="s1" xfId="230"/>
    <cellStyle name="Satisfaisant" xfId="231"/>
    <cellStyle name="Sortie" xfId="232"/>
    <cellStyle name="Standard_laroux" xfId="233"/>
    <cellStyle name="STYL1 - Style1" xfId="234"/>
    <cellStyle name="Style1" xfId="235"/>
    <cellStyle name="Text" xfId="236"/>
    <cellStyle name="Text avertisment" xfId="237"/>
    <cellStyle name="text BoldBlack" xfId="238"/>
    <cellStyle name="text BoldUnderline" xfId="239"/>
    <cellStyle name="text BoldUnderlineER" xfId="240"/>
    <cellStyle name="text BoldUndlnBlack" xfId="241"/>
    <cellStyle name="Text explicativ" xfId="242"/>
    <cellStyle name="text LightGreen" xfId="243"/>
    <cellStyle name="Texte explicatif" xfId="244"/>
    <cellStyle name="Title" xfId="245"/>
    <cellStyle name="Titlu" xfId="246"/>
    <cellStyle name="Titlu 1" xfId="247"/>
    <cellStyle name="Titlu 2" xfId="248"/>
    <cellStyle name="Titlu 3" xfId="249"/>
    <cellStyle name="Titlu 4" xfId="250"/>
    <cellStyle name="Titre" xfId="251"/>
    <cellStyle name="Titre 1" xfId="252"/>
    <cellStyle name="Titre 2" xfId="253"/>
    <cellStyle name="Titre 3" xfId="254"/>
    <cellStyle name="Titre 4" xfId="255"/>
    <cellStyle name="TopGrey" xfId="256"/>
    <cellStyle name="Total" xfId="257"/>
    <cellStyle name="Undefiniert" xfId="258"/>
    <cellStyle name="ux?_x0018_Normal_laroux_7_laroux_1?&quot;Normal_laroux_7_laroux_1_²ðò²Ê´²ÜÎ?_x001F_Normal_laroux_7_laroux_1_²ÜºÈÆø?0*Normal_laro" xfId="259"/>
    <cellStyle name="ux_1_²ÜºÈÆø (³é³Ýó Ø.)?_x0007_!ß&quot;VQ_x0006_?_x0006_?ults?_x0006_$Currency [0]_laroux_5_results_Sheet1?_x001C_Currency [0]_laroux_5_Sheet1?_x0015_Cur" xfId="260"/>
    <cellStyle name="Verificare celulă" xfId="261"/>
    <cellStyle name="Vérification" xfId="262"/>
    <cellStyle name="Virgulă_BGC  OCT  2010 " xfId="263"/>
    <cellStyle name="Währung [0]_laroux" xfId="264"/>
    <cellStyle name="Währung_laroux" xfId="265"/>
    <cellStyle name="Warning Text" xfId="266"/>
    <cellStyle name="WebAnchor1" xfId="267"/>
    <cellStyle name="WebAnchor2" xfId="268"/>
    <cellStyle name="WebAnchor3" xfId="269"/>
    <cellStyle name="WebAnchor4" xfId="270"/>
    <cellStyle name="WebAnchor5" xfId="271"/>
    <cellStyle name="WebAnchor6" xfId="272"/>
    <cellStyle name="WebAnchor7" xfId="273"/>
    <cellStyle name="Webexclude" xfId="274"/>
    <cellStyle name="WebFN" xfId="275"/>
    <cellStyle name="WebFN1" xfId="276"/>
    <cellStyle name="WebFN2" xfId="277"/>
    <cellStyle name="WebFN3" xfId="278"/>
    <cellStyle name="WebFN4" xfId="279"/>
    <cellStyle name="WebHR" xfId="280"/>
    <cellStyle name="WebIndent1" xfId="281"/>
    <cellStyle name="WebIndent1wFN3" xfId="282"/>
    <cellStyle name="WebIndent2" xfId="283"/>
    <cellStyle name="WebNoBR" xfId="284"/>
    <cellStyle name="Záhlaví 1" xfId="285"/>
    <cellStyle name="Záhlaví 2" xfId="286"/>
    <cellStyle name="zero" xfId="287"/>
    <cellStyle name="ДАТА" xfId="288"/>
    <cellStyle name="Денежный [0]_453" xfId="289"/>
    <cellStyle name="Денежный_453" xfId="290"/>
    <cellStyle name="ЗАГОЛОВОК1" xfId="291"/>
    <cellStyle name="ЗАГОЛОВОК2" xfId="292"/>
    <cellStyle name="ИТОГОВЫЙ" xfId="293"/>
    <cellStyle name="Обычный_02-682" xfId="294"/>
    <cellStyle name="Открывавшаяся гиперссылка_Table_B_1999_2000_2001" xfId="295"/>
    <cellStyle name="ПРОЦЕНТНЫЙ_BOPENGC" xfId="296"/>
    <cellStyle name="ТЕКСТ" xfId="297"/>
    <cellStyle name="Тысячи [0]_Dk98" xfId="298"/>
    <cellStyle name="Тысячи_Dk98" xfId="299"/>
    <cellStyle name="УровеньСтолб_1_Структура державного боргу" xfId="300"/>
    <cellStyle name="УровеньСтрок_1_Структура державного боргу" xfId="301"/>
    <cellStyle name="ФИКСИРОВАННЫЙ" xfId="302"/>
    <cellStyle name="Финансовый [0]_453" xfId="303"/>
    <cellStyle name="Финансовый_1 квартал-уточ.платежі" xfId="3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BW219"/>
  <sheetViews>
    <sheetView showZeros="0" tabSelected="1" zoomScale="70" zoomScaleNormal="70" zoomScaleSheetLayoutView="55" workbookViewId="0" topLeftCell="D59">
      <selection activeCell="H17" sqref="H17"/>
    </sheetView>
  </sheetViews>
  <sheetFormatPr defaultColWidth="8.8515625" defaultRowHeight="19.5" customHeight="1" outlineLevelRow="1"/>
  <cols>
    <col min="1" max="1" width="46.57421875" style="1" customWidth="1"/>
    <col min="2" max="2" width="16.7109375" style="1" customWidth="1"/>
    <col min="3" max="3" width="12.8515625" style="1" customWidth="1"/>
    <col min="4" max="4" width="13.140625" style="14" customWidth="1"/>
    <col min="5" max="5" width="12.28125" style="14" customWidth="1"/>
    <col min="6" max="6" width="12.8515625" style="14" customWidth="1"/>
    <col min="7" max="7" width="12.57421875" style="14" customWidth="1"/>
    <col min="8" max="8" width="10.8515625" style="1" customWidth="1"/>
    <col min="9" max="9" width="15.140625" style="1" customWidth="1"/>
    <col min="10" max="10" width="11.00390625" style="1" customWidth="1"/>
    <col min="11" max="11" width="13.7109375" style="1" customWidth="1"/>
    <col min="12" max="12" width="12.140625" style="6" customWidth="1"/>
    <col min="13" max="13" width="12.421875" style="1" customWidth="1"/>
    <col min="14" max="14" width="12.7109375" style="6" customWidth="1"/>
    <col min="15" max="15" width="11.421875" style="1" customWidth="1"/>
    <col min="16" max="16" width="11.57421875" style="6" customWidth="1"/>
    <col min="17" max="17" width="9.00390625" style="7" customWidth="1"/>
    <col min="18" max="16384" width="8.8515625" style="2" customWidth="1"/>
  </cols>
  <sheetData>
    <row r="1" spans="2:8" ht="23.25" customHeight="1">
      <c r="B1" s="2"/>
      <c r="C1" s="2"/>
      <c r="D1" s="3"/>
      <c r="E1" s="3"/>
      <c r="F1" s="3"/>
      <c r="G1" s="4"/>
      <c r="H1" s="5"/>
    </row>
    <row r="2" spans="1:17" ht="15" customHeight="1">
      <c r="A2" s="2"/>
      <c r="B2" s="8"/>
      <c r="C2" s="9"/>
      <c r="D2" s="10"/>
      <c r="E2" s="10"/>
      <c r="F2" s="10"/>
      <c r="G2" s="10"/>
      <c r="H2" s="8"/>
      <c r="I2" s="11"/>
      <c r="J2" s="9"/>
      <c r="K2" s="2"/>
      <c r="L2" s="12"/>
      <c r="M2" s="170"/>
      <c r="N2" s="170"/>
      <c r="O2" s="170"/>
      <c r="P2" s="170"/>
      <c r="Q2" s="170"/>
    </row>
    <row r="3" spans="1:17" ht="22.5" customHeight="1" outlineLevel="1">
      <c r="A3" s="169" t="s">
        <v>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</row>
    <row r="4" spans="1:17" ht="15.75" outlineLevel="1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1:17" ht="15.75" outlineLevel="1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ht="24" customHeight="1" outlineLevel="1"/>
    <row r="7" spans="1:17" ht="15.75" customHeight="1" outlineLevel="1">
      <c r="A7" s="15"/>
      <c r="B7" s="15"/>
      <c r="C7" s="15"/>
      <c r="D7" s="16"/>
      <c r="E7" s="16"/>
      <c r="F7" s="16"/>
      <c r="G7" s="16"/>
      <c r="I7" s="15"/>
      <c r="J7" s="15"/>
      <c r="K7" s="15"/>
      <c r="L7" s="15"/>
      <c r="M7" s="15"/>
      <c r="N7" s="15"/>
      <c r="O7" s="6" t="s">
        <v>2</v>
      </c>
      <c r="P7" s="17">
        <v>623300</v>
      </c>
      <c r="Q7" s="15"/>
    </row>
    <row r="8" spans="1:17" ht="15.75" outlineLevel="1">
      <c r="A8" s="3"/>
      <c r="B8" s="18"/>
      <c r="C8" s="19"/>
      <c r="D8" s="20"/>
      <c r="E8" s="20"/>
      <c r="F8" s="20"/>
      <c r="G8" s="20"/>
      <c r="H8" s="15"/>
      <c r="I8" s="2"/>
      <c r="J8" s="2"/>
      <c r="K8" s="2"/>
      <c r="L8" s="11"/>
      <c r="M8" s="19"/>
      <c r="N8" s="21"/>
      <c r="O8" s="19"/>
      <c r="P8" s="21"/>
      <c r="Q8" s="22" t="s">
        <v>3</v>
      </c>
    </row>
    <row r="9" spans="1:17" ht="15.75">
      <c r="A9" s="23"/>
      <c r="B9" s="24" t="s">
        <v>4</v>
      </c>
      <c r="C9" s="24" t="s">
        <v>4</v>
      </c>
      <c r="D9" s="25" t="s">
        <v>4</v>
      </c>
      <c r="E9" s="25" t="s">
        <v>4</v>
      </c>
      <c r="F9" s="25" t="s">
        <v>5</v>
      </c>
      <c r="G9" s="25" t="s">
        <v>6</v>
      </c>
      <c r="H9" s="24" t="s">
        <v>4</v>
      </c>
      <c r="I9" s="24" t="s">
        <v>7</v>
      </c>
      <c r="J9" s="24" t="s">
        <v>8</v>
      </c>
      <c r="K9" s="24" t="s">
        <v>8</v>
      </c>
      <c r="L9" s="26" t="s">
        <v>9</v>
      </c>
      <c r="M9" s="24" t="s">
        <v>10</v>
      </c>
      <c r="N9" s="27" t="s">
        <v>9</v>
      </c>
      <c r="O9" s="24" t="s">
        <v>11</v>
      </c>
      <c r="P9" s="173" t="s">
        <v>12</v>
      </c>
      <c r="Q9" s="173"/>
    </row>
    <row r="10" spans="1:17" ht="15.75">
      <c r="A10" s="28"/>
      <c r="B10" s="29" t="s">
        <v>13</v>
      </c>
      <c r="C10" s="29" t="s">
        <v>14</v>
      </c>
      <c r="D10" s="30" t="s">
        <v>15</v>
      </c>
      <c r="E10" s="30" t="s">
        <v>16</v>
      </c>
      <c r="F10" s="30" t="s">
        <v>17</v>
      </c>
      <c r="G10" s="30" t="s">
        <v>18</v>
      </c>
      <c r="H10" s="29" t="s">
        <v>19</v>
      </c>
      <c r="I10" s="29" t="s">
        <v>18</v>
      </c>
      <c r="J10" s="29" t="s">
        <v>20</v>
      </c>
      <c r="K10" s="29" t="s">
        <v>21</v>
      </c>
      <c r="L10" s="31"/>
      <c r="M10" s="29" t="s">
        <v>22</v>
      </c>
      <c r="N10" s="32" t="s">
        <v>23</v>
      </c>
      <c r="O10" s="33" t="s">
        <v>24</v>
      </c>
      <c r="P10" s="174"/>
      <c r="Q10" s="174"/>
    </row>
    <row r="11" spans="1:17" ht="15.75" customHeight="1">
      <c r="A11" s="34"/>
      <c r="B11" s="29" t="s">
        <v>25</v>
      </c>
      <c r="C11" s="29" t="s">
        <v>26</v>
      </c>
      <c r="D11" s="30" t="s">
        <v>27</v>
      </c>
      <c r="E11" s="30" t="s">
        <v>28</v>
      </c>
      <c r="F11" s="30" t="s">
        <v>29</v>
      </c>
      <c r="G11" s="30" t="s">
        <v>30</v>
      </c>
      <c r="H11" s="29" t="s">
        <v>31</v>
      </c>
      <c r="I11" s="29" t="s">
        <v>32</v>
      </c>
      <c r="J11" s="29" t="s">
        <v>33</v>
      </c>
      <c r="K11" s="29" t="s">
        <v>34</v>
      </c>
      <c r="L11" s="31"/>
      <c r="M11" s="29" t="s">
        <v>35</v>
      </c>
      <c r="N11" s="32" t="s">
        <v>36</v>
      </c>
      <c r="O11" s="33" t="s">
        <v>37</v>
      </c>
      <c r="P11" s="174"/>
      <c r="Q11" s="174"/>
    </row>
    <row r="12" spans="1:17" ht="15.75">
      <c r="A12" s="35"/>
      <c r="B12" s="36"/>
      <c r="C12" s="29" t="s">
        <v>38</v>
      </c>
      <c r="D12" s="30"/>
      <c r="E12" s="30" t="s">
        <v>39</v>
      </c>
      <c r="F12" s="30" t="s">
        <v>40</v>
      </c>
      <c r="G12" s="30"/>
      <c r="H12" s="29" t="s">
        <v>41</v>
      </c>
      <c r="I12" s="29" t="s">
        <v>42</v>
      </c>
      <c r="J12" s="29"/>
      <c r="K12" s="29" t="s">
        <v>43</v>
      </c>
      <c r="L12" s="31"/>
      <c r="M12" s="29" t="s">
        <v>44</v>
      </c>
      <c r="N12" s="31" t="s">
        <v>45</v>
      </c>
      <c r="O12" s="33" t="s">
        <v>46</v>
      </c>
      <c r="P12" s="174"/>
      <c r="Q12" s="174"/>
    </row>
    <row r="13" spans="1:17" ht="15.75">
      <c r="A13" s="37"/>
      <c r="B13" s="2"/>
      <c r="C13" s="29" t="s">
        <v>47</v>
      </c>
      <c r="D13" s="30"/>
      <c r="E13" s="30"/>
      <c r="F13" s="30" t="s">
        <v>48</v>
      </c>
      <c r="G13" s="30"/>
      <c r="H13" s="29" t="s">
        <v>49</v>
      </c>
      <c r="I13" s="29"/>
      <c r="J13" s="29"/>
      <c r="K13" s="29" t="s">
        <v>50</v>
      </c>
      <c r="L13" s="31"/>
      <c r="M13" s="29"/>
      <c r="N13" s="31"/>
      <c r="O13" s="33"/>
      <c r="P13" s="172" t="s">
        <v>51</v>
      </c>
      <c r="Q13" s="171" t="s">
        <v>52</v>
      </c>
    </row>
    <row r="14" spans="1:17" ht="30">
      <c r="A14" s="37"/>
      <c r="B14" s="2"/>
      <c r="C14" s="2"/>
      <c r="D14" s="2"/>
      <c r="E14" s="2"/>
      <c r="F14" s="30" t="s">
        <v>53</v>
      </c>
      <c r="G14" s="30"/>
      <c r="H14" s="40" t="s">
        <v>56</v>
      </c>
      <c r="I14" s="29"/>
      <c r="J14" s="29"/>
      <c r="K14" s="40" t="s">
        <v>54</v>
      </c>
      <c r="L14" s="31"/>
      <c r="M14" s="29"/>
      <c r="N14" s="31"/>
      <c r="O14" s="33"/>
      <c r="P14" s="172"/>
      <c r="Q14" s="171"/>
    </row>
    <row r="15" spans="1:17" ht="15.75">
      <c r="A15" s="41" t="s">
        <v>55</v>
      </c>
      <c r="B15" s="42"/>
      <c r="C15" s="2"/>
      <c r="D15" s="42"/>
      <c r="E15" s="42"/>
      <c r="F15" s="2"/>
      <c r="G15" s="43"/>
      <c r="H15" s="40" t="s">
        <v>57</v>
      </c>
      <c r="I15" s="40"/>
      <c r="J15" s="40"/>
      <c r="L15" s="13"/>
      <c r="M15" s="40"/>
      <c r="N15" s="13"/>
      <c r="O15" s="44"/>
      <c r="P15" s="172"/>
      <c r="Q15" s="171"/>
    </row>
    <row r="16" spans="1:17" ht="18.75" customHeight="1">
      <c r="A16" s="45"/>
      <c r="B16" s="42"/>
      <c r="C16" s="2"/>
      <c r="D16" s="43"/>
      <c r="E16" s="43"/>
      <c r="F16" s="43"/>
      <c r="G16" s="43"/>
      <c r="H16" s="2" t="s">
        <v>58</v>
      </c>
      <c r="I16" s="40"/>
      <c r="J16" s="40"/>
      <c r="K16" s="40"/>
      <c r="L16" s="13"/>
      <c r="M16" s="40"/>
      <c r="N16" s="13"/>
      <c r="O16" s="44"/>
      <c r="P16" s="38"/>
      <c r="Q16" s="39"/>
    </row>
    <row r="17" spans="1:17" ht="15.75" customHeight="1">
      <c r="A17" s="46"/>
      <c r="B17" s="47"/>
      <c r="C17" s="2"/>
      <c r="D17" s="43"/>
      <c r="E17" s="43"/>
      <c r="F17" s="43"/>
      <c r="G17" s="43"/>
      <c r="H17" s="2"/>
      <c r="I17" s="48"/>
      <c r="J17" s="40"/>
      <c r="K17" s="40"/>
      <c r="L17" s="13"/>
      <c r="M17" s="40"/>
      <c r="N17" s="13"/>
      <c r="O17" s="44"/>
      <c r="P17" s="13"/>
      <c r="Q17" s="39"/>
    </row>
    <row r="18" spans="1:17" ht="0.75" customHeight="1">
      <c r="A18" s="49"/>
      <c r="B18" s="50"/>
      <c r="C18" s="51"/>
      <c r="D18" s="52"/>
      <c r="E18" s="52"/>
      <c r="F18" s="52"/>
      <c r="G18" s="52"/>
      <c r="H18" s="53"/>
      <c r="I18" s="51"/>
      <c r="J18" s="51"/>
      <c r="K18" s="51"/>
      <c r="L18" s="53"/>
      <c r="M18" s="51"/>
      <c r="N18" s="53"/>
      <c r="O18" s="51"/>
      <c r="P18" s="54"/>
      <c r="Q18" s="53"/>
    </row>
    <row r="19" spans="1:17" ht="6.75" customHeight="1">
      <c r="A19" s="56"/>
      <c r="B19" s="50"/>
      <c r="C19" s="51"/>
      <c r="D19" s="52"/>
      <c r="E19" s="52"/>
      <c r="F19" s="52"/>
      <c r="G19" s="52"/>
      <c r="H19" s="51"/>
      <c r="I19" s="51"/>
      <c r="J19" s="51"/>
      <c r="K19" s="51"/>
      <c r="L19" s="53"/>
      <c r="M19" s="51"/>
      <c r="N19" s="53"/>
      <c r="O19" s="51"/>
      <c r="P19" s="54"/>
      <c r="Q19" s="53"/>
    </row>
    <row r="20" spans="1:17" ht="19.5" customHeight="1">
      <c r="A20" s="18"/>
      <c r="B20" s="57"/>
      <c r="C20" s="58"/>
      <c r="D20" s="59"/>
      <c r="E20" s="59"/>
      <c r="F20" s="59"/>
      <c r="G20" s="59"/>
      <c r="H20" s="60"/>
      <c r="I20" s="58"/>
      <c r="J20" s="58"/>
      <c r="K20" s="58"/>
      <c r="L20" s="60"/>
      <c r="M20" s="58"/>
      <c r="N20" s="60"/>
      <c r="O20" s="58"/>
      <c r="P20" s="61"/>
      <c r="Q20" s="60"/>
    </row>
    <row r="21" spans="1:17" s="23" customFormat="1" ht="23.25" customHeight="1">
      <c r="A21" s="67"/>
      <c r="B21" s="68"/>
      <c r="C21" s="68"/>
      <c r="D21" s="69"/>
      <c r="E21" s="69"/>
      <c r="F21" s="69"/>
      <c r="G21" s="69"/>
      <c r="H21" s="68"/>
      <c r="I21" s="70"/>
      <c r="J21" s="68"/>
      <c r="K21" s="68"/>
      <c r="L21" s="71">
        <f aca="true" t="shared" si="0" ref="L21:L47">SUM(B21:K21)</f>
        <v>0</v>
      </c>
      <c r="M21" s="68"/>
      <c r="N21" s="71">
        <f aca="true" t="shared" si="1" ref="N21:N47">L21+M21</f>
        <v>0</v>
      </c>
      <c r="O21" s="72">
        <f>O23</f>
        <v>0</v>
      </c>
      <c r="P21" s="73">
        <f aca="true" t="shared" si="2" ref="P21:P47">N21+O21</f>
        <v>0</v>
      </c>
      <c r="Q21" s="74"/>
    </row>
    <row r="22" spans="1:17" s="80" customFormat="1" ht="15.75">
      <c r="A22" s="56" t="s">
        <v>59</v>
      </c>
      <c r="B22" s="75">
        <f>B23+B39+B40+B41+B42+B45+B47</f>
        <v>43752.239570100006</v>
      </c>
      <c r="C22" s="76">
        <f>C23+C39+C40+C41+C42+C45+C47</f>
        <v>27008.23489966666</v>
      </c>
      <c r="D22" s="77">
        <f aca="true" t="shared" si="3" ref="D22:K22">D23+D39+D40+D45+D47+D41+D42</f>
        <v>25209.113338000003</v>
      </c>
      <c r="E22" s="77">
        <f t="shared" si="3"/>
        <v>793.7481000000001</v>
      </c>
      <c r="F22" s="77">
        <f t="shared" si="3"/>
        <v>9699.432007</v>
      </c>
      <c r="G22" s="77">
        <f t="shared" si="3"/>
        <v>0</v>
      </c>
      <c r="H22" s="53">
        <f t="shared" si="3"/>
        <v>9326.507533000002</v>
      </c>
      <c r="I22" s="76">
        <f t="shared" si="3"/>
        <v>48.123</v>
      </c>
      <c r="J22" s="76">
        <f t="shared" si="3"/>
        <v>736.765267</v>
      </c>
      <c r="K22" s="76">
        <f t="shared" si="3"/>
        <v>3869.63146</v>
      </c>
      <c r="L22" s="78">
        <f t="shared" si="0"/>
        <v>120443.79517476665</v>
      </c>
      <c r="M22" s="76">
        <f>M23+M39+M40+M45+M41</f>
        <v>-22896.464891666667</v>
      </c>
      <c r="N22" s="78">
        <f t="shared" si="1"/>
        <v>97547.33028309999</v>
      </c>
      <c r="O22" s="76">
        <f>O23+O39+O40+O45</f>
        <v>-2.953908</v>
      </c>
      <c r="P22" s="79">
        <f t="shared" si="2"/>
        <v>97544.3763751</v>
      </c>
      <c r="Q22" s="78">
        <f aca="true" t="shared" si="4" ref="Q22:Q47">P22/$P$7*100</f>
        <v>15.649667315113106</v>
      </c>
    </row>
    <row r="23" spans="1:75" s="83" customFormat="1" ht="18.75" customHeight="1">
      <c r="A23" s="81" t="s">
        <v>60</v>
      </c>
      <c r="B23" s="75">
        <f>B24+B37+B38</f>
        <v>42747.199958100005</v>
      </c>
      <c r="C23" s="75">
        <f>C24+C37+C38</f>
        <v>23422.713944999996</v>
      </c>
      <c r="D23" s="77">
        <f>D24+D37+D38</f>
        <v>18592.684393000003</v>
      </c>
      <c r="E23" s="77">
        <f>E24+E37+E38</f>
        <v>709.8231000000001</v>
      </c>
      <c r="F23" s="77">
        <f>F24+F37+F38</f>
        <v>8032.875608</v>
      </c>
      <c r="G23" s="77"/>
      <c r="H23" s="75">
        <f>H24+H37+H38</f>
        <v>6160.345363</v>
      </c>
      <c r="I23" s="75"/>
      <c r="J23" s="82">
        <f>J24+J37+J38</f>
        <v>736.765267</v>
      </c>
      <c r="K23" s="82">
        <f>K24+K37+K38</f>
        <v>603.8026199999999</v>
      </c>
      <c r="L23" s="75">
        <f t="shared" si="0"/>
        <v>101006.2102541</v>
      </c>
      <c r="M23" s="75">
        <f>M24+M37+M38</f>
        <v>-6507.770256</v>
      </c>
      <c r="N23" s="53">
        <f t="shared" si="1"/>
        <v>94498.4399981</v>
      </c>
      <c r="O23" s="75">
        <f>O24+O37+O38</f>
        <v>0</v>
      </c>
      <c r="P23" s="54">
        <f t="shared" si="2"/>
        <v>94498.4399981</v>
      </c>
      <c r="Q23" s="53">
        <f t="shared" si="4"/>
        <v>15.160988287838922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</row>
    <row r="24" spans="1:17" ht="28.5" customHeight="1">
      <c r="A24" s="84" t="s">
        <v>61</v>
      </c>
      <c r="B24" s="55">
        <f aca="true" t="shared" si="5" ref="B24:K24">B25+B29+B30+B35+B36</f>
        <v>38739.94966010001</v>
      </c>
      <c r="C24" s="55">
        <f t="shared" si="5"/>
        <v>18276.186189999997</v>
      </c>
      <c r="D24" s="85">
        <f t="shared" si="5"/>
        <v>0</v>
      </c>
      <c r="E24" s="85">
        <f t="shared" si="5"/>
        <v>0.024628</v>
      </c>
      <c r="F24" s="85">
        <f t="shared" si="5"/>
        <v>545.9709</v>
      </c>
      <c r="G24" s="85">
        <f t="shared" si="5"/>
        <v>0</v>
      </c>
      <c r="H24" s="55">
        <f t="shared" si="5"/>
        <v>1146.367529</v>
      </c>
      <c r="I24" s="86">
        <f t="shared" si="5"/>
        <v>0</v>
      </c>
      <c r="J24" s="86">
        <f t="shared" si="5"/>
        <v>0</v>
      </c>
      <c r="K24" s="86">
        <f t="shared" si="5"/>
        <v>0</v>
      </c>
      <c r="L24" s="55">
        <f t="shared" si="0"/>
        <v>58708.49890710001</v>
      </c>
      <c r="M24" s="86">
        <f>M25+M29+M30+M35+M36</f>
        <v>0</v>
      </c>
      <c r="N24" s="55">
        <f t="shared" si="1"/>
        <v>58708.49890710001</v>
      </c>
      <c r="O24" s="86">
        <f>O25+O29+O30+O35+O36</f>
        <v>0</v>
      </c>
      <c r="P24" s="53">
        <f t="shared" si="2"/>
        <v>58708.49890710001</v>
      </c>
      <c r="Q24" s="55">
        <f t="shared" si="4"/>
        <v>9.418979449237929</v>
      </c>
    </row>
    <row r="25" spans="1:17" ht="31.5" customHeight="1">
      <c r="A25" s="87" t="s">
        <v>62</v>
      </c>
      <c r="B25" s="55">
        <f aca="true" t="shared" si="6" ref="B25:G25">B26+B27+B28</f>
        <v>9764.846444100001</v>
      </c>
      <c r="C25" s="55">
        <f t="shared" si="6"/>
        <v>7499.270355999999</v>
      </c>
      <c r="D25" s="85">
        <f t="shared" si="6"/>
        <v>0</v>
      </c>
      <c r="E25" s="85">
        <f t="shared" si="6"/>
        <v>0</v>
      </c>
      <c r="F25" s="85">
        <f t="shared" si="6"/>
        <v>0</v>
      </c>
      <c r="G25" s="85">
        <f t="shared" si="6"/>
        <v>0</v>
      </c>
      <c r="H25" s="86"/>
      <c r="I25" s="86">
        <f>I26+I27+I28</f>
        <v>0</v>
      </c>
      <c r="J25" s="88">
        <f>J26+J27+J28</f>
        <v>0</v>
      </c>
      <c r="K25" s="86">
        <f>K26+K27+K28</f>
        <v>0</v>
      </c>
      <c r="L25" s="55">
        <f t="shared" si="0"/>
        <v>17264.1168001</v>
      </c>
      <c r="M25" s="86">
        <f>M26+M27+M28</f>
        <v>0</v>
      </c>
      <c r="N25" s="55">
        <f t="shared" si="1"/>
        <v>17264.1168001</v>
      </c>
      <c r="O25" s="86">
        <f>O26+O27+O28</f>
        <v>0</v>
      </c>
      <c r="P25" s="53">
        <f t="shared" si="2"/>
        <v>17264.1168001</v>
      </c>
      <c r="Q25" s="55">
        <f t="shared" si="4"/>
        <v>2.769792523680411</v>
      </c>
    </row>
    <row r="26" spans="1:17" ht="22.5" customHeight="1">
      <c r="A26" s="89" t="s">
        <v>63</v>
      </c>
      <c r="B26" s="88">
        <v>5395.439429</v>
      </c>
      <c r="C26" s="88">
        <v>14.037039</v>
      </c>
      <c r="D26" s="90"/>
      <c r="E26" s="90"/>
      <c r="F26" s="90"/>
      <c r="G26" s="90"/>
      <c r="H26" s="91"/>
      <c r="I26" s="88"/>
      <c r="J26" s="88"/>
      <c r="K26" s="88"/>
      <c r="L26" s="91">
        <f t="shared" si="0"/>
        <v>5409.476468</v>
      </c>
      <c r="M26" s="88"/>
      <c r="N26" s="91">
        <f t="shared" si="1"/>
        <v>5409.476468</v>
      </c>
      <c r="O26" s="88"/>
      <c r="P26" s="82">
        <f t="shared" si="2"/>
        <v>5409.476468</v>
      </c>
      <c r="Q26" s="91">
        <f t="shared" si="4"/>
        <v>0.8678768599390341</v>
      </c>
    </row>
    <row r="27" spans="1:17" ht="26.25" customHeight="1">
      <c r="A27" s="89" t="s">
        <v>64</v>
      </c>
      <c r="B27" s="88">
        <v>3872.537422000001</v>
      </c>
      <c r="C27" s="88">
        <v>7477.981358999999</v>
      </c>
      <c r="D27" s="66"/>
      <c r="E27" s="66"/>
      <c r="F27" s="66"/>
      <c r="G27" s="66"/>
      <c r="H27" s="91"/>
      <c r="I27" s="88"/>
      <c r="J27" s="88"/>
      <c r="K27" s="88"/>
      <c r="L27" s="91">
        <f t="shared" si="0"/>
        <v>11350.518781</v>
      </c>
      <c r="M27" s="88"/>
      <c r="N27" s="91">
        <f t="shared" si="1"/>
        <v>11350.518781</v>
      </c>
      <c r="O27" s="88"/>
      <c r="P27" s="82">
        <f t="shared" si="2"/>
        <v>11350.518781</v>
      </c>
      <c r="Q27" s="91">
        <f t="shared" si="4"/>
        <v>1.821036223487887</v>
      </c>
    </row>
    <row r="28" spans="1:17" ht="30.75" customHeight="1">
      <c r="A28" s="92" t="s">
        <v>65</v>
      </c>
      <c r="B28" s="93">
        <v>496.86959310000003</v>
      </c>
      <c r="C28" s="88">
        <v>7.251958</v>
      </c>
      <c r="D28" s="66"/>
      <c r="E28" s="66"/>
      <c r="F28" s="66"/>
      <c r="G28" s="66"/>
      <c r="H28" s="91"/>
      <c r="I28" s="88"/>
      <c r="J28" s="88"/>
      <c r="K28" s="88"/>
      <c r="L28" s="91">
        <f t="shared" si="0"/>
        <v>504.12155110000003</v>
      </c>
      <c r="M28" s="88"/>
      <c r="N28" s="91">
        <f t="shared" si="1"/>
        <v>504.12155110000003</v>
      </c>
      <c r="O28" s="88"/>
      <c r="P28" s="82">
        <f t="shared" si="2"/>
        <v>504.12155110000003</v>
      </c>
      <c r="Q28" s="91">
        <f t="shared" si="4"/>
        <v>0.0808794402534895</v>
      </c>
    </row>
    <row r="29" spans="1:17" ht="28.5" customHeight="1">
      <c r="A29" s="87" t="s">
        <v>66</v>
      </c>
      <c r="B29" s="88">
        <v>2.890391</v>
      </c>
      <c r="C29" s="88">
        <v>2734.43401</v>
      </c>
      <c r="D29" s="90"/>
      <c r="E29" s="90"/>
      <c r="F29" s="90"/>
      <c r="G29" s="90"/>
      <c r="H29" s="91"/>
      <c r="I29" s="88"/>
      <c r="J29" s="62"/>
      <c r="K29" s="88"/>
      <c r="L29" s="91">
        <f t="shared" si="0"/>
        <v>2737.324401</v>
      </c>
      <c r="M29" s="88"/>
      <c r="N29" s="91">
        <f t="shared" si="1"/>
        <v>2737.324401</v>
      </c>
      <c r="O29" s="88"/>
      <c r="P29" s="82">
        <f t="shared" si="2"/>
        <v>2737.324401</v>
      </c>
      <c r="Q29" s="91">
        <f t="shared" si="4"/>
        <v>0.4391664368682817</v>
      </c>
    </row>
    <row r="30" spans="1:17" ht="36.75" customHeight="1">
      <c r="A30" s="94" t="s">
        <v>67</v>
      </c>
      <c r="B30" s="95">
        <f>SUM(B31:B34)</f>
        <v>28635.829721000002</v>
      </c>
      <c r="C30" s="95">
        <f aca="true" t="shared" si="7" ref="C30:K30">C31+C32+C33+C34</f>
        <v>7950.95521</v>
      </c>
      <c r="D30" s="65">
        <f t="shared" si="7"/>
        <v>0</v>
      </c>
      <c r="E30" s="65">
        <f t="shared" si="7"/>
        <v>0.024628</v>
      </c>
      <c r="F30" s="65">
        <f t="shared" si="7"/>
        <v>545.9709</v>
      </c>
      <c r="G30" s="65">
        <f t="shared" si="7"/>
        <v>0</v>
      </c>
      <c r="H30" s="95">
        <f t="shared" si="7"/>
        <v>1045.0861750000001</v>
      </c>
      <c r="I30" s="62">
        <f t="shared" si="7"/>
        <v>0</v>
      </c>
      <c r="J30" s="88">
        <f t="shared" si="7"/>
        <v>0</v>
      </c>
      <c r="K30" s="62">
        <f t="shared" si="7"/>
        <v>0</v>
      </c>
      <c r="L30" s="55">
        <f t="shared" si="0"/>
        <v>38177.866634</v>
      </c>
      <c r="M30" s="62">
        <f>M31+M32+M33</f>
        <v>0</v>
      </c>
      <c r="N30" s="55">
        <f t="shared" si="1"/>
        <v>38177.866634</v>
      </c>
      <c r="O30" s="62">
        <f>O31+O32+O33</f>
        <v>0</v>
      </c>
      <c r="P30" s="53">
        <f t="shared" si="2"/>
        <v>38177.866634</v>
      </c>
      <c r="Q30" s="55">
        <f t="shared" si="4"/>
        <v>6.125118985079416</v>
      </c>
    </row>
    <row r="31" spans="1:17" ht="18.75" customHeight="1">
      <c r="A31" s="89" t="s">
        <v>68</v>
      </c>
      <c r="B31" s="88">
        <v>17022.977977000002</v>
      </c>
      <c r="C31" s="88">
        <v>7192.841113</v>
      </c>
      <c r="D31" s="90"/>
      <c r="E31" s="90"/>
      <c r="F31" s="90"/>
      <c r="G31" s="90"/>
      <c r="H31" s="91"/>
      <c r="I31" s="88"/>
      <c r="J31" s="88"/>
      <c r="K31" s="88"/>
      <c r="L31" s="91">
        <f t="shared" si="0"/>
        <v>24215.819090000005</v>
      </c>
      <c r="M31" s="88"/>
      <c r="N31" s="91">
        <f t="shared" si="1"/>
        <v>24215.819090000005</v>
      </c>
      <c r="O31" s="88"/>
      <c r="P31" s="82">
        <f t="shared" si="2"/>
        <v>24215.819090000005</v>
      </c>
      <c r="Q31" s="91">
        <f t="shared" si="4"/>
        <v>3.885098522380877</v>
      </c>
    </row>
    <row r="32" spans="1:17" ht="20.25" customHeight="1">
      <c r="A32" s="89" t="s">
        <v>69</v>
      </c>
      <c r="B32" s="88">
        <v>9302.5013</v>
      </c>
      <c r="C32" s="88"/>
      <c r="D32" s="66"/>
      <c r="E32" s="66"/>
      <c r="F32" s="66"/>
      <c r="G32" s="66"/>
      <c r="H32" s="96">
        <v>666.337303</v>
      </c>
      <c r="I32" s="88"/>
      <c r="J32" s="97"/>
      <c r="K32" s="88"/>
      <c r="L32" s="91">
        <f t="shared" si="0"/>
        <v>9968.838603</v>
      </c>
      <c r="M32" s="88"/>
      <c r="N32" s="91">
        <f t="shared" si="1"/>
        <v>9968.838603</v>
      </c>
      <c r="O32" s="88"/>
      <c r="P32" s="82">
        <f t="shared" si="2"/>
        <v>9968.838603</v>
      </c>
      <c r="Q32" s="91">
        <f t="shared" si="4"/>
        <v>1.599364447777956</v>
      </c>
    </row>
    <row r="33" spans="1:17" s="100" customFormat="1" ht="33.75" customHeight="1">
      <c r="A33" s="98" t="s">
        <v>70</v>
      </c>
      <c r="B33" s="88">
        <v>134.312444</v>
      </c>
      <c r="C33" s="88">
        <v>17.898567</v>
      </c>
      <c r="D33" s="99"/>
      <c r="E33" s="65">
        <v>0</v>
      </c>
      <c r="F33" s="65">
        <v>545.9709</v>
      </c>
      <c r="G33" s="99"/>
      <c r="H33" s="96">
        <v>0.165416</v>
      </c>
      <c r="I33" s="97"/>
      <c r="J33" s="62"/>
      <c r="K33" s="97"/>
      <c r="L33" s="55">
        <f t="shared" si="0"/>
        <v>698.3473270000001</v>
      </c>
      <c r="M33" s="62"/>
      <c r="N33" s="55">
        <f t="shared" si="1"/>
        <v>698.3473270000001</v>
      </c>
      <c r="O33" s="62"/>
      <c r="P33" s="53">
        <f t="shared" si="2"/>
        <v>698.3473270000001</v>
      </c>
      <c r="Q33" s="55">
        <f t="shared" si="4"/>
        <v>0.11204032199582867</v>
      </c>
    </row>
    <row r="34" spans="1:17" ht="45.75" customHeight="1">
      <c r="A34" s="98" t="s">
        <v>71</v>
      </c>
      <c r="B34" s="88">
        <v>2176.038</v>
      </c>
      <c r="C34" s="88">
        <v>740.21553</v>
      </c>
      <c r="D34" s="65"/>
      <c r="E34" s="65">
        <v>0.024628</v>
      </c>
      <c r="F34" s="65"/>
      <c r="G34" s="65"/>
      <c r="H34" s="62">
        <v>378.583456</v>
      </c>
      <c r="I34" s="62"/>
      <c r="J34" s="62"/>
      <c r="K34" s="62"/>
      <c r="L34" s="55">
        <f t="shared" si="0"/>
        <v>3294.861614</v>
      </c>
      <c r="M34" s="62"/>
      <c r="N34" s="55">
        <f t="shared" si="1"/>
        <v>3294.861614</v>
      </c>
      <c r="O34" s="62"/>
      <c r="P34" s="53">
        <f t="shared" si="2"/>
        <v>3294.861614</v>
      </c>
      <c r="Q34" s="55">
        <f t="shared" si="4"/>
        <v>0.5286156929247553</v>
      </c>
    </row>
    <row r="35" spans="1:17" ht="30.75" customHeight="1">
      <c r="A35" s="94" t="s">
        <v>72</v>
      </c>
      <c r="B35" s="88">
        <v>312.659224</v>
      </c>
      <c r="C35" s="88">
        <v>0</v>
      </c>
      <c r="D35" s="65"/>
      <c r="E35" s="65"/>
      <c r="F35" s="65"/>
      <c r="G35" s="65"/>
      <c r="H35" s="62">
        <v>0</v>
      </c>
      <c r="I35" s="62"/>
      <c r="J35" s="62"/>
      <c r="K35" s="62"/>
      <c r="L35" s="55">
        <f t="shared" si="0"/>
        <v>312.659224</v>
      </c>
      <c r="M35" s="62"/>
      <c r="N35" s="55">
        <f t="shared" si="1"/>
        <v>312.659224</v>
      </c>
      <c r="O35" s="62"/>
      <c r="P35" s="53">
        <f t="shared" si="2"/>
        <v>312.659224</v>
      </c>
      <c r="Q35" s="55">
        <f t="shared" si="4"/>
        <v>0.05016191625220599</v>
      </c>
    </row>
    <row r="36" spans="1:17" ht="26.25" customHeight="1">
      <c r="A36" s="101" t="s">
        <v>73</v>
      </c>
      <c r="B36" s="88">
        <v>23.72388</v>
      </c>
      <c r="C36" s="88">
        <v>91.526614</v>
      </c>
      <c r="D36" s="65"/>
      <c r="E36" s="65"/>
      <c r="F36" s="65"/>
      <c r="G36" s="65"/>
      <c r="H36" s="62">
        <v>101.281354</v>
      </c>
      <c r="I36" s="62"/>
      <c r="J36" s="62"/>
      <c r="K36" s="62"/>
      <c r="L36" s="55">
        <f t="shared" si="0"/>
        <v>216.531848</v>
      </c>
      <c r="M36" s="62"/>
      <c r="N36" s="55">
        <f t="shared" si="1"/>
        <v>216.531848</v>
      </c>
      <c r="O36" s="62"/>
      <c r="P36" s="53">
        <f t="shared" si="2"/>
        <v>216.531848</v>
      </c>
      <c r="Q36" s="55">
        <f t="shared" si="4"/>
        <v>0.034739587357612706</v>
      </c>
    </row>
    <row r="37" spans="1:17" ht="27.75" customHeight="1">
      <c r="A37" s="102" t="s">
        <v>74</v>
      </c>
      <c r="B37" s="88">
        <v>78.329976</v>
      </c>
      <c r="C37" s="88"/>
      <c r="D37" s="65">
        <v>18525.861228</v>
      </c>
      <c r="E37" s="65">
        <v>698.6627460000001</v>
      </c>
      <c r="F37" s="65">
        <v>7477.433035</v>
      </c>
      <c r="G37" s="65"/>
      <c r="H37" s="62">
        <v>12.440822</v>
      </c>
      <c r="I37" s="62"/>
      <c r="J37" s="88"/>
      <c r="K37" s="62"/>
      <c r="L37" s="55">
        <f t="shared" si="0"/>
        <v>26792.727807000007</v>
      </c>
      <c r="M37" s="103">
        <v>-189.39982600000002</v>
      </c>
      <c r="N37" s="55">
        <f t="shared" si="1"/>
        <v>26603.327981000006</v>
      </c>
      <c r="O37" s="62"/>
      <c r="P37" s="53">
        <f t="shared" si="2"/>
        <v>26603.327981000006</v>
      </c>
      <c r="Q37" s="55">
        <f t="shared" si="4"/>
        <v>4.268141822717793</v>
      </c>
    </row>
    <row r="38" spans="1:17" ht="27" customHeight="1">
      <c r="A38" s="104" t="s">
        <v>75</v>
      </c>
      <c r="B38" s="18">
        <v>3928.920322</v>
      </c>
      <c r="C38" s="88">
        <v>5146.527755</v>
      </c>
      <c r="D38" s="66">
        <v>66.823165</v>
      </c>
      <c r="E38" s="66">
        <v>11.135726</v>
      </c>
      <c r="F38" s="66">
        <v>9.471673</v>
      </c>
      <c r="G38" s="66"/>
      <c r="H38" s="88">
        <v>5001.537012</v>
      </c>
      <c r="I38" s="88"/>
      <c r="J38" s="88">
        <v>736.765267</v>
      </c>
      <c r="K38" s="88">
        <v>603.8026199999999</v>
      </c>
      <c r="L38" s="91">
        <f t="shared" si="0"/>
        <v>15504.983540000001</v>
      </c>
      <c r="M38" s="103">
        <v>-6318.37043</v>
      </c>
      <c r="N38" s="91">
        <f t="shared" si="1"/>
        <v>9186.613110000002</v>
      </c>
      <c r="O38" s="88"/>
      <c r="P38" s="82">
        <f t="shared" si="2"/>
        <v>9186.613110000002</v>
      </c>
      <c r="Q38" s="91">
        <f t="shared" si="4"/>
        <v>1.4738670158832026</v>
      </c>
    </row>
    <row r="39" spans="1:17" ht="24" customHeight="1">
      <c r="A39" s="105" t="s">
        <v>76</v>
      </c>
      <c r="B39" s="88">
        <v>0</v>
      </c>
      <c r="C39" s="88">
        <v>2012.1274779999999</v>
      </c>
      <c r="D39" s="66">
        <v>6610.55</v>
      </c>
      <c r="E39" s="66">
        <v>55.7</v>
      </c>
      <c r="F39" s="66">
        <v>1648.435286</v>
      </c>
      <c r="G39" s="66"/>
      <c r="H39" s="88">
        <v>2765.912365</v>
      </c>
      <c r="I39" s="88"/>
      <c r="J39" s="88"/>
      <c r="K39" s="88">
        <v>3265.82884</v>
      </c>
      <c r="L39" s="91">
        <f t="shared" si="0"/>
        <v>16358.553969</v>
      </c>
      <c r="M39" s="95">
        <v>-16358.553969</v>
      </c>
      <c r="N39" s="91">
        <f t="shared" si="1"/>
        <v>0</v>
      </c>
      <c r="O39" s="88"/>
      <c r="P39" s="82">
        <f t="shared" si="2"/>
        <v>0</v>
      </c>
      <c r="Q39" s="91">
        <f t="shared" si="4"/>
        <v>0</v>
      </c>
    </row>
    <row r="40" spans="1:17" ht="23.25" customHeight="1">
      <c r="A40" s="105" t="s">
        <v>77</v>
      </c>
      <c r="B40" s="62">
        <v>139.920583</v>
      </c>
      <c r="C40" s="88">
        <v>124.631683</v>
      </c>
      <c r="D40" s="66"/>
      <c r="E40" s="66"/>
      <c r="F40" s="66"/>
      <c r="G40" s="66"/>
      <c r="H40" s="88">
        <v>21.66997499999997</v>
      </c>
      <c r="I40" s="88"/>
      <c r="J40" s="88"/>
      <c r="K40" s="88"/>
      <c r="L40" s="91">
        <f t="shared" si="0"/>
        <v>286.22224099999994</v>
      </c>
      <c r="M40" s="88">
        <v>0</v>
      </c>
      <c r="N40" s="91">
        <f t="shared" si="1"/>
        <v>286.22224099999994</v>
      </c>
      <c r="O40" s="88"/>
      <c r="P40" s="82">
        <f t="shared" si="2"/>
        <v>286.22224099999994</v>
      </c>
      <c r="Q40" s="91">
        <f t="shared" si="4"/>
        <v>0.04592046221723086</v>
      </c>
    </row>
    <row r="41" spans="1:17" ht="21" customHeight="1">
      <c r="A41" s="105" t="s">
        <v>78</v>
      </c>
      <c r="B41" s="88">
        <v>0</v>
      </c>
      <c r="C41" s="88">
        <v>30.140666666666668</v>
      </c>
      <c r="D41" s="66"/>
      <c r="E41" s="66"/>
      <c r="F41" s="66">
        <v>0</v>
      </c>
      <c r="G41" s="66"/>
      <c r="H41" s="91"/>
      <c r="I41" s="88">
        <v>48.123</v>
      </c>
      <c r="J41" s="88"/>
      <c r="K41" s="88">
        <v>0</v>
      </c>
      <c r="L41" s="91">
        <f t="shared" si="0"/>
        <v>78.26366666666667</v>
      </c>
      <c r="M41" s="95">
        <v>-30.140666666666668</v>
      </c>
      <c r="N41" s="91">
        <f t="shared" si="1"/>
        <v>48.123</v>
      </c>
      <c r="O41" s="88"/>
      <c r="P41" s="82">
        <f t="shared" si="2"/>
        <v>48.123</v>
      </c>
      <c r="Q41" s="91">
        <f t="shared" si="4"/>
        <v>0.007720680250280764</v>
      </c>
    </row>
    <row r="42" spans="1:17" ht="26.25" customHeight="1">
      <c r="A42" s="64" t="s">
        <v>79</v>
      </c>
      <c r="B42" s="18">
        <v>1189.40868</v>
      </c>
      <c r="C42" s="88">
        <v>1418.6211270000001</v>
      </c>
      <c r="D42" s="66">
        <v>5.878945</v>
      </c>
      <c r="E42" s="66">
        <v>28.225</v>
      </c>
      <c r="F42" s="66">
        <v>18.121113</v>
      </c>
      <c r="G42" s="66"/>
      <c r="H42" s="106">
        <v>378.57983</v>
      </c>
      <c r="I42" s="88"/>
      <c r="J42" s="88"/>
      <c r="K42" s="88"/>
      <c r="L42" s="91">
        <f t="shared" si="0"/>
        <v>3038.834695</v>
      </c>
      <c r="M42" s="88"/>
      <c r="N42" s="91">
        <f t="shared" si="1"/>
        <v>3038.834695</v>
      </c>
      <c r="O42" s="88"/>
      <c r="P42" s="82">
        <f t="shared" si="2"/>
        <v>3038.834695</v>
      </c>
      <c r="Q42" s="91">
        <f t="shared" si="4"/>
        <v>0.4875396590726777</v>
      </c>
    </row>
    <row r="43" spans="1:17" ht="9" customHeight="1">
      <c r="A43" s="64"/>
      <c r="B43" s="18"/>
      <c r="C43" s="88"/>
      <c r="D43" s="66"/>
      <c r="E43" s="66"/>
      <c r="F43" s="66"/>
      <c r="G43" s="66"/>
      <c r="H43" s="107"/>
      <c r="I43" s="88"/>
      <c r="J43" s="88"/>
      <c r="K43" s="88"/>
      <c r="L43" s="91">
        <f t="shared" si="0"/>
        <v>0</v>
      </c>
      <c r="M43" s="88"/>
      <c r="N43" s="91">
        <f t="shared" si="1"/>
        <v>0</v>
      </c>
      <c r="O43" s="88"/>
      <c r="P43" s="82">
        <f t="shared" si="2"/>
        <v>0</v>
      </c>
      <c r="Q43" s="91">
        <f t="shared" si="4"/>
        <v>0</v>
      </c>
    </row>
    <row r="44" spans="1:17" ht="20.25" customHeight="1" hidden="1">
      <c r="A44" s="64" t="s">
        <v>80</v>
      </c>
      <c r="B44" s="18">
        <v>238.067</v>
      </c>
      <c r="C44" s="88" t="e">
        <v>#REF!</v>
      </c>
      <c r="D44" s="66"/>
      <c r="E44" s="66"/>
      <c r="F44" s="66"/>
      <c r="G44" s="66"/>
      <c r="H44" s="107"/>
      <c r="I44" s="88"/>
      <c r="J44" s="88"/>
      <c r="K44" s="88"/>
      <c r="L44" s="91" t="e">
        <f t="shared" si="0"/>
        <v>#REF!</v>
      </c>
      <c r="M44" s="88"/>
      <c r="N44" s="91" t="e">
        <f t="shared" si="1"/>
        <v>#REF!</v>
      </c>
      <c r="O44" s="88"/>
      <c r="P44" s="82" t="e">
        <f t="shared" si="2"/>
        <v>#REF!</v>
      </c>
      <c r="Q44" s="91" t="e">
        <f t="shared" si="4"/>
        <v>#REF!</v>
      </c>
    </row>
    <row r="45" spans="1:17" ht="22.5" customHeight="1">
      <c r="A45" s="105" t="s">
        <v>81</v>
      </c>
      <c r="B45" s="62">
        <v>2.953908</v>
      </c>
      <c r="C45" s="62">
        <v>0</v>
      </c>
      <c r="D45" s="65">
        <v>0</v>
      </c>
      <c r="E45" s="65">
        <v>0</v>
      </c>
      <c r="F45" s="65">
        <v>0</v>
      </c>
      <c r="G45" s="65">
        <v>0</v>
      </c>
      <c r="H45" s="62">
        <v>0</v>
      </c>
      <c r="I45" s="88"/>
      <c r="J45" s="62"/>
      <c r="K45" s="88">
        <v>0</v>
      </c>
      <c r="L45" s="91">
        <f t="shared" si="0"/>
        <v>2.953908</v>
      </c>
      <c r="M45" s="88"/>
      <c r="N45" s="91">
        <f t="shared" si="1"/>
        <v>2.953908</v>
      </c>
      <c r="O45" s="88">
        <f>O46</f>
        <v>-2.953908</v>
      </c>
      <c r="P45" s="108">
        <f t="shared" si="2"/>
        <v>0</v>
      </c>
      <c r="Q45" s="91">
        <f t="shared" si="4"/>
        <v>0</v>
      </c>
    </row>
    <row r="46" spans="1:17" ht="30">
      <c r="A46" s="109" t="s">
        <v>82</v>
      </c>
      <c r="B46" s="62">
        <v>2.953908</v>
      </c>
      <c r="C46" s="88">
        <v>0</v>
      </c>
      <c r="D46" s="65"/>
      <c r="E46" s="65">
        <v>0</v>
      </c>
      <c r="F46" s="65"/>
      <c r="G46" s="65"/>
      <c r="H46" s="55">
        <v>0</v>
      </c>
      <c r="I46" s="62"/>
      <c r="J46" s="62"/>
      <c r="K46" s="62"/>
      <c r="L46" s="55">
        <f t="shared" si="0"/>
        <v>2.953908</v>
      </c>
      <c r="M46" s="62"/>
      <c r="N46" s="55">
        <f t="shared" si="1"/>
        <v>2.953908</v>
      </c>
      <c r="O46" s="62">
        <f>-N46</f>
        <v>-2.953908</v>
      </c>
      <c r="P46" s="63">
        <f t="shared" si="2"/>
        <v>0</v>
      </c>
      <c r="Q46" s="55">
        <f t="shared" si="4"/>
        <v>0</v>
      </c>
    </row>
    <row r="47" spans="1:17" ht="36" customHeight="1">
      <c r="A47" s="64" t="s">
        <v>83</v>
      </c>
      <c r="B47" s="62">
        <v>-327.243559</v>
      </c>
      <c r="C47" s="88"/>
      <c r="D47" s="65"/>
      <c r="E47" s="65">
        <v>0</v>
      </c>
      <c r="F47" s="65"/>
      <c r="G47" s="65"/>
      <c r="H47" s="55"/>
      <c r="I47" s="62"/>
      <c r="J47" s="62"/>
      <c r="K47" s="62"/>
      <c r="L47" s="55">
        <f t="shared" si="0"/>
        <v>-327.243559</v>
      </c>
      <c r="M47" s="62"/>
      <c r="N47" s="55">
        <f t="shared" si="1"/>
        <v>-327.243559</v>
      </c>
      <c r="O47" s="62"/>
      <c r="P47" s="63">
        <f t="shared" si="2"/>
        <v>-327.243559</v>
      </c>
      <c r="Q47" s="55">
        <f t="shared" si="4"/>
        <v>-0.052501774266003526</v>
      </c>
    </row>
    <row r="48" spans="1:17" ht="30" customHeight="1">
      <c r="A48" s="64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55"/>
      <c r="M48" s="62"/>
      <c r="N48" s="55"/>
      <c r="O48" s="62"/>
      <c r="P48" s="63"/>
      <c r="Q48" s="55"/>
    </row>
    <row r="49" spans="1:17" ht="21" customHeight="1" hidden="1">
      <c r="A49" s="2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3"/>
      <c r="M49" s="51"/>
      <c r="N49" s="53"/>
      <c r="O49" s="51"/>
      <c r="P49" s="54"/>
      <c r="Q49" s="53"/>
    </row>
    <row r="50" spans="1:17" ht="15.75" customHeight="1" hidden="1">
      <c r="A50" s="64"/>
      <c r="B50" s="51">
        <f>B52-B56</f>
        <v>0.005250999995041639</v>
      </c>
      <c r="C50" s="51"/>
      <c r="D50" s="51" t="e">
        <f>D52+D53</f>
        <v>#REF!</v>
      </c>
      <c r="E50" s="51" t="e">
        <f>E52+E53</f>
        <v>#REF!</v>
      </c>
      <c r="F50" s="51" t="e">
        <f>F52+F53</f>
        <v>#REF!</v>
      </c>
      <c r="G50" s="51"/>
      <c r="H50" s="51">
        <f>H52-H56</f>
        <v>0.0005879999971512007</v>
      </c>
      <c r="I50" s="51"/>
      <c r="J50" s="51"/>
      <c r="K50" s="51"/>
      <c r="L50" s="53"/>
      <c r="M50" s="51"/>
      <c r="N50" s="53"/>
      <c r="O50" s="51"/>
      <c r="P50" s="54"/>
      <c r="Q50" s="53"/>
    </row>
    <row r="51" spans="1:17" s="80" customFormat="1" ht="15.75" customHeight="1" hidden="1">
      <c r="A51" s="56"/>
      <c r="B51" s="28"/>
      <c r="C51" s="28"/>
      <c r="D51" s="28" t="e">
        <f>D56-D50</f>
        <v>#REF!</v>
      </c>
      <c r="E51" s="28" t="e">
        <f>E56-E50</f>
        <v>#REF!</v>
      </c>
      <c r="F51" s="28" t="e">
        <f>F56-F50</f>
        <v>#REF!</v>
      </c>
      <c r="G51" s="76"/>
      <c r="H51" s="76"/>
      <c r="I51" s="76"/>
      <c r="J51" s="76"/>
      <c r="K51" s="76"/>
      <c r="L51" s="78"/>
      <c r="M51" s="76"/>
      <c r="N51" s="78"/>
      <c r="O51" s="76"/>
      <c r="P51" s="79"/>
      <c r="Q51" s="78"/>
    </row>
    <row r="52" spans="1:17" ht="15.75" customHeight="1" hidden="1">
      <c r="A52" s="2"/>
      <c r="B52" s="19">
        <v>54153.14</v>
      </c>
      <c r="C52" s="51"/>
      <c r="D52" s="51">
        <v>24821.85411</v>
      </c>
      <c r="E52" s="51">
        <v>913.84709</v>
      </c>
      <c r="F52" s="51">
        <v>9779.185387</v>
      </c>
      <c r="G52" s="51"/>
      <c r="H52" s="51">
        <f>8969.974121-304.298</f>
        <v>8665.676120999999</v>
      </c>
      <c r="I52" s="51"/>
      <c r="J52" s="51"/>
      <c r="K52" s="51"/>
      <c r="L52" s="53"/>
      <c r="M52" s="51"/>
      <c r="N52" s="53"/>
      <c r="O52" s="51"/>
      <c r="P52" s="54"/>
      <c r="Q52" s="53"/>
    </row>
    <row r="53" spans="1:17" ht="15.75" customHeight="1" hidden="1">
      <c r="A53" s="64"/>
      <c r="B53" s="62"/>
      <c r="C53" s="62"/>
      <c r="D53" s="62" t="e">
        <f>#REF!</f>
        <v>#REF!</v>
      </c>
      <c r="E53" s="62" t="e">
        <f>#REF!</f>
        <v>#REF!</v>
      </c>
      <c r="F53" s="62" t="e">
        <f>#REF!</f>
        <v>#REF!</v>
      </c>
      <c r="G53" s="62"/>
      <c r="H53" s="62"/>
      <c r="I53" s="62"/>
      <c r="J53" s="62"/>
      <c r="K53" s="62"/>
      <c r="L53" s="55"/>
      <c r="M53" s="62"/>
      <c r="N53" s="55"/>
      <c r="O53" s="62"/>
      <c r="P53" s="63"/>
      <c r="Q53" s="55"/>
    </row>
    <row r="54" spans="1:17" ht="15.75" customHeight="1" hidden="1">
      <c r="A54" s="64"/>
      <c r="B54" s="62"/>
      <c r="C54" s="62">
        <f>C56-C55</f>
        <v>26067.292131666665</v>
      </c>
      <c r="D54" s="62"/>
      <c r="E54" s="62"/>
      <c r="F54" s="62"/>
      <c r="G54" s="62">
        <f aca="true" t="shared" si="8" ref="G54:P54">G56-G55</f>
        <v>0</v>
      </c>
      <c r="H54" s="62">
        <f t="shared" si="8"/>
        <v>8665.675533000001</v>
      </c>
      <c r="I54" s="62">
        <f t="shared" si="8"/>
        <v>48.123</v>
      </c>
      <c r="J54" s="62">
        <f t="shared" si="8"/>
        <v>585.192462</v>
      </c>
      <c r="K54" s="62">
        <f t="shared" si="8"/>
        <v>4243.4948030000005</v>
      </c>
      <c r="L54" s="62">
        <f t="shared" si="8"/>
        <v>129629.37191266668</v>
      </c>
      <c r="M54" s="62">
        <f t="shared" si="8"/>
        <v>-22896.464891666663</v>
      </c>
      <c r="N54" s="62">
        <f t="shared" si="8"/>
        <v>106732.90702100002</v>
      </c>
      <c r="O54" s="62">
        <f t="shared" si="8"/>
        <v>-2559.8666360000007</v>
      </c>
      <c r="P54" s="62">
        <f t="shared" si="8"/>
        <v>104173.04038500001</v>
      </c>
      <c r="Q54" s="55"/>
    </row>
    <row r="55" spans="1:17" ht="15.75" customHeight="1" hidden="1">
      <c r="A55" s="56"/>
      <c r="B55" s="110"/>
      <c r="C55" s="111"/>
      <c r="D55" s="110"/>
      <c r="E55" s="110"/>
      <c r="F55" s="110"/>
      <c r="G55" s="110"/>
      <c r="H55" s="111"/>
      <c r="I55" s="111"/>
      <c r="J55" s="110"/>
      <c r="K55" s="112"/>
      <c r="L55" s="112"/>
      <c r="M55" s="111"/>
      <c r="N55" s="60"/>
      <c r="O55" s="111"/>
      <c r="P55" s="61"/>
      <c r="Q55" s="55"/>
    </row>
    <row r="56" spans="1:17" s="83" customFormat="1" ht="18.75" customHeight="1">
      <c r="A56" s="113" t="s">
        <v>84</v>
      </c>
      <c r="B56" s="114">
        <f>B57+B69+B72+B75</f>
        <v>54153.134749000004</v>
      </c>
      <c r="C56" s="115">
        <f aca="true" t="shared" si="9" ref="C56:K56">C57+C69+C72+C75+C76</f>
        <v>26067.292131666665</v>
      </c>
      <c r="D56" s="114">
        <f t="shared" si="9"/>
        <v>24832.714111</v>
      </c>
      <c r="E56" s="114">
        <f t="shared" si="9"/>
        <v>919.9565500000001</v>
      </c>
      <c r="F56" s="114">
        <f t="shared" si="9"/>
        <v>10113.788573</v>
      </c>
      <c r="G56" s="114">
        <f t="shared" si="9"/>
        <v>0</v>
      </c>
      <c r="H56" s="115">
        <f t="shared" si="9"/>
        <v>8665.675533000001</v>
      </c>
      <c r="I56" s="115">
        <f t="shared" si="9"/>
        <v>48.123</v>
      </c>
      <c r="J56" s="114">
        <f t="shared" si="9"/>
        <v>585.192462</v>
      </c>
      <c r="K56" s="116">
        <f t="shared" si="9"/>
        <v>4243.4948030000005</v>
      </c>
      <c r="L56" s="116">
        <f aca="true" t="shared" si="10" ref="L56:L75">SUM(B56:K56)</f>
        <v>129629.37191266668</v>
      </c>
      <c r="M56" s="115">
        <f>M57+M69+M72+M75+M76</f>
        <v>-22896.464891666663</v>
      </c>
      <c r="N56" s="74">
        <f aca="true" t="shared" si="11" ref="N56:N75">L56+M56</f>
        <v>106732.90702100002</v>
      </c>
      <c r="O56" s="115">
        <f>O57+O69+O72+O75+O76</f>
        <v>-2559.8666360000007</v>
      </c>
      <c r="P56" s="117">
        <f aca="true" t="shared" si="12" ref="P56:P72">N56+O56</f>
        <v>104173.04038500001</v>
      </c>
      <c r="Q56" s="74">
        <f aca="true" t="shared" si="13" ref="Q56:Q75">P56/$P$7*100</f>
        <v>16.713146219316542</v>
      </c>
    </row>
    <row r="57" spans="1:17" ht="19.5" customHeight="1">
      <c r="A57" s="118" t="s">
        <v>85</v>
      </c>
      <c r="B57" s="21">
        <f>SUM(B58:B62)+B68</f>
        <v>52273.405771000005</v>
      </c>
      <c r="C57" s="21">
        <f aca="true" t="shared" si="14" ref="C57:K57">C58+C59+C60+C61+C62+C68</f>
        <v>22450.719673</v>
      </c>
      <c r="D57" s="119">
        <f t="shared" si="14"/>
        <v>24853.741802</v>
      </c>
      <c r="E57" s="119">
        <f t="shared" si="14"/>
        <v>928.5324300000001</v>
      </c>
      <c r="F57" s="119">
        <f t="shared" si="14"/>
        <v>10120.297319</v>
      </c>
      <c r="G57" s="119">
        <f t="shared" si="14"/>
        <v>0</v>
      </c>
      <c r="H57" s="21">
        <f t="shared" si="14"/>
        <v>8402.514299</v>
      </c>
      <c r="I57" s="21">
        <f t="shared" si="14"/>
        <v>48.123</v>
      </c>
      <c r="J57" s="120">
        <f t="shared" si="14"/>
        <v>585.192771</v>
      </c>
      <c r="K57" s="21">
        <f t="shared" si="14"/>
        <v>522.2043100000001</v>
      </c>
      <c r="L57" s="91">
        <f t="shared" si="10"/>
        <v>120184.73137500003</v>
      </c>
      <c r="M57" s="21">
        <f>M58+M59+M60+M61+M62+M68</f>
        <v>-22846.675081666664</v>
      </c>
      <c r="N57" s="91">
        <f t="shared" si="11"/>
        <v>97338.05629333337</v>
      </c>
      <c r="O57" s="21">
        <f>O58+O59+O60+O61+O62+O68</f>
        <v>0</v>
      </c>
      <c r="P57" s="108">
        <f t="shared" si="12"/>
        <v>97338.05629333337</v>
      </c>
      <c r="Q57" s="91">
        <f t="shared" si="13"/>
        <v>15.616566066634585</v>
      </c>
    </row>
    <row r="58" spans="1:17" ht="23.25" customHeight="1">
      <c r="A58" s="121" t="s">
        <v>86</v>
      </c>
      <c r="B58" s="120">
        <v>9876.377431</v>
      </c>
      <c r="C58" s="120">
        <v>9367.094921666667</v>
      </c>
      <c r="D58" s="90">
        <v>76.935571</v>
      </c>
      <c r="E58" s="90">
        <v>44.827387</v>
      </c>
      <c r="F58" s="122">
        <v>75.026154</v>
      </c>
      <c r="G58" s="90"/>
      <c r="H58" s="123">
        <v>3532.138308</v>
      </c>
      <c r="I58" s="120">
        <v>0</v>
      </c>
      <c r="J58" s="5"/>
      <c r="K58" s="120">
        <v>124.1824</v>
      </c>
      <c r="L58" s="91">
        <f t="shared" si="10"/>
        <v>23096.582172666673</v>
      </c>
      <c r="M58" s="19"/>
      <c r="N58" s="91">
        <f t="shared" si="11"/>
        <v>23096.582172666673</v>
      </c>
      <c r="O58" s="19"/>
      <c r="P58" s="108">
        <f t="shared" si="12"/>
        <v>23096.582172666673</v>
      </c>
      <c r="Q58" s="91">
        <f t="shared" si="13"/>
        <v>3.705532195197605</v>
      </c>
    </row>
    <row r="59" spans="1:17" ht="23.25" customHeight="1">
      <c r="A59" s="121" t="s">
        <v>87</v>
      </c>
      <c r="B59" s="120">
        <v>2021.058519</v>
      </c>
      <c r="C59" s="120">
        <v>7141.135743333333</v>
      </c>
      <c r="D59" s="90">
        <v>192.721464</v>
      </c>
      <c r="E59" s="90">
        <v>28.900537</v>
      </c>
      <c r="F59" s="90">
        <v>9428.3712</v>
      </c>
      <c r="G59" s="90">
        <v>0</v>
      </c>
      <c r="H59" s="5">
        <v>2269.738036</v>
      </c>
      <c r="I59" s="5">
        <v>0</v>
      </c>
      <c r="J59" s="5">
        <v>10.742802</v>
      </c>
      <c r="K59" s="5">
        <v>331.18619</v>
      </c>
      <c r="L59" s="91">
        <f t="shared" si="10"/>
        <v>21423.85449133333</v>
      </c>
      <c r="M59" s="95">
        <v>-4817.558389</v>
      </c>
      <c r="N59" s="91">
        <f t="shared" si="11"/>
        <v>16606.296102333334</v>
      </c>
      <c r="O59" s="19"/>
      <c r="P59" s="108">
        <f t="shared" si="12"/>
        <v>16606.296102333334</v>
      </c>
      <c r="Q59" s="91">
        <f t="shared" si="13"/>
        <v>2.664254147654955</v>
      </c>
    </row>
    <row r="60" spans="1:17" ht="17.25" customHeight="1">
      <c r="A60" s="121" t="s">
        <v>88</v>
      </c>
      <c r="B60" s="120">
        <v>5307.636516</v>
      </c>
      <c r="C60" s="120">
        <v>494.94208399999997</v>
      </c>
      <c r="D60" s="90">
        <v>11.527178</v>
      </c>
      <c r="E60" s="90">
        <v>0.014262</v>
      </c>
      <c r="F60" s="90">
        <v>4.433288</v>
      </c>
      <c r="G60" s="90">
        <v>0</v>
      </c>
      <c r="H60" s="5">
        <v>11.997</v>
      </c>
      <c r="I60" s="5">
        <v>0</v>
      </c>
      <c r="J60" s="120">
        <v>574.449969</v>
      </c>
      <c r="K60" s="5">
        <v>66.83572000000001</v>
      </c>
      <c r="L60" s="91">
        <f t="shared" si="10"/>
        <v>6471.8360170000005</v>
      </c>
      <c r="M60" s="95">
        <v>-147.289816</v>
      </c>
      <c r="N60" s="91">
        <f t="shared" si="11"/>
        <v>6324.546201</v>
      </c>
      <c r="O60" s="19"/>
      <c r="P60" s="108">
        <f t="shared" si="12"/>
        <v>6324.546201</v>
      </c>
      <c r="Q60" s="91">
        <f t="shared" si="13"/>
        <v>1.0146873417295044</v>
      </c>
    </row>
    <row r="61" spans="1:17" ht="18.75" customHeight="1">
      <c r="A61" s="121" t="s">
        <v>89</v>
      </c>
      <c r="B61" s="120">
        <v>2331.010166</v>
      </c>
      <c r="C61" s="120">
        <v>1003.038412</v>
      </c>
      <c r="D61" s="90"/>
      <c r="E61" s="90">
        <v>0.684397</v>
      </c>
      <c r="F61" s="90"/>
      <c r="G61" s="90"/>
      <c r="H61" s="5"/>
      <c r="I61" s="120">
        <v>0</v>
      </c>
      <c r="J61" s="108"/>
      <c r="K61" s="120"/>
      <c r="L61" s="91">
        <f t="shared" si="10"/>
        <v>3334.732975</v>
      </c>
      <c r="M61" s="19"/>
      <c r="N61" s="91">
        <f t="shared" si="11"/>
        <v>3334.732975</v>
      </c>
      <c r="O61" s="19"/>
      <c r="P61" s="108">
        <f t="shared" si="12"/>
        <v>3334.732975</v>
      </c>
      <c r="Q61" s="91">
        <f t="shared" si="13"/>
        <v>0.5350125100272741</v>
      </c>
    </row>
    <row r="62" spans="1:17" ht="26.25" customHeight="1">
      <c r="A62" s="124" t="s">
        <v>90</v>
      </c>
      <c r="B62" s="108">
        <f>SUM(B63:B67)</f>
        <v>30830.812197000003</v>
      </c>
      <c r="C62" s="108">
        <f aca="true" t="shared" si="15" ref="C62:K62">C63+C64+C66+C67+C65</f>
        <v>4444.508512</v>
      </c>
      <c r="D62" s="125">
        <f t="shared" si="15"/>
        <v>24572.557589</v>
      </c>
      <c r="E62" s="125">
        <f t="shared" si="15"/>
        <v>854.105847</v>
      </c>
      <c r="F62" s="125">
        <f t="shared" si="15"/>
        <v>612.466677</v>
      </c>
      <c r="G62" s="125">
        <f t="shared" si="15"/>
        <v>0</v>
      </c>
      <c r="H62" s="108">
        <f t="shared" si="15"/>
        <v>2588.557577</v>
      </c>
      <c r="I62" s="108">
        <f t="shared" si="15"/>
        <v>48.123</v>
      </c>
      <c r="J62" s="108">
        <f t="shared" si="15"/>
        <v>0</v>
      </c>
      <c r="K62" s="108">
        <f t="shared" si="15"/>
        <v>0</v>
      </c>
      <c r="L62" s="91">
        <f t="shared" si="10"/>
        <v>63951.131399000005</v>
      </c>
      <c r="M62" s="108">
        <f>M63+M64+M66+M67+M65</f>
        <v>-16419.901896666666</v>
      </c>
      <c r="N62" s="91">
        <f t="shared" si="11"/>
        <v>47531.22950233334</v>
      </c>
      <c r="O62" s="108">
        <f>O63+O64+O66+O67+O65</f>
        <v>0</v>
      </c>
      <c r="P62" s="108">
        <f t="shared" si="12"/>
        <v>47531.22950233334</v>
      </c>
      <c r="Q62" s="91">
        <f t="shared" si="13"/>
        <v>7.625738729718168</v>
      </c>
    </row>
    <row r="63" spans="1:17" ht="32.25" customHeight="1">
      <c r="A63" s="126" t="s">
        <v>91</v>
      </c>
      <c r="B63" s="127">
        <v>12417.26251</v>
      </c>
      <c r="C63" s="86">
        <v>267.21269600000016</v>
      </c>
      <c r="D63" s="128">
        <v>0.033562</v>
      </c>
      <c r="E63" s="128">
        <v>202.524757</v>
      </c>
      <c r="F63" s="128"/>
      <c r="G63" s="128">
        <v>0</v>
      </c>
      <c r="H63" s="127">
        <v>1799.991732</v>
      </c>
      <c r="I63" s="86">
        <v>0</v>
      </c>
      <c r="J63" s="21"/>
      <c r="K63" s="86"/>
      <c r="L63" s="55">
        <f t="shared" si="10"/>
        <v>14687.025257000001</v>
      </c>
      <c r="M63" s="95">
        <v>-14257.957867000001</v>
      </c>
      <c r="N63" s="55">
        <f t="shared" si="11"/>
        <v>429.06739000000016</v>
      </c>
      <c r="O63" s="51"/>
      <c r="P63" s="63">
        <f t="shared" si="12"/>
        <v>429.06739000000016</v>
      </c>
      <c r="Q63" s="55">
        <f t="shared" si="13"/>
        <v>0.06883802181934866</v>
      </c>
    </row>
    <row r="64" spans="1:17" ht="15.75">
      <c r="A64" s="129" t="s">
        <v>92</v>
      </c>
      <c r="B64" s="127">
        <v>6839.364</v>
      </c>
      <c r="C64" s="5">
        <v>219.48838999999998</v>
      </c>
      <c r="D64" s="90">
        <v>0</v>
      </c>
      <c r="E64" s="90">
        <v>0.02475</v>
      </c>
      <c r="F64" s="90"/>
      <c r="G64" s="90"/>
      <c r="H64" s="86">
        <v>85.64934099999999</v>
      </c>
      <c r="I64" s="120">
        <v>48.123</v>
      </c>
      <c r="J64" s="86"/>
      <c r="K64" s="5"/>
      <c r="L64" s="91">
        <f t="shared" si="10"/>
        <v>7192.6494809999995</v>
      </c>
      <c r="M64" s="95">
        <v>-819.0326466666667</v>
      </c>
      <c r="N64" s="91">
        <f t="shared" si="11"/>
        <v>6373.616834333333</v>
      </c>
      <c r="O64" s="19"/>
      <c r="P64" s="108">
        <f t="shared" si="12"/>
        <v>6373.616834333333</v>
      </c>
      <c r="Q64" s="91">
        <f t="shared" si="13"/>
        <v>1.0225600568479596</v>
      </c>
    </row>
    <row r="65" spans="1:17" ht="38.25" customHeight="1">
      <c r="A65" s="98" t="s">
        <v>93</v>
      </c>
      <c r="B65" s="127">
        <v>3927.615709</v>
      </c>
      <c r="C65" s="86">
        <v>2053.001528</v>
      </c>
      <c r="D65" s="86">
        <v>8.782162</v>
      </c>
      <c r="E65" s="86">
        <v>48.959185</v>
      </c>
      <c r="F65" s="86">
        <v>27.529807</v>
      </c>
      <c r="G65" s="90"/>
      <c r="H65" s="86">
        <v>482.425493</v>
      </c>
      <c r="I65" s="86">
        <v>0</v>
      </c>
      <c r="J65" s="5"/>
      <c r="K65" s="5"/>
      <c r="L65" s="55">
        <f t="shared" si="10"/>
        <v>6548.313884</v>
      </c>
      <c r="M65" s="95">
        <v>-1342.9113830000001</v>
      </c>
      <c r="N65" s="55">
        <f t="shared" si="11"/>
        <v>5205.4025010000005</v>
      </c>
      <c r="O65" s="51">
        <v>0</v>
      </c>
      <c r="P65" s="55">
        <f t="shared" si="12"/>
        <v>5205.4025010000005</v>
      </c>
      <c r="Q65" s="55">
        <f t="shared" si="13"/>
        <v>0.8351359699983957</v>
      </c>
    </row>
    <row r="66" spans="1:17" ht="15.75">
      <c r="A66" s="129" t="s">
        <v>94</v>
      </c>
      <c r="B66" s="127">
        <v>6689.381411</v>
      </c>
      <c r="C66" s="5">
        <v>1592.700248</v>
      </c>
      <c r="D66" s="90">
        <v>24563.741865</v>
      </c>
      <c r="E66" s="90">
        <v>580.46334</v>
      </c>
      <c r="F66" s="90">
        <v>584.93687</v>
      </c>
      <c r="G66" s="90"/>
      <c r="H66" s="5">
        <v>30.645389</v>
      </c>
      <c r="I66" s="5"/>
      <c r="J66" s="5"/>
      <c r="K66" s="5"/>
      <c r="L66" s="91">
        <f t="shared" si="10"/>
        <v>34041.869123</v>
      </c>
      <c r="M66" s="19"/>
      <c r="N66" s="91">
        <f t="shared" si="11"/>
        <v>34041.869123</v>
      </c>
      <c r="O66" s="19"/>
      <c r="P66" s="108">
        <f t="shared" si="12"/>
        <v>34041.869123</v>
      </c>
      <c r="Q66" s="91">
        <f t="shared" si="13"/>
        <v>5.461554487887052</v>
      </c>
    </row>
    <row r="67" spans="1:17" ht="15.75">
      <c r="A67" s="129" t="s">
        <v>95</v>
      </c>
      <c r="B67" s="127">
        <v>957.188567</v>
      </c>
      <c r="C67" s="5">
        <v>312.10565</v>
      </c>
      <c r="D67" s="90">
        <v>0</v>
      </c>
      <c r="E67" s="90">
        <v>22.133815</v>
      </c>
      <c r="F67" s="90">
        <v>0</v>
      </c>
      <c r="G67" s="90"/>
      <c r="H67" s="5">
        <v>189.845622</v>
      </c>
      <c r="I67" s="5">
        <v>0</v>
      </c>
      <c r="J67" s="55">
        <v>0</v>
      </c>
      <c r="K67" s="5"/>
      <c r="L67" s="91">
        <f t="shared" si="10"/>
        <v>1481.273654</v>
      </c>
      <c r="M67" s="19"/>
      <c r="N67" s="91">
        <f t="shared" si="11"/>
        <v>1481.273654</v>
      </c>
      <c r="O67" s="19"/>
      <c r="P67" s="108">
        <f t="shared" si="12"/>
        <v>1481.273654</v>
      </c>
      <c r="Q67" s="91">
        <f t="shared" si="13"/>
        <v>0.23765019316540995</v>
      </c>
    </row>
    <row r="68" spans="1:17" s="131" customFormat="1" ht="31.5" customHeight="1">
      <c r="A68" s="130" t="s">
        <v>96</v>
      </c>
      <c r="B68" s="127">
        <v>1906.5109420000001</v>
      </c>
      <c r="C68" s="86">
        <v>0</v>
      </c>
      <c r="D68" s="90">
        <v>0</v>
      </c>
      <c r="E68" s="90"/>
      <c r="F68" s="90"/>
      <c r="G68" s="90">
        <v>0</v>
      </c>
      <c r="H68" s="86">
        <v>0.083378</v>
      </c>
      <c r="I68" s="55">
        <v>0</v>
      </c>
      <c r="J68" s="91"/>
      <c r="K68" s="86"/>
      <c r="L68" s="55">
        <f t="shared" si="10"/>
        <v>1906.5943200000002</v>
      </c>
      <c r="M68" s="95">
        <v>-1461.92498</v>
      </c>
      <c r="N68" s="55">
        <f t="shared" si="11"/>
        <v>444.66934000000015</v>
      </c>
      <c r="O68" s="51"/>
      <c r="P68" s="63">
        <f t="shared" si="12"/>
        <v>444.66934000000015</v>
      </c>
      <c r="Q68" s="55">
        <f t="shared" si="13"/>
        <v>0.07134114230707526</v>
      </c>
    </row>
    <row r="69" spans="1:17" ht="19.5" customHeight="1">
      <c r="A69" s="118" t="s">
        <v>97</v>
      </c>
      <c r="B69" s="91">
        <f>SUM(B70:B71)</f>
        <v>681.575167</v>
      </c>
      <c r="C69" s="91">
        <f aca="true" t="shared" si="16" ref="C69:K69">C70+C71</f>
        <v>3063.0849886666665</v>
      </c>
      <c r="D69" s="132">
        <f t="shared" si="16"/>
        <v>0.46475</v>
      </c>
      <c r="E69" s="132">
        <f t="shared" si="16"/>
        <v>0.050937</v>
      </c>
      <c r="F69" s="132">
        <f t="shared" si="16"/>
        <v>0</v>
      </c>
      <c r="G69" s="132">
        <f t="shared" si="16"/>
        <v>0</v>
      </c>
      <c r="H69" s="91">
        <f t="shared" si="16"/>
        <v>249.325331</v>
      </c>
      <c r="I69" s="91">
        <f t="shared" si="16"/>
        <v>0</v>
      </c>
      <c r="J69" s="5">
        <f t="shared" si="16"/>
        <v>0</v>
      </c>
      <c r="K69" s="91">
        <f t="shared" si="16"/>
        <v>3399.3520830000007</v>
      </c>
      <c r="L69" s="91">
        <f t="shared" si="10"/>
        <v>7393.853256666667</v>
      </c>
      <c r="M69" s="91">
        <f>M70+M71</f>
        <v>-10.053</v>
      </c>
      <c r="N69" s="91">
        <f t="shared" si="11"/>
        <v>7383.800256666667</v>
      </c>
      <c r="O69" s="19">
        <f>O70+O71</f>
        <v>-231.671883</v>
      </c>
      <c r="P69" s="108">
        <f t="shared" si="12"/>
        <v>7152.128373666667</v>
      </c>
      <c r="Q69" s="91">
        <f t="shared" si="13"/>
        <v>1.14746163543505</v>
      </c>
    </row>
    <row r="70" spans="1:17" ht="19.5" customHeight="1">
      <c r="A70" s="129" t="s">
        <v>98</v>
      </c>
      <c r="B70" s="5">
        <v>449.903284</v>
      </c>
      <c r="C70" s="120">
        <v>2944.6976286666663</v>
      </c>
      <c r="D70" s="90">
        <v>0.46475</v>
      </c>
      <c r="E70" s="90">
        <v>0.050937</v>
      </c>
      <c r="F70" s="90">
        <v>0</v>
      </c>
      <c r="G70" s="90">
        <v>0</v>
      </c>
      <c r="H70" s="5">
        <v>249.325331</v>
      </c>
      <c r="I70" s="5">
        <v>0</v>
      </c>
      <c r="J70" s="91">
        <v>0</v>
      </c>
      <c r="K70" s="120">
        <v>3399.3520830000007</v>
      </c>
      <c r="L70" s="91">
        <f t="shared" si="10"/>
        <v>7043.7940136666675</v>
      </c>
      <c r="M70" s="91">
        <v>-10.053</v>
      </c>
      <c r="N70" s="91">
        <f t="shared" si="11"/>
        <v>7033.741013666668</v>
      </c>
      <c r="O70" s="19"/>
      <c r="P70" s="108">
        <f t="shared" si="12"/>
        <v>7033.741013666668</v>
      </c>
      <c r="Q70" s="91">
        <f t="shared" si="13"/>
        <v>1.1284679951334298</v>
      </c>
    </row>
    <row r="71" spans="1:17" ht="19.5" customHeight="1">
      <c r="A71" s="129" t="s">
        <v>99</v>
      </c>
      <c r="B71" s="5">
        <v>231.671883</v>
      </c>
      <c r="C71" s="120">
        <v>118.38736</v>
      </c>
      <c r="D71" s="133"/>
      <c r="E71" s="133"/>
      <c r="F71" s="133"/>
      <c r="G71" s="133"/>
      <c r="H71" s="5"/>
      <c r="I71" s="91"/>
      <c r="J71" s="91"/>
      <c r="K71" s="120"/>
      <c r="L71" s="91">
        <f t="shared" si="10"/>
        <v>350.05924300000004</v>
      </c>
      <c r="M71" s="19"/>
      <c r="N71" s="91">
        <f t="shared" si="11"/>
        <v>350.05924300000004</v>
      </c>
      <c r="O71" s="19">
        <f>-B71</f>
        <v>-231.671883</v>
      </c>
      <c r="P71" s="108">
        <f t="shared" si="12"/>
        <v>118.38736000000003</v>
      </c>
      <c r="Q71" s="91">
        <f t="shared" si="13"/>
        <v>0.018993640301620412</v>
      </c>
    </row>
    <row r="72" spans="1:17" ht="23.25" customHeight="1">
      <c r="A72" s="118" t="s">
        <v>81</v>
      </c>
      <c r="B72" s="108">
        <f>B73+B74</f>
        <v>1359.8367640000001</v>
      </c>
      <c r="C72" s="108">
        <f>C73+C74</f>
        <v>671.851792</v>
      </c>
      <c r="D72" s="133">
        <v>0</v>
      </c>
      <c r="E72" s="133">
        <v>0</v>
      </c>
      <c r="F72" s="133"/>
      <c r="G72" s="133"/>
      <c r="H72" s="108">
        <f>H73+H74</f>
        <v>14.304597</v>
      </c>
      <c r="I72" s="91"/>
      <c r="J72" s="91">
        <f>J73+J74</f>
        <v>0</v>
      </c>
      <c r="K72" s="108">
        <f>K73+K74</f>
        <v>321.93841</v>
      </c>
      <c r="L72" s="91">
        <f t="shared" si="10"/>
        <v>2367.931563</v>
      </c>
      <c r="M72" s="108">
        <f>M73+M74</f>
        <v>-39.73681</v>
      </c>
      <c r="N72" s="91">
        <f t="shared" si="11"/>
        <v>2328.194753</v>
      </c>
      <c r="O72" s="108">
        <f>O73+O74</f>
        <v>-2328.1947530000007</v>
      </c>
      <c r="P72" s="108">
        <f t="shared" si="12"/>
        <v>0</v>
      </c>
      <c r="Q72" s="91">
        <f t="shared" si="13"/>
        <v>0</v>
      </c>
    </row>
    <row r="73" spans="1:17" ht="15.75">
      <c r="A73" s="134" t="s">
        <v>100</v>
      </c>
      <c r="B73" s="135">
        <v>16.186433</v>
      </c>
      <c r="C73" s="120">
        <v>0</v>
      </c>
      <c r="D73" s="133">
        <v>0</v>
      </c>
      <c r="E73" s="133">
        <v>0</v>
      </c>
      <c r="F73" s="133"/>
      <c r="G73" s="133">
        <v>0</v>
      </c>
      <c r="H73" s="120">
        <v>0.608684</v>
      </c>
      <c r="I73" s="91"/>
      <c r="J73" s="91"/>
      <c r="K73" s="120"/>
      <c r="L73" s="136">
        <f t="shared" si="10"/>
        <v>16.795117</v>
      </c>
      <c r="M73" s="19"/>
      <c r="N73" s="91">
        <f t="shared" si="11"/>
        <v>16.795117</v>
      </c>
      <c r="O73" s="137">
        <f>-N73</f>
        <v>-16.795117</v>
      </c>
      <c r="P73" s="108"/>
      <c r="Q73" s="91">
        <f t="shared" si="13"/>
        <v>0</v>
      </c>
    </row>
    <row r="74" spans="1:17" ht="19.5" customHeight="1">
      <c r="A74" s="134" t="s">
        <v>101</v>
      </c>
      <c r="B74" s="120">
        <v>1343.650331</v>
      </c>
      <c r="C74" s="120">
        <v>671.851792</v>
      </c>
      <c r="D74" s="133">
        <v>0</v>
      </c>
      <c r="E74" s="133">
        <v>0</v>
      </c>
      <c r="F74" s="133"/>
      <c r="G74" s="133">
        <v>0</v>
      </c>
      <c r="H74" s="120">
        <v>13.695913</v>
      </c>
      <c r="I74" s="91"/>
      <c r="J74" s="55"/>
      <c r="K74" s="120">
        <v>321.93841</v>
      </c>
      <c r="L74" s="91">
        <f t="shared" si="10"/>
        <v>2351.1364460000004</v>
      </c>
      <c r="M74" s="95">
        <v>-39.73681</v>
      </c>
      <c r="N74" s="91">
        <f t="shared" si="11"/>
        <v>2311.3996360000006</v>
      </c>
      <c r="O74" s="19">
        <f>-N74</f>
        <v>-2311.3996360000006</v>
      </c>
      <c r="P74" s="108">
        <f>N74+O74</f>
        <v>0</v>
      </c>
      <c r="Q74" s="91">
        <f t="shared" si="13"/>
        <v>0</v>
      </c>
    </row>
    <row r="75" spans="1:17" ht="34.5" customHeight="1">
      <c r="A75" s="138" t="s">
        <v>102</v>
      </c>
      <c r="B75" s="120">
        <v>-161.682953</v>
      </c>
      <c r="C75" s="120">
        <v>-118.364322</v>
      </c>
      <c r="D75" s="128">
        <v>-21.492441</v>
      </c>
      <c r="E75" s="128">
        <v>-8.626817</v>
      </c>
      <c r="F75" s="128">
        <v>-6.508746</v>
      </c>
      <c r="G75" s="128">
        <v>0</v>
      </c>
      <c r="H75" s="120">
        <v>-0.468694</v>
      </c>
      <c r="I75" s="55"/>
      <c r="J75" s="120">
        <v>-0.000309</v>
      </c>
      <c r="K75" s="127"/>
      <c r="L75" s="55">
        <f t="shared" si="10"/>
        <v>-317.14428200000003</v>
      </c>
      <c r="M75" s="51"/>
      <c r="N75" s="55">
        <f t="shared" si="11"/>
        <v>-317.14428200000003</v>
      </c>
      <c r="O75" s="51"/>
      <c r="P75" s="63">
        <f>N75+O75</f>
        <v>-317.14428200000003</v>
      </c>
      <c r="Q75" s="55">
        <f t="shared" si="13"/>
        <v>-0.05088148275308841</v>
      </c>
    </row>
    <row r="76" spans="1:17" ht="12" customHeight="1">
      <c r="A76" s="138"/>
      <c r="B76" s="127"/>
      <c r="C76" s="127"/>
      <c r="D76" s="128"/>
      <c r="E76" s="128"/>
      <c r="F76" s="128"/>
      <c r="G76" s="128"/>
      <c r="H76" s="75"/>
      <c r="I76" s="55"/>
      <c r="J76" s="127"/>
      <c r="K76" s="127"/>
      <c r="L76" s="55"/>
      <c r="M76" s="51"/>
      <c r="N76" s="55"/>
      <c r="O76" s="51"/>
      <c r="P76" s="63"/>
      <c r="Q76" s="55"/>
    </row>
    <row r="77" spans="1:17" ht="26.25" customHeight="1" thickBot="1">
      <c r="A77" s="139" t="s">
        <v>103</v>
      </c>
      <c r="B77" s="140">
        <f aca="true" t="shared" si="17" ref="B77:K77">B22-B56</f>
        <v>-10400.895178899998</v>
      </c>
      <c r="C77" s="140">
        <f t="shared" si="17"/>
        <v>940.9427679999935</v>
      </c>
      <c r="D77" s="141">
        <f t="shared" si="17"/>
        <v>376.3992270000017</v>
      </c>
      <c r="E77" s="141">
        <f t="shared" si="17"/>
        <v>-126.20844999999997</v>
      </c>
      <c r="F77" s="141">
        <f t="shared" si="17"/>
        <v>-414.3565660000004</v>
      </c>
      <c r="G77" s="141">
        <f t="shared" si="17"/>
        <v>0</v>
      </c>
      <c r="H77" s="140">
        <f t="shared" si="17"/>
        <v>660.8320000000003</v>
      </c>
      <c r="I77" s="140">
        <f t="shared" si="17"/>
        <v>0</v>
      </c>
      <c r="J77" s="140">
        <f t="shared" si="17"/>
        <v>151.57280500000002</v>
      </c>
      <c r="K77" s="140">
        <f t="shared" si="17"/>
        <v>-373.86334300000044</v>
      </c>
      <c r="L77" s="140">
        <f>SUM(B77:K77)</f>
        <v>-9185.576737900004</v>
      </c>
      <c r="M77" s="142">
        <f>M22-M56</f>
        <v>0</v>
      </c>
      <c r="N77" s="140">
        <f>N22-N56</f>
        <v>-9185.576737900032</v>
      </c>
      <c r="O77" s="140">
        <f>O22-O56</f>
        <v>2556.9127280000007</v>
      </c>
      <c r="P77" s="140">
        <f>P22-P56</f>
        <v>-6628.6640099000215</v>
      </c>
      <c r="Q77" s="143">
        <f>P77/$P$7*100</f>
        <v>-1.0634789042034367</v>
      </c>
    </row>
    <row r="78" spans="1:17" s="148" customFormat="1" ht="24.75" customHeight="1" hidden="1" thickTop="1">
      <c r="A78" s="145"/>
      <c r="B78" s="146"/>
      <c r="C78" s="146">
        <f>C22-C56</f>
        <v>940.9427679999935</v>
      </c>
      <c r="D78" s="146"/>
      <c r="E78" s="146"/>
      <c r="F78" s="146"/>
      <c r="G78" s="146"/>
      <c r="H78" s="146"/>
      <c r="I78" s="146"/>
      <c r="J78" s="146"/>
      <c r="K78" s="146">
        <f>K77+M77+K74+M74</f>
        <v>-91.66174300000046</v>
      </c>
      <c r="L78" s="146"/>
      <c r="M78" s="146"/>
      <c r="N78" s="146"/>
      <c r="O78" s="146"/>
      <c r="P78" s="146">
        <v>-7635.2</v>
      </c>
      <c r="Q78" s="147">
        <f>P77-P78</f>
        <v>1006.5359900999783</v>
      </c>
    </row>
    <row r="79" spans="1:17" ht="24.75" customHeight="1" hidden="1">
      <c r="A79" s="149"/>
      <c r="B79" s="75">
        <f aca="true" t="shared" si="18" ref="B79:J79">B77-B84</f>
        <v>-160.58517890000076</v>
      </c>
      <c r="C79" s="75">
        <f t="shared" si="18"/>
        <v>-2665.677232000009</v>
      </c>
      <c r="D79" s="77">
        <f t="shared" si="18"/>
        <v>5.068913000002794</v>
      </c>
      <c r="E79" s="77">
        <f t="shared" si="18"/>
        <v>-1.4501239999999598</v>
      </c>
      <c r="F79" s="77">
        <f t="shared" si="18"/>
        <v>-4.266566000000239</v>
      </c>
      <c r="G79" s="77">
        <f t="shared" si="18"/>
        <v>-861.7</v>
      </c>
      <c r="H79" s="75">
        <f t="shared" si="18"/>
        <v>-80.22151900000063</v>
      </c>
      <c r="I79" s="75">
        <f t="shared" si="18"/>
        <v>0</v>
      </c>
      <c r="J79" s="75">
        <f t="shared" si="18"/>
        <v>-9.999999974752427E-07</v>
      </c>
      <c r="K79" s="75"/>
      <c r="L79" s="75"/>
      <c r="M79" s="150"/>
      <c r="N79" s="75"/>
      <c r="O79" s="75"/>
      <c r="P79" s="75"/>
      <c r="Q79" s="144"/>
    </row>
    <row r="80" spans="1:17" ht="24.75" customHeight="1" hidden="1">
      <c r="A80" s="149"/>
      <c r="B80" s="75"/>
      <c r="C80" s="75"/>
      <c r="D80" s="77"/>
      <c r="E80" s="77"/>
      <c r="F80" s="77"/>
      <c r="G80" s="77"/>
      <c r="H80" s="75"/>
      <c r="I80" s="75"/>
      <c r="J80" s="75"/>
      <c r="K80" s="75"/>
      <c r="L80" s="75"/>
      <c r="M80" s="150"/>
      <c r="N80" s="75"/>
      <c r="O80" s="75"/>
      <c r="P80" s="75"/>
      <c r="Q80" s="144">
        <f>Q78/P7*100</f>
        <v>0.16148499760949436</v>
      </c>
    </row>
    <row r="81" spans="1:17" ht="24.75" customHeight="1" hidden="1">
      <c r="A81" s="53" t="s">
        <v>104</v>
      </c>
      <c r="B81" s="75">
        <v>43912.83</v>
      </c>
      <c r="C81" s="75">
        <v>24267.97</v>
      </c>
      <c r="D81" s="77">
        <v>25193.184425</v>
      </c>
      <c r="E81" s="77">
        <v>789.088764</v>
      </c>
      <c r="F81" s="77">
        <v>9369.1</v>
      </c>
      <c r="G81" s="77"/>
      <c r="H81" s="75">
        <v>9711.02764</v>
      </c>
      <c r="I81" s="75">
        <v>88.5</v>
      </c>
      <c r="J81" s="75">
        <v>736.765269</v>
      </c>
      <c r="K81" s="75"/>
      <c r="L81" s="75"/>
      <c r="M81" s="150"/>
      <c r="N81" s="75"/>
      <c r="O81" s="75"/>
      <c r="P81" s="75"/>
      <c r="Q81" s="144"/>
    </row>
    <row r="82" spans="1:17" ht="24.75" customHeight="1" hidden="1">
      <c r="A82" s="53" t="s">
        <v>105</v>
      </c>
      <c r="B82" s="75">
        <v>54153.14</v>
      </c>
      <c r="C82" s="75">
        <v>20661.35</v>
      </c>
      <c r="D82" s="77">
        <v>24821.854111</v>
      </c>
      <c r="E82" s="77">
        <v>913.84709</v>
      </c>
      <c r="F82" s="77">
        <v>9779.19</v>
      </c>
      <c r="G82" s="77">
        <v>1.3</v>
      </c>
      <c r="H82" s="75">
        <v>8969.974121</v>
      </c>
      <c r="I82" s="75">
        <v>88.5</v>
      </c>
      <c r="J82" s="75">
        <v>585.192463</v>
      </c>
      <c r="K82" s="75"/>
      <c r="L82" s="75"/>
      <c r="M82" s="75"/>
      <c r="N82" s="75"/>
      <c r="O82" s="75"/>
      <c r="P82" s="75"/>
      <c r="Q82" s="144"/>
    </row>
    <row r="83" spans="1:17" ht="12" customHeight="1" hidden="1">
      <c r="A83" s="149"/>
      <c r="B83" s="75"/>
      <c r="C83" s="75"/>
      <c r="D83" s="77"/>
      <c r="E83" s="77"/>
      <c r="F83" s="77"/>
      <c r="G83" s="77"/>
      <c r="H83" s="75"/>
      <c r="I83" s="75"/>
      <c r="J83" s="75"/>
      <c r="K83" s="75"/>
      <c r="L83" s="75"/>
      <c r="M83" s="150"/>
      <c r="N83" s="75"/>
      <c r="O83" s="75"/>
      <c r="P83" s="75"/>
      <c r="Q83" s="144"/>
    </row>
    <row r="84" spans="1:17" ht="15" customHeight="1" hidden="1" thickBot="1">
      <c r="A84" s="151" t="s">
        <v>103</v>
      </c>
      <c r="B84" s="75">
        <f>B81-B82</f>
        <v>-10240.309999999998</v>
      </c>
      <c r="C84" s="75">
        <f>C81-C82</f>
        <v>3606.6200000000026</v>
      </c>
      <c r="D84" s="77">
        <f>D81-D82</f>
        <v>371.3303139999989</v>
      </c>
      <c r="E84" s="77">
        <f>E81-E82</f>
        <v>-124.75832600000001</v>
      </c>
      <c r="F84" s="77">
        <f>F81-F82</f>
        <v>-410.09000000000015</v>
      </c>
      <c r="G84" s="77">
        <v>861.7</v>
      </c>
      <c r="H84" s="75">
        <f>H81-H82</f>
        <v>741.053519000001</v>
      </c>
      <c r="I84" s="75">
        <f>I81-I82</f>
        <v>0</v>
      </c>
      <c r="J84" s="75">
        <f>J81-J82</f>
        <v>151.572806</v>
      </c>
      <c r="K84" s="75"/>
      <c r="L84" s="75"/>
      <c r="M84" s="150"/>
      <c r="N84" s="75"/>
      <c r="O84" s="75"/>
      <c r="P84" s="75"/>
      <c r="Q84" s="144"/>
    </row>
    <row r="85" spans="1:17" ht="12" customHeight="1" hidden="1" thickTop="1">
      <c r="A85" s="2"/>
      <c r="B85" s="75"/>
      <c r="C85" s="75"/>
      <c r="D85" s="77"/>
      <c r="E85" s="77"/>
      <c r="F85" s="77"/>
      <c r="G85" s="77"/>
      <c r="H85" s="75"/>
      <c r="I85" s="75"/>
      <c r="J85" s="75"/>
      <c r="K85" s="75"/>
      <c r="L85" s="75"/>
      <c r="M85" s="150"/>
      <c r="N85" s="75"/>
      <c r="O85" s="75"/>
      <c r="P85" s="75"/>
      <c r="Q85" s="144"/>
    </row>
    <row r="86" spans="1:17" ht="12" customHeight="1" hidden="1">
      <c r="A86" s="149"/>
      <c r="B86" s="75"/>
      <c r="C86" s="75"/>
      <c r="D86" s="77"/>
      <c r="E86" s="77"/>
      <c r="F86" s="77"/>
      <c r="G86" s="77"/>
      <c r="H86" s="75"/>
      <c r="I86" s="75"/>
      <c r="J86" s="75"/>
      <c r="K86" s="75"/>
      <c r="L86" s="75"/>
      <c r="M86" s="150"/>
      <c r="N86" s="75"/>
      <c r="O86" s="75"/>
      <c r="P86" s="75"/>
      <c r="Q86" s="144"/>
    </row>
    <row r="87" spans="1:17" ht="30" customHeight="1" hidden="1">
      <c r="A87" s="149"/>
      <c r="B87" s="75">
        <v>1267.534</v>
      </c>
      <c r="C87" s="75"/>
      <c r="D87" s="77"/>
      <c r="E87" s="77"/>
      <c r="F87" s="77"/>
      <c r="G87" s="77"/>
      <c r="H87" s="75"/>
      <c r="I87" s="75"/>
      <c r="J87" s="75"/>
      <c r="K87" s="75"/>
      <c r="L87" s="75"/>
      <c r="M87" s="75"/>
      <c r="N87" s="75"/>
      <c r="O87" s="75"/>
      <c r="P87" s="75"/>
      <c r="Q87" s="75"/>
    </row>
    <row r="88" spans="1:17" ht="12" customHeight="1" hidden="1">
      <c r="A88" s="149"/>
      <c r="B88" s="75">
        <v>1085.64</v>
      </c>
      <c r="C88" s="75"/>
      <c r="D88" s="77"/>
      <c r="E88" s="77"/>
      <c r="F88" s="77"/>
      <c r="G88" s="77"/>
      <c r="H88" s="75"/>
      <c r="I88" s="75"/>
      <c r="J88" s="75"/>
      <c r="K88" s="75">
        <f>K74+M74+K77+M77</f>
        <v>-91.66174300000046</v>
      </c>
      <c r="L88" s="75"/>
      <c r="M88" s="150"/>
      <c r="N88" s="75"/>
      <c r="O88" s="75"/>
      <c r="P88" s="75"/>
      <c r="Q88" s="144"/>
    </row>
    <row r="89" spans="1:17" ht="15.75" customHeight="1" hidden="1">
      <c r="A89" s="152"/>
      <c r="B89" s="75">
        <f>B87-B88</f>
        <v>181.894</v>
      </c>
      <c r="C89" s="75"/>
      <c r="D89" s="77"/>
      <c r="E89" s="77"/>
      <c r="F89" s="77"/>
      <c r="G89" s="77"/>
      <c r="H89" s="75"/>
      <c r="I89" s="75"/>
      <c r="J89" s="75"/>
      <c r="K89" s="75" t="s">
        <v>106</v>
      </c>
      <c r="L89" s="75"/>
      <c r="M89" s="150"/>
      <c r="N89" s="75"/>
      <c r="O89" s="75"/>
      <c r="P89" s="75"/>
      <c r="Q89" s="153"/>
    </row>
    <row r="90" spans="1:17" ht="16.5" customHeight="1" hidden="1">
      <c r="A90" s="154"/>
      <c r="B90" s="75"/>
      <c r="C90" s="75"/>
      <c r="D90" s="77"/>
      <c r="E90" s="77"/>
      <c r="F90" s="77"/>
      <c r="G90" s="77"/>
      <c r="H90" s="75"/>
      <c r="I90" s="75"/>
      <c r="J90" s="75"/>
      <c r="K90" s="75"/>
      <c r="L90" s="75"/>
      <c r="M90" s="150"/>
      <c r="N90" s="75"/>
      <c r="O90" s="75"/>
      <c r="P90" s="75"/>
      <c r="Q90" s="144"/>
    </row>
    <row r="91" spans="1:17" ht="16.5" customHeight="1" thickTop="1">
      <c r="A91" s="154"/>
      <c r="B91" s="75"/>
      <c r="C91" s="75"/>
      <c r="D91" s="77"/>
      <c r="E91" s="77"/>
      <c r="F91" s="77"/>
      <c r="G91" s="77"/>
      <c r="H91" s="75"/>
      <c r="I91" s="75"/>
      <c r="J91" s="75"/>
      <c r="K91" s="75"/>
      <c r="L91" s="75"/>
      <c r="M91" s="150"/>
      <c r="N91" s="75"/>
      <c r="O91" s="75"/>
      <c r="P91" s="75"/>
      <c r="Q91" s="144"/>
    </row>
    <row r="92" spans="1:17" ht="10.5" customHeight="1">
      <c r="A92" s="154"/>
      <c r="B92" s="76"/>
      <c r="C92" s="76"/>
      <c r="D92" s="77"/>
      <c r="E92" s="77"/>
      <c r="F92" s="77"/>
      <c r="G92" s="77"/>
      <c r="H92" s="75"/>
      <c r="I92" s="75"/>
      <c r="J92" s="75"/>
      <c r="K92" s="75"/>
      <c r="L92" s="75"/>
      <c r="M92" s="150"/>
      <c r="N92" s="75"/>
      <c r="O92" s="75"/>
      <c r="P92" s="75"/>
      <c r="Q92" s="144"/>
    </row>
    <row r="93" spans="1:17" ht="12" customHeight="1">
      <c r="A93" s="154"/>
      <c r="B93" s="75"/>
      <c r="C93" s="75"/>
      <c r="D93" s="77"/>
      <c r="E93" s="77"/>
      <c r="F93" s="77"/>
      <c r="G93" s="77"/>
      <c r="H93" s="75"/>
      <c r="I93" s="75"/>
      <c r="J93" s="75"/>
      <c r="K93" s="75"/>
      <c r="L93" s="75"/>
      <c r="M93" s="150"/>
      <c r="N93" s="75"/>
      <c r="O93" s="75"/>
      <c r="P93" s="75"/>
      <c r="Q93" s="144"/>
    </row>
    <row r="94" spans="1:17" ht="30.75" customHeight="1">
      <c r="A94" s="167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</row>
    <row r="95" spans="1:17" ht="23.25" customHeight="1">
      <c r="A95" s="154"/>
      <c r="B95" s="156"/>
      <c r="C95" s="155"/>
      <c r="D95" s="157"/>
      <c r="E95" s="156"/>
      <c r="F95" s="156"/>
      <c r="G95" s="157"/>
      <c r="H95" s="158"/>
      <c r="I95" s="155"/>
      <c r="J95" s="155"/>
      <c r="K95" s="159"/>
      <c r="L95" s="155"/>
      <c r="M95" s="155"/>
      <c r="N95" s="155"/>
      <c r="O95" s="155"/>
      <c r="P95" s="155"/>
      <c r="Q95" s="155"/>
    </row>
    <row r="96" spans="1:17" ht="13.5" customHeight="1" hidden="1" outlineLevel="1">
      <c r="A96" s="149"/>
      <c r="B96" s="160"/>
      <c r="C96" s="75"/>
      <c r="D96" s="77"/>
      <c r="E96" s="160"/>
      <c r="F96" s="160"/>
      <c r="G96" s="77"/>
      <c r="H96" s="158"/>
      <c r="I96" s="75"/>
      <c r="J96" s="75"/>
      <c r="K96" s="75"/>
      <c r="L96" s="75"/>
      <c r="M96" s="75"/>
      <c r="N96" s="75"/>
      <c r="O96" s="75"/>
      <c r="P96" s="75"/>
      <c r="Q96" s="153"/>
    </row>
    <row r="97" spans="1:17" ht="18.75" customHeight="1" hidden="1" outlineLevel="1">
      <c r="A97" s="149"/>
      <c r="B97" s="160"/>
      <c r="C97" s="75"/>
      <c r="D97" s="77"/>
      <c r="E97" s="160"/>
      <c r="F97" s="160"/>
      <c r="G97" s="77"/>
      <c r="H97" s="158"/>
      <c r="I97" s="75"/>
      <c r="J97" s="75"/>
      <c r="K97" s="75"/>
      <c r="L97" s="75"/>
      <c r="M97" s="75"/>
      <c r="N97" s="75"/>
      <c r="O97" s="75"/>
      <c r="P97" s="75"/>
      <c r="Q97" s="153"/>
    </row>
    <row r="98" spans="1:17" ht="18.75" customHeight="1" hidden="1" outlineLevel="1">
      <c r="A98" s="149"/>
      <c r="B98" s="160"/>
      <c r="C98" s="75"/>
      <c r="D98" s="77"/>
      <c r="E98" s="160"/>
      <c r="F98" s="160"/>
      <c r="G98" s="77"/>
      <c r="H98" s="75"/>
      <c r="I98" s="75"/>
      <c r="J98" s="75"/>
      <c r="K98" s="75"/>
      <c r="L98" s="75"/>
      <c r="M98" s="75"/>
      <c r="N98" s="75"/>
      <c r="O98" s="75"/>
      <c r="P98" s="75"/>
      <c r="Q98" s="153"/>
    </row>
    <row r="99" spans="1:17" ht="18.75" customHeight="1" hidden="1" outlineLevel="1">
      <c r="A99" s="149"/>
      <c r="B99" s="160"/>
      <c r="C99" s="75"/>
      <c r="D99" s="77"/>
      <c r="E99" s="160"/>
      <c r="F99" s="160"/>
      <c r="G99" s="77"/>
      <c r="H99" s="75"/>
      <c r="I99" s="75"/>
      <c r="J99" s="75"/>
      <c r="K99" s="75"/>
      <c r="L99" s="75"/>
      <c r="M99" s="75"/>
      <c r="N99" s="75"/>
      <c r="O99" s="75"/>
      <c r="P99" s="75"/>
      <c r="Q99" s="153"/>
    </row>
    <row r="100" spans="1:17" ht="18.75" customHeight="1" hidden="1" outlineLevel="1">
      <c r="A100" s="149"/>
      <c r="B100" s="160"/>
      <c r="C100" s="75"/>
      <c r="D100" s="77"/>
      <c r="E100" s="160"/>
      <c r="F100" s="160"/>
      <c r="G100" s="77"/>
      <c r="H100" s="75"/>
      <c r="I100" s="75"/>
      <c r="J100" s="75"/>
      <c r="K100" s="75"/>
      <c r="L100" s="75"/>
      <c r="M100" s="75"/>
      <c r="N100" s="75"/>
      <c r="O100" s="75"/>
      <c r="P100" s="75"/>
      <c r="Q100" s="153"/>
    </row>
    <row r="101" spans="1:17" ht="22.5" customHeight="1" hidden="1" outlineLevel="1">
      <c r="A101" s="149"/>
      <c r="B101" s="160"/>
      <c r="C101" s="75"/>
      <c r="D101" s="77"/>
      <c r="E101" s="160"/>
      <c r="F101" s="160"/>
      <c r="G101" s="77"/>
      <c r="H101" s="75"/>
      <c r="I101" s="75"/>
      <c r="J101" s="75"/>
      <c r="K101" s="75"/>
      <c r="L101" s="75"/>
      <c r="M101" s="75"/>
      <c r="N101" s="75"/>
      <c r="O101" s="75"/>
      <c r="P101" s="75"/>
      <c r="Q101" s="153"/>
    </row>
    <row r="102" spans="1:17" ht="15.75" collapsed="1">
      <c r="A102" s="161"/>
      <c r="B102" s="160"/>
      <c r="C102" s="75"/>
      <c r="D102" s="77"/>
      <c r="E102" s="160"/>
      <c r="F102" s="160"/>
      <c r="G102" s="77"/>
      <c r="H102" s="75"/>
      <c r="I102" s="75"/>
      <c r="J102" s="75"/>
      <c r="K102" s="162"/>
      <c r="L102" s="75"/>
      <c r="M102" s="75"/>
      <c r="N102" s="75"/>
      <c r="O102" s="75"/>
      <c r="P102" s="75"/>
      <c r="Q102" s="144"/>
    </row>
    <row r="103" spans="1:17" ht="15.75">
      <c r="A103" s="163"/>
      <c r="B103" s="160"/>
      <c r="C103" s="160"/>
      <c r="D103" s="160"/>
      <c r="E103" s="160"/>
      <c r="F103" s="160"/>
      <c r="G103" s="160"/>
      <c r="H103" s="160"/>
      <c r="I103" s="160"/>
      <c r="J103" s="160"/>
      <c r="K103" s="162"/>
      <c r="L103" s="75"/>
      <c r="M103" s="75"/>
      <c r="N103" s="75"/>
      <c r="O103" s="75"/>
      <c r="P103" s="75"/>
      <c r="Q103" s="144"/>
    </row>
    <row r="104" spans="1:17" ht="15.75">
      <c r="A104" s="163"/>
      <c r="B104" s="75"/>
      <c r="C104" s="75"/>
      <c r="D104" s="77"/>
      <c r="E104" s="77"/>
      <c r="F104" s="77"/>
      <c r="G104" s="77"/>
      <c r="H104" s="75"/>
      <c r="I104" s="75"/>
      <c r="J104" s="75"/>
      <c r="K104" s="162"/>
      <c r="L104" s="75"/>
      <c r="M104" s="75"/>
      <c r="N104" s="75"/>
      <c r="O104" s="75"/>
      <c r="P104" s="75"/>
      <c r="Q104" s="144"/>
    </row>
    <row r="105" spans="1:17" ht="21.75" customHeight="1">
      <c r="A105" s="149"/>
      <c r="B105" s="75"/>
      <c r="C105" s="75"/>
      <c r="D105" s="77"/>
      <c r="E105" s="77"/>
      <c r="F105" s="77"/>
      <c r="G105" s="77"/>
      <c r="H105" s="75"/>
      <c r="I105" s="75"/>
      <c r="J105" s="75"/>
      <c r="K105" s="75"/>
      <c r="L105" s="75"/>
      <c r="M105" s="75"/>
      <c r="N105" s="75"/>
      <c r="O105" s="75"/>
      <c r="P105" s="75"/>
      <c r="Q105" s="144"/>
    </row>
    <row r="106" spans="1:17" ht="24.75" customHeight="1">
      <c r="A106" s="149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144"/>
    </row>
    <row r="107" spans="2:17" ht="19.5" customHeight="1">
      <c r="B107" s="88"/>
      <c r="C107" s="164"/>
      <c r="D107" s="66"/>
      <c r="E107" s="66"/>
      <c r="F107" s="66"/>
      <c r="G107" s="66"/>
      <c r="I107" s="88"/>
      <c r="J107" s="88"/>
      <c r="K107" s="88"/>
      <c r="L107" s="165"/>
      <c r="M107" s="88"/>
      <c r="N107" s="165"/>
      <c r="O107" s="88"/>
      <c r="P107" s="165"/>
      <c r="Q107" s="166"/>
    </row>
    <row r="108" spans="2:17" ht="19.5" customHeight="1">
      <c r="B108" s="88"/>
      <c r="C108" s="164"/>
      <c r="D108" s="66"/>
      <c r="E108" s="66"/>
      <c r="F108" s="66"/>
      <c r="G108" s="66"/>
      <c r="H108" s="88"/>
      <c r="I108" s="88"/>
      <c r="J108" s="88"/>
      <c r="K108" s="88"/>
      <c r="L108" s="165"/>
      <c r="M108" s="88"/>
      <c r="N108" s="165"/>
      <c r="O108" s="88"/>
      <c r="P108" s="165"/>
      <c r="Q108" s="166"/>
    </row>
    <row r="109" spans="2:17" ht="19.5" customHeight="1">
      <c r="B109" s="88"/>
      <c r="C109" s="164"/>
      <c r="D109" s="66"/>
      <c r="E109" s="66"/>
      <c r="F109" s="66"/>
      <c r="G109" s="66"/>
      <c r="H109" s="88"/>
      <c r="I109" s="88"/>
      <c r="J109" s="88"/>
      <c r="K109" s="88"/>
      <c r="L109" s="165"/>
      <c r="M109" s="88"/>
      <c r="N109" s="165"/>
      <c r="O109" s="88"/>
      <c r="P109" s="165"/>
      <c r="Q109" s="166"/>
    </row>
    <row r="110" spans="2:17" ht="19.5" customHeight="1">
      <c r="B110" s="88"/>
      <c r="C110" s="164"/>
      <c r="D110" s="66"/>
      <c r="E110" s="66"/>
      <c r="F110" s="66"/>
      <c r="G110" s="66"/>
      <c r="H110" s="88"/>
      <c r="I110" s="88"/>
      <c r="J110" s="88"/>
      <c r="K110" s="88"/>
      <c r="L110" s="165"/>
      <c r="M110" s="88"/>
      <c r="N110" s="165"/>
      <c r="O110" s="88"/>
      <c r="P110" s="165"/>
      <c r="Q110" s="166"/>
    </row>
    <row r="111" spans="2:17" ht="19.5" customHeight="1">
      <c r="B111" s="88"/>
      <c r="C111" s="164"/>
      <c r="D111" s="66"/>
      <c r="E111" s="66"/>
      <c r="F111" s="66"/>
      <c r="G111" s="66"/>
      <c r="H111" s="88"/>
      <c r="I111" s="88"/>
      <c r="J111" s="88"/>
      <c r="K111" s="88"/>
      <c r="L111" s="165"/>
      <c r="M111" s="88"/>
      <c r="N111" s="165"/>
      <c r="O111" s="88"/>
      <c r="P111" s="165"/>
      <c r="Q111" s="166"/>
    </row>
    <row r="112" spans="2:17" ht="19.5" customHeight="1">
      <c r="B112" s="88"/>
      <c r="C112" s="164"/>
      <c r="D112" s="66"/>
      <c r="E112" s="66"/>
      <c r="F112" s="66"/>
      <c r="G112" s="66"/>
      <c r="H112" s="88"/>
      <c r="I112" s="88"/>
      <c r="J112" s="88"/>
      <c r="K112" s="88"/>
      <c r="L112" s="165"/>
      <c r="M112" s="88"/>
      <c r="N112" s="165"/>
      <c r="O112" s="88"/>
      <c r="P112" s="165"/>
      <c r="Q112" s="166"/>
    </row>
    <row r="113" spans="2:17" ht="19.5" customHeight="1">
      <c r="B113" s="88"/>
      <c r="C113" s="164"/>
      <c r="D113" s="66"/>
      <c r="E113" s="66"/>
      <c r="F113" s="66"/>
      <c r="G113" s="66"/>
      <c r="H113" s="88"/>
      <c r="I113" s="88"/>
      <c r="J113" s="88"/>
      <c r="K113" s="88"/>
      <c r="L113" s="165"/>
      <c r="M113" s="88"/>
      <c r="N113" s="165"/>
      <c r="O113" s="88"/>
      <c r="P113" s="165"/>
      <c r="Q113" s="166"/>
    </row>
    <row r="114" spans="2:17" ht="19.5" customHeight="1">
      <c r="B114" s="88"/>
      <c r="C114" s="164"/>
      <c r="D114" s="66"/>
      <c r="E114" s="66"/>
      <c r="F114" s="66"/>
      <c r="G114" s="66"/>
      <c r="H114" s="88"/>
      <c r="I114" s="88"/>
      <c r="J114" s="88"/>
      <c r="K114" s="88"/>
      <c r="L114" s="165"/>
      <c r="M114" s="88"/>
      <c r="N114" s="165"/>
      <c r="O114" s="88"/>
      <c r="P114" s="165"/>
      <c r="Q114" s="166"/>
    </row>
    <row r="115" spans="2:17" ht="19.5" customHeight="1">
      <c r="B115" s="88"/>
      <c r="C115" s="164"/>
      <c r="D115" s="66"/>
      <c r="E115" s="66"/>
      <c r="F115" s="66"/>
      <c r="G115" s="66"/>
      <c r="H115" s="88"/>
      <c r="I115" s="88"/>
      <c r="J115" s="88"/>
      <c r="K115" s="88"/>
      <c r="L115" s="165"/>
      <c r="M115" s="88"/>
      <c r="N115" s="165"/>
      <c r="O115" s="88"/>
      <c r="P115" s="165"/>
      <c r="Q115" s="166"/>
    </row>
    <row r="116" spans="2:17" ht="19.5" customHeight="1">
      <c r="B116" s="88"/>
      <c r="C116" s="164"/>
      <c r="D116" s="66"/>
      <c r="E116" s="66"/>
      <c r="F116" s="66"/>
      <c r="G116" s="66"/>
      <c r="H116" s="88"/>
      <c r="I116" s="88"/>
      <c r="J116" s="88"/>
      <c r="K116" s="88"/>
      <c r="L116" s="165"/>
      <c r="M116" s="88"/>
      <c r="N116" s="165"/>
      <c r="O116" s="88"/>
      <c r="P116" s="165"/>
      <c r="Q116" s="166"/>
    </row>
    <row r="117" spans="2:17" ht="19.5" customHeight="1">
      <c r="B117" s="88"/>
      <c r="C117" s="164"/>
      <c r="D117" s="66"/>
      <c r="E117" s="66"/>
      <c r="F117" s="66"/>
      <c r="G117" s="66"/>
      <c r="H117" s="88"/>
      <c r="I117" s="88"/>
      <c r="J117" s="88"/>
      <c r="K117" s="88"/>
      <c r="L117" s="165"/>
      <c r="M117" s="88"/>
      <c r="N117" s="165"/>
      <c r="O117" s="88"/>
      <c r="P117" s="165"/>
      <c r="Q117" s="166"/>
    </row>
    <row r="118" spans="2:17" ht="19.5" customHeight="1">
      <c r="B118" s="88"/>
      <c r="C118" s="164"/>
      <c r="D118" s="66"/>
      <c r="E118" s="66"/>
      <c r="F118" s="66"/>
      <c r="G118" s="66"/>
      <c r="H118" s="88"/>
      <c r="I118" s="88"/>
      <c r="J118" s="88"/>
      <c r="K118" s="88"/>
      <c r="L118" s="165"/>
      <c r="M118" s="88"/>
      <c r="N118" s="165"/>
      <c r="O118" s="88"/>
      <c r="P118" s="165"/>
      <c r="Q118" s="166"/>
    </row>
    <row r="119" spans="2:17" ht="19.5" customHeight="1">
      <c r="B119" s="88"/>
      <c r="C119" s="164"/>
      <c r="D119" s="66"/>
      <c r="E119" s="66"/>
      <c r="F119" s="66"/>
      <c r="G119" s="66"/>
      <c r="H119" s="88"/>
      <c r="I119" s="88"/>
      <c r="J119" s="88"/>
      <c r="K119" s="88"/>
      <c r="L119" s="165"/>
      <c r="M119" s="88"/>
      <c r="N119" s="165"/>
      <c r="O119" s="88"/>
      <c r="P119" s="165"/>
      <c r="Q119" s="166"/>
    </row>
    <row r="120" spans="2:17" ht="19.5" customHeight="1">
      <c r="B120" s="88"/>
      <c r="C120" s="164"/>
      <c r="D120" s="66"/>
      <c r="E120" s="66"/>
      <c r="F120" s="66"/>
      <c r="G120" s="66"/>
      <c r="H120" s="88"/>
      <c r="I120" s="88"/>
      <c r="J120" s="88"/>
      <c r="K120" s="88"/>
      <c r="L120" s="165"/>
      <c r="M120" s="88"/>
      <c r="N120" s="165"/>
      <c r="O120" s="88"/>
      <c r="P120" s="165"/>
      <c r="Q120" s="166"/>
    </row>
    <row r="121" spans="2:17" ht="19.5" customHeight="1">
      <c r="B121" s="88"/>
      <c r="C121" s="164"/>
      <c r="D121" s="66"/>
      <c r="E121" s="66"/>
      <c r="F121" s="66"/>
      <c r="G121" s="66"/>
      <c r="H121" s="88"/>
      <c r="I121" s="88"/>
      <c r="J121" s="88"/>
      <c r="K121" s="88"/>
      <c r="L121" s="165"/>
      <c r="M121" s="88"/>
      <c r="N121" s="165"/>
      <c r="O121" s="88"/>
      <c r="P121" s="165"/>
      <c r="Q121" s="166"/>
    </row>
    <row r="122" spans="2:17" ht="19.5" customHeight="1">
      <c r="B122" s="88"/>
      <c r="C122" s="164"/>
      <c r="D122" s="66"/>
      <c r="E122" s="66"/>
      <c r="F122" s="66"/>
      <c r="G122" s="66"/>
      <c r="H122" s="88"/>
      <c r="I122" s="88"/>
      <c r="J122" s="88"/>
      <c r="K122" s="88"/>
      <c r="L122" s="165"/>
      <c r="M122" s="88"/>
      <c r="N122" s="165"/>
      <c r="O122" s="88"/>
      <c r="P122" s="165"/>
      <c r="Q122" s="166"/>
    </row>
    <row r="123" spans="2:17" ht="19.5" customHeight="1">
      <c r="B123" s="88"/>
      <c r="C123" s="164"/>
      <c r="D123" s="66"/>
      <c r="E123" s="66"/>
      <c r="F123" s="66"/>
      <c r="G123" s="66"/>
      <c r="H123" s="88"/>
      <c r="I123" s="88"/>
      <c r="J123" s="88"/>
      <c r="K123" s="88"/>
      <c r="L123" s="165"/>
      <c r="M123" s="88"/>
      <c r="N123" s="165"/>
      <c r="O123" s="88"/>
      <c r="P123" s="165"/>
      <c r="Q123" s="166"/>
    </row>
    <row r="124" spans="2:17" ht="19.5" customHeight="1">
      <c r="B124" s="88"/>
      <c r="C124" s="164"/>
      <c r="D124" s="66"/>
      <c r="E124" s="66"/>
      <c r="F124" s="66"/>
      <c r="G124" s="66"/>
      <c r="H124" s="88"/>
      <c r="I124" s="88"/>
      <c r="J124" s="88"/>
      <c r="K124" s="88"/>
      <c r="L124" s="165"/>
      <c r="M124" s="88"/>
      <c r="N124" s="165"/>
      <c r="O124" s="88"/>
      <c r="P124" s="165"/>
      <c r="Q124" s="166"/>
    </row>
    <row r="125" spans="2:17" ht="19.5" customHeight="1">
      <c r="B125" s="88"/>
      <c r="C125" s="164"/>
      <c r="D125" s="66"/>
      <c r="E125" s="66"/>
      <c r="F125" s="66"/>
      <c r="G125" s="66"/>
      <c r="H125" s="88"/>
      <c r="I125" s="88"/>
      <c r="J125" s="88"/>
      <c r="K125" s="88"/>
      <c r="L125" s="165"/>
      <c r="M125" s="88"/>
      <c r="N125" s="165"/>
      <c r="O125" s="88"/>
      <c r="P125" s="165"/>
      <c r="Q125" s="166"/>
    </row>
    <row r="126" spans="2:17" ht="19.5" customHeight="1">
      <c r="B126" s="88"/>
      <c r="C126" s="164"/>
      <c r="D126" s="66"/>
      <c r="E126" s="66"/>
      <c r="F126" s="66"/>
      <c r="G126" s="66"/>
      <c r="H126" s="88"/>
      <c r="I126" s="88"/>
      <c r="J126" s="88"/>
      <c r="K126" s="88"/>
      <c r="L126" s="165"/>
      <c r="M126" s="88"/>
      <c r="N126" s="165"/>
      <c r="O126" s="88"/>
      <c r="P126" s="165"/>
      <c r="Q126" s="166"/>
    </row>
    <row r="127" spans="2:17" ht="19.5" customHeight="1">
      <c r="B127" s="88"/>
      <c r="C127" s="164"/>
      <c r="D127" s="66"/>
      <c r="E127" s="66"/>
      <c r="F127" s="66"/>
      <c r="G127" s="66"/>
      <c r="H127" s="88"/>
      <c r="I127" s="88"/>
      <c r="J127" s="88"/>
      <c r="K127" s="88"/>
      <c r="L127" s="165"/>
      <c r="M127" s="88"/>
      <c r="N127" s="165"/>
      <c r="O127" s="88"/>
      <c r="P127" s="165"/>
      <c r="Q127" s="166"/>
    </row>
    <row r="128" spans="2:17" ht="19.5" customHeight="1">
      <c r="B128" s="88"/>
      <c r="C128" s="164"/>
      <c r="D128" s="66"/>
      <c r="E128" s="66"/>
      <c r="F128" s="66"/>
      <c r="G128" s="66"/>
      <c r="H128" s="88"/>
      <c r="I128" s="88"/>
      <c r="J128" s="88"/>
      <c r="K128" s="88"/>
      <c r="L128" s="165"/>
      <c r="M128" s="88"/>
      <c r="N128" s="165"/>
      <c r="O128" s="88"/>
      <c r="P128" s="165"/>
      <c r="Q128" s="166"/>
    </row>
    <row r="129" spans="2:17" ht="19.5" customHeight="1">
      <c r="B129" s="88"/>
      <c r="C129" s="164"/>
      <c r="D129" s="66"/>
      <c r="E129" s="66"/>
      <c r="F129" s="66"/>
      <c r="G129" s="66"/>
      <c r="H129" s="88"/>
      <c r="I129" s="88"/>
      <c r="J129" s="88"/>
      <c r="K129" s="88"/>
      <c r="L129" s="165"/>
      <c r="M129" s="88"/>
      <c r="N129" s="165"/>
      <c r="O129" s="88"/>
      <c r="P129" s="165"/>
      <c r="Q129" s="166"/>
    </row>
    <row r="130" spans="2:17" ht="19.5" customHeight="1">
      <c r="B130" s="88"/>
      <c r="C130" s="164"/>
      <c r="D130" s="66"/>
      <c r="E130" s="66"/>
      <c r="F130" s="66"/>
      <c r="G130" s="66"/>
      <c r="H130" s="88"/>
      <c r="I130" s="88"/>
      <c r="J130" s="88"/>
      <c r="K130" s="88"/>
      <c r="L130" s="165"/>
      <c r="M130" s="88"/>
      <c r="N130" s="165"/>
      <c r="O130" s="88"/>
      <c r="P130" s="165"/>
      <c r="Q130" s="166"/>
    </row>
    <row r="131" spans="2:17" ht="19.5" customHeight="1">
      <c r="B131" s="88"/>
      <c r="C131" s="164"/>
      <c r="D131" s="66"/>
      <c r="E131" s="66"/>
      <c r="F131" s="66"/>
      <c r="G131" s="66"/>
      <c r="H131" s="88"/>
      <c r="I131" s="88"/>
      <c r="J131" s="88"/>
      <c r="K131" s="88"/>
      <c r="L131" s="165"/>
      <c r="M131" s="88"/>
      <c r="N131" s="165"/>
      <c r="O131" s="88"/>
      <c r="P131" s="165"/>
      <c r="Q131" s="166"/>
    </row>
    <row r="132" spans="2:17" ht="19.5" customHeight="1">
      <c r="B132" s="88"/>
      <c r="C132" s="164"/>
      <c r="D132" s="66"/>
      <c r="E132" s="66"/>
      <c r="F132" s="66"/>
      <c r="G132" s="66"/>
      <c r="H132" s="88"/>
      <c r="I132" s="88"/>
      <c r="J132" s="88"/>
      <c r="K132" s="88"/>
      <c r="L132" s="165"/>
      <c r="M132" s="88"/>
      <c r="N132" s="165"/>
      <c r="O132" s="88"/>
      <c r="P132" s="165"/>
      <c r="Q132" s="166"/>
    </row>
    <row r="133" spans="2:17" ht="19.5" customHeight="1">
      <c r="B133" s="88"/>
      <c r="C133" s="164"/>
      <c r="D133" s="66"/>
      <c r="E133" s="66"/>
      <c r="F133" s="66"/>
      <c r="G133" s="66"/>
      <c r="H133" s="88"/>
      <c r="I133" s="88"/>
      <c r="J133" s="88"/>
      <c r="K133" s="88"/>
      <c r="L133" s="165"/>
      <c r="M133" s="88"/>
      <c r="N133" s="165"/>
      <c r="O133" s="88"/>
      <c r="P133" s="165"/>
      <c r="Q133" s="166"/>
    </row>
    <row r="134" spans="2:17" ht="19.5" customHeight="1">
      <c r="B134" s="88"/>
      <c r="C134" s="164"/>
      <c r="D134" s="66"/>
      <c r="E134" s="66"/>
      <c r="F134" s="66"/>
      <c r="G134" s="66"/>
      <c r="H134" s="88"/>
      <c r="I134" s="88"/>
      <c r="J134" s="88"/>
      <c r="K134" s="88"/>
      <c r="L134" s="165"/>
      <c r="M134" s="88"/>
      <c r="N134" s="165"/>
      <c r="O134" s="88"/>
      <c r="P134" s="165"/>
      <c r="Q134" s="166"/>
    </row>
    <row r="135" spans="2:17" ht="19.5" customHeight="1">
      <c r="B135" s="88"/>
      <c r="C135" s="164"/>
      <c r="D135" s="66"/>
      <c r="E135" s="66"/>
      <c r="F135" s="66"/>
      <c r="G135" s="66"/>
      <c r="H135" s="88"/>
      <c r="I135" s="88"/>
      <c r="J135" s="88"/>
      <c r="K135" s="88"/>
      <c r="L135" s="165"/>
      <c r="M135" s="88"/>
      <c r="N135" s="165"/>
      <c r="O135" s="88"/>
      <c r="P135" s="165"/>
      <c r="Q135" s="166"/>
    </row>
    <row r="136" spans="2:17" ht="19.5" customHeight="1">
      <c r="B136" s="88"/>
      <c r="C136" s="164"/>
      <c r="D136" s="66"/>
      <c r="E136" s="66"/>
      <c r="F136" s="66"/>
      <c r="G136" s="66"/>
      <c r="H136" s="88"/>
      <c r="I136" s="88"/>
      <c r="J136" s="88"/>
      <c r="K136" s="88"/>
      <c r="L136" s="165"/>
      <c r="M136" s="88"/>
      <c r="N136" s="165"/>
      <c r="O136" s="88"/>
      <c r="P136" s="165"/>
      <c r="Q136" s="166"/>
    </row>
    <row r="137" spans="2:17" ht="19.5" customHeight="1">
      <c r="B137" s="88"/>
      <c r="C137" s="164"/>
      <c r="D137" s="66"/>
      <c r="E137" s="66"/>
      <c r="F137" s="66"/>
      <c r="G137" s="66"/>
      <c r="H137" s="88"/>
      <c r="I137" s="88"/>
      <c r="J137" s="88"/>
      <c r="K137" s="88"/>
      <c r="L137" s="165"/>
      <c r="M137" s="88"/>
      <c r="N137" s="165"/>
      <c r="O137" s="88"/>
      <c r="P137" s="165"/>
      <c r="Q137" s="166"/>
    </row>
    <row r="138" spans="2:17" ht="19.5" customHeight="1">
      <c r="B138" s="88"/>
      <c r="C138" s="164"/>
      <c r="D138" s="66"/>
      <c r="E138" s="66"/>
      <c r="F138" s="66"/>
      <c r="G138" s="66"/>
      <c r="H138" s="88"/>
      <c r="I138" s="88"/>
      <c r="J138" s="88"/>
      <c r="K138" s="88"/>
      <c r="L138" s="165"/>
      <c r="M138" s="88"/>
      <c r="N138" s="165"/>
      <c r="O138" s="88"/>
      <c r="P138" s="165"/>
      <c r="Q138" s="166"/>
    </row>
    <row r="139" spans="2:17" ht="19.5" customHeight="1">
      <c r="B139" s="88"/>
      <c r="C139" s="164"/>
      <c r="D139" s="66"/>
      <c r="E139" s="66"/>
      <c r="F139" s="66"/>
      <c r="G139" s="66"/>
      <c r="H139" s="88"/>
      <c r="I139" s="88"/>
      <c r="J139" s="88"/>
      <c r="K139" s="88"/>
      <c r="L139" s="165"/>
      <c r="M139" s="88"/>
      <c r="N139" s="165"/>
      <c r="O139" s="88"/>
      <c r="P139" s="165"/>
      <c r="Q139" s="166"/>
    </row>
    <row r="140" spans="2:17" ht="19.5" customHeight="1">
      <c r="B140" s="88"/>
      <c r="C140" s="164"/>
      <c r="D140" s="66"/>
      <c r="E140" s="66"/>
      <c r="F140" s="66"/>
      <c r="G140" s="66"/>
      <c r="H140" s="88"/>
      <c r="I140" s="88"/>
      <c r="J140" s="88"/>
      <c r="K140" s="88"/>
      <c r="L140" s="165"/>
      <c r="M140" s="88"/>
      <c r="N140" s="165"/>
      <c r="O140" s="88"/>
      <c r="P140" s="165"/>
      <c r="Q140" s="166"/>
    </row>
    <row r="141" spans="2:17" ht="19.5" customHeight="1">
      <c r="B141" s="88"/>
      <c r="C141" s="164"/>
      <c r="D141" s="66"/>
      <c r="E141" s="66"/>
      <c r="F141" s="66"/>
      <c r="G141" s="66"/>
      <c r="H141" s="88"/>
      <c r="I141" s="88"/>
      <c r="J141" s="88"/>
      <c r="K141" s="88"/>
      <c r="L141" s="165"/>
      <c r="M141" s="88"/>
      <c r="N141" s="165"/>
      <c r="O141" s="88"/>
      <c r="P141" s="165"/>
      <c r="Q141" s="166"/>
    </row>
    <row r="142" spans="2:17" ht="19.5" customHeight="1">
      <c r="B142" s="88"/>
      <c r="C142" s="164"/>
      <c r="D142" s="66"/>
      <c r="E142" s="66"/>
      <c r="F142" s="66"/>
      <c r="G142" s="66"/>
      <c r="H142" s="88"/>
      <c r="I142" s="88"/>
      <c r="J142" s="88"/>
      <c r="K142" s="88"/>
      <c r="L142" s="165"/>
      <c r="M142" s="88"/>
      <c r="N142" s="165"/>
      <c r="O142" s="88"/>
      <c r="P142" s="165"/>
      <c r="Q142" s="166"/>
    </row>
    <row r="143" spans="2:17" ht="19.5" customHeight="1">
      <c r="B143" s="88"/>
      <c r="C143" s="164"/>
      <c r="D143" s="66"/>
      <c r="E143" s="66"/>
      <c r="F143" s="66"/>
      <c r="G143" s="66"/>
      <c r="H143" s="88"/>
      <c r="I143" s="88"/>
      <c r="J143" s="88"/>
      <c r="K143" s="88"/>
      <c r="L143" s="165"/>
      <c r="M143" s="88"/>
      <c r="N143" s="165"/>
      <c r="O143" s="88"/>
      <c r="P143" s="165"/>
      <c r="Q143" s="166"/>
    </row>
    <row r="144" spans="2:17" ht="19.5" customHeight="1">
      <c r="B144" s="88"/>
      <c r="C144" s="164"/>
      <c r="D144" s="66"/>
      <c r="E144" s="66"/>
      <c r="F144" s="66"/>
      <c r="G144" s="66"/>
      <c r="H144" s="88"/>
      <c r="I144" s="88"/>
      <c r="J144" s="88"/>
      <c r="K144" s="88"/>
      <c r="L144" s="165"/>
      <c r="M144" s="88"/>
      <c r="N144" s="165"/>
      <c r="O144" s="88"/>
      <c r="P144" s="165"/>
      <c r="Q144" s="166"/>
    </row>
    <row r="145" spans="2:17" ht="19.5" customHeight="1">
      <c r="B145" s="88"/>
      <c r="C145" s="164"/>
      <c r="D145" s="66"/>
      <c r="E145" s="66"/>
      <c r="F145" s="66"/>
      <c r="G145" s="66"/>
      <c r="H145" s="88"/>
      <c r="I145" s="88"/>
      <c r="J145" s="88"/>
      <c r="K145" s="88"/>
      <c r="L145" s="165"/>
      <c r="M145" s="88"/>
      <c r="N145" s="165"/>
      <c r="O145" s="88"/>
      <c r="P145" s="165"/>
      <c r="Q145" s="166"/>
    </row>
    <row r="146" spans="2:17" ht="19.5" customHeight="1">
      <c r="B146" s="88"/>
      <c r="C146" s="164"/>
      <c r="D146" s="66"/>
      <c r="E146" s="66"/>
      <c r="F146" s="66"/>
      <c r="G146" s="66"/>
      <c r="H146" s="88"/>
      <c r="I146" s="88"/>
      <c r="J146" s="88"/>
      <c r="K146" s="88"/>
      <c r="L146" s="165"/>
      <c r="M146" s="88"/>
      <c r="N146" s="165"/>
      <c r="O146" s="88"/>
      <c r="P146" s="165"/>
      <c r="Q146" s="166"/>
    </row>
    <row r="147" spans="2:17" ht="19.5" customHeight="1">
      <c r="B147" s="88"/>
      <c r="C147" s="164"/>
      <c r="D147" s="66"/>
      <c r="E147" s="66"/>
      <c r="F147" s="66"/>
      <c r="G147" s="66"/>
      <c r="H147" s="88"/>
      <c r="I147" s="88"/>
      <c r="J147" s="88"/>
      <c r="K147" s="88"/>
      <c r="L147" s="165"/>
      <c r="M147" s="88"/>
      <c r="N147" s="165"/>
      <c r="O147" s="88"/>
      <c r="P147" s="165"/>
      <c r="Q147" s="166"/>
    </row>
    <row r="148" spans="2:17" ht="19.5" customHeight="1">
      <c r="B148" s="88"/>
      <c r="C148" s="164"/>
      <c r="D148" s="66"/>
      <c r="E148" s="66"/>
      <c r="F148" s="66"/>
      <c r="G148" s="66"/>
      <c r="H148" s="88"/>
      <c r="I148" s="88"/>
      <c r="J148" s="88"/>
      <c r="K148" s="88"/>
      <c r="L148" s="165"/>
      <c r="M148" s="88"/>
      <c r="N148" s="165"/>
      <c r="O148" s="88"/>
      <c r="P148" s="165"/>
      <c r="Q148" s="166"/>
    </row>
    <row r="149" spans="2:17" ht="19.5" customHeight="1">
      <c r="B149" s="88"/>
      <c r="C149" s="164"/>
      <c r="D149" s="66"/>
      <c r="E149" s="66"/>
      <c r="F149" s="66"/>
      <c r="G149" s="66"/>
      <c r="H149" s="88"/>
      <c r="I149" s="88"/>
      <c r="J149" s="88"/>
      <c r="K149" s="88"/>
      <c r="L149" s="165"/>
      <c r="M149" s="88"/>
      <c r="N149" s="165"/>
      <c r="O149" s="88"/>
      <c r="P149" s="165"/>
      <c r="Q149" s="166"/>
    </row>
    <row r="150" spans="2:17" ht="19.5" customHeight="1">
      <c r="B150" s="88"/>
      <c r="C150" s="164"/>
      <c r="D150" s="66"/>
      <c r="E150" s="66"/>
      <c r="F150" s="66"/>
      <c r="G150" s="66"/>
      <c r="H150" s="88"/>
      <c r="I150" s="88"/>
      <c r="J150" s="88"/>
      <c r="K150" s="88"/>
      <c r="L150" s="165"/>
      <c r="M150" s="88"/>
      <c r="N150" s="165"/>
      <c r="O150" s="88"/>
      <c r="P150" s="165"/>
      <c r="Q150" s="166"/>
    </row>
    <row r="151" spans="2:17" ht="19.5" customHeight="1">
      <c r="B151" s="88"/>
      <c r="C151" s="164"/>
      <c r="D151" s="66"/>
      <c r="E151" s="66"/>
      <c r="F151" s="66"/>
      <c r="G151" s="66"/>
      <c r="H151" s="88"/>
      <c r="I151" s="88"/>
      <c r="J151" s="88"/>
      <c r="K151" s="88"/>
      <c r="L151" s="165"/>
      <c r="M151" s="88"/>
      <c r="N151" s="165"/>
      <c r="O151" s="88"/>
      <c r="P151" s="165"/>
      <c r="Q151" s="166"/>
    </row>
    <row r="152" spans="2:17" ht="19.5" customHeight="1">
      <c r="B152" s="88"/>
      <c r="C152" s="164"/>
      <c r="D152" s="66"/>
      <c r="E152" s="66"/>
      <c r="F152" s="66"/>
      <c r="G152" s="66"/>
      <c r="H152" s="88"/>
      <c r="I152" s="88"/>
      <c r="J152" s="88"/>
      <c r="K152" s="88"/>
      <c r="L152" s="165"/>
      <c r="M152" s="88"/>
      <c r="N152" s="165"/>
      <c r="O152" s="88"/>
      <c r="P152" s="165"/>
      <c r="Q152" s="166"/>
    </row>
    <row r="153" spans="2:17" ht="19.5" customHeight="1">
      <c r="B153" s="88"/>
      <c r="C153" s="164"/>
      <c r="D153" s="66"/>
      <c r="E153" s="66"/>
      <c r="F153" s="66"/>
      <c r="G153" s="66"/>
      <c r="H153" s="88"/>
      <c r="I153" s="88"/>
      <c r="J153" s="88"/>
      <c r="K153" s="88"/>
      <c r="L153" s="165"/>
      <c r="M153" s="88"/>
      <c r="N153" s="165"/>
      <c r="O153" s="88"/>
      <c r="P153" s="165"/>
      <c r="Q153" s="166"/>
    </row>
    <row r="154" spans="2:17" ht="19.5" customHeight="1">
      <c r="B154" s="88"/>
      <c r="C154" s="164"/>
      <c r="D154" s="66"/>
      <c r="E154" s="66"/>
      <c r="F154" s="66"/>
      <c r="G154" s="66"/>
      <c r="H154" s="88"/>
      <c r="I154" s="88"/>
      <c r="J154" s="88"/>
      <c r="K154" s="88"/>
      <c r="L154" s="165"/>
      <c r="M154" s="88"/>
      <c r="N154" s="165"/>
      <c r="O154" s="88"/>
      <c r="P154" s="165"/>
      <c r="Q154" s="166"/>
    </row>
    <row r="155" spans="2:17" ht="19.5" customHeight="1">
      <c r="B155" s="88"/>
      <c r="C155" s="164"/>
      <c r="D155" s="66"/>
      <c r="E155" s="66"/>
      <c r="F155" s="66"/>
      <c r="G155" s="66"/>
      <c r="H155" s="88"/>
      <c r="I155" s="88"/>
      <c r="J155" s="88"/>
      <c r="K155" s="88"/>
      <c r="L155" s="165"/>
      <c r="M155" s="88"/>
      <c r="N155" s="165"/>
      <c r="O155" s="88"/>
      <c r="P155" s="165"/>
      <c r="Q155" s="166"/>
    </row>
    <row r="156" spans="2:17" ht="19.5" customHeight="1">
      <c r="B156" s="88"/>
      <c r="C156" s="164"/>
      <c r="D156" s="66"/>
      <c r="E156" s="66"/>
      <c r="F156" s="66"/>
      <c r="G156" s="66"/>
      <c r="H156" s="88"/>
      <c r="I156" s="88"/>
      <c r="J156" s="88"/>
      <c r="K156" s="88"/>
      <c r="L156" s="165"/>
      <c r="M156" s="88"/>
      <c r="N156" s="165"/>
      <c r="O156" s="88"/>
      <c r="P156" s="165"/>
      <c r="Q156" s="166"/>
    </row>
    <row r="157" spans="2:17" ht="19.5" customHeight="1">
      <c r="B157" s="88"/>
      <c r="C157" s="164"/>
      <c r="D157" s="66"/>
      <c r="E157" s="66"/>
      <c r="F157" s="66"/>
      <c r="G157" s="66"/>
      <c r="H157" s="88"/>
      <c r="I157" s="88"/>
      <c r="J157" s="88"/>
      <c r="K157" s="88"/>
      <c r="L157" s="165"/>
      <c r="M157" s="88"/>
      <c r="N157" s="165"/>
      <c r="O157" s="88"/>
      <c r="P157" s="165"/>
      <c r="Q157" s="166"/>
    </row>
    <row r="158" spans="2:17" ht="19.5" customHeight="1">
      <c r="B158" s="88"/>
      <c r="C158" s="164"/>
      <c r="D158" s="66"/>
      <c r="E158" s="66"/>
      <c r="F158" s="66"/>
      <c r="G158" s="66"/>
      <c r="H158" s="88"/>
      <c r="I158" s="88"/>
      <c r="J158" s="88"/>
      <c r="K158" s="88"/>
      <c r="L158" s="165"/>
      <c r="M158" s="88"/>
      <c r="N158" s="165"/>
      <c r="O158" s="88"/>
      <c r="P158" s="165"/>
      <c r="Q158" s="166"/>
    </row>
    <row r="159" spans="2:17" ht="19.5" customHeight="1">
      <c r="B159" s="88"/>
      <c r="C159" s="164"/>
      <c r="D159" s="66"/>
      <c r="E159" s="66"/>
      <c r="F159" s="66"/>
      <c r="G159" s="66"/>
      <c r="H159" s="88"/>
      <c r="I159" s="88"/>
      <c r="J159" s="88"/>
      <c r="K159" s="88"/>
      <c r="L159" s="165"/>
      <c r="M159" s="88"/>
      <c r="N159" s="165"/>
      <c r="O159" s="88"/>
      <c r="P159" s="165"/>
      <c r="Q159" s="166"/>
    </row>
    <row r="160" spans="2:17" ht="19.5" customHeight="1">
      <c r="B160" s="88"/>
      <c r="C160" s="164"/>
      <c r="D160" s="66"/>
      <c r="E160" s="66"/>
      <c r="F160" s="66"/>
      <c r="G160" s="66"/>
      <c r="H160" s="88"/>
      <c r="I160" s="88"/>
      <c r="J160" s="88"/>
      <c r="K160" s="88"/>
      <c r="L160" s="165"/>
      <c r="M160" s="88"/>
      <c r="N160" s="165"/>
      <c r="O160" s="88"/>
      <c r="P160" s="165"/>
      <c r="Q160" s="166"/>
    </row>
    <row r="161" spans="2:17" ht="19.5" customHeight="1">
      <c r="B161" s="88"/>
      <c r="C161" s="164"/>
      <c r="D161" s="66"/>
      <c r="E161" s="66"/>
      <c r="F161" s="66"/>
      <c r="G161" s="66"/>
      <c r="H161" s="88"/>
      <c r="I161" s="88"/>
      <c r="J161" s="88"/>
      <c r="K161" s="88"/>
      <c r="L161" s="165"/>
      <c r="M161" s="88"/>
      <c r="N161" s="165"/>
      <c r="O161" s="88"/>
      <c r="P161" s="165"/>
      <c r="Q161" s="166"/>
    </row>
    <row r="162" spans="2:17" ht="19.5" customHeight="1">
      <c r="B162" s="88"/>
      <c r="C162" s="164"/>
      <c r="D162" s="66"/>
      <c r="E162" s="66"/>
      <c r="F162" s="66"/>
      <c r="G162" s="66"/>
      <c r="H162" s="88"/>
      <c r="I162" s="88"/>
      <c r="J162" s="88"/>
      <c r="K162" s="88"/>
      <c r="L162" s="165"/>
      <c r="M162" s="88"/>
      <c r="N162" s="165"/>
      <c r="O162" s="88"/>
      <c r="P162" s="165"/>
      <c r="Q162" s="166"/>
    </row>
    <row r="163" spans="2:17" ht="19.5" customHeight="1">
      <c r="B163" s="88"/>
      <c r="C163" s="164"/>
      <c r="D163" s="66"/>
      <c r="E163" s="66"/>
      <c r="F163" s="66"/>
      <c r="G163" s="66"/>
      <c r="H163" s="88"/>
      <c r="I163" s="88"/>
      <c r="J163" s="88"/>
      <c r="K163" s="88"/>
      <c r="L163" s="165"/>
      <c r="M163" s="88"/>
      <c r="N163" s="165"/>
      <c r="O163" s="88"/>
      <c r="P163" s="165"/>
      <c r="Q163" s="166"/>
    </row>
    <row r="164" spans="2:17" ht="19.5" customHeight="1">
      <c r="B164" s="88"/>
      <c r="C164" s="164"/>
      <c r="D164" s="66"/>
      <c r="E164" s="66"/>
      <c r="F164" s="66"/>
      <c r="G164" s="66"/>
      <c r="H164" s="88"/>
      <c r="I164" s="88"/>
      <c r="J164" s="88"/>
      <c r="K164" s="88"/>
      <c r="L164" s="165"/>
      <c r="M164" s="88"/>
      <c r="N164" s="165"/>
      <c r="O164" s="88"/>
      <c r="P164" s="165"/>
      <c r="Q164" s="166"/>
    </row>
    <row r="165" spans="2:17" ht="19.5" customHeight="1">
      <c r="B165" s="88"/>
      <c r="C165" s="164"/>
      <c r="D165" s="66"/>
      <c r="E165" s="66"/>
      <c r="F165" s="66"/>
      <c r="G165" s="66"/>
      <c r="H165" s="88"/>
      <c r="I165" s="88"/>
      <c r="J165" s="88"/>
      <c r="K165" s="88"/>
      <c r="L165" s="165"/>
      <c r="M165" s="88"/>
      <c r="N165" s="165"/>
      <c r="O165" s="88"/>
      <c r="P165" s="165"/>
      <c r="Q165" s="166"/>
    </row>
    <row r="166" spans="2:17" ht="19.5" customHeight="1">
      <c r="B166" s="88"/>
      <c r="C166" s="164"/>
      <c r="D166" s="66"/>
      <c r="E166" s="66"/>
      <c r="F166" s="66"/>
      <c r="G166" s="66"/>
      <c r="H166" s="88"/>
      <c r="I166" s="88"/>
      <c r="J166" s="88"/>
      <c r="K166" s="88"/>
      <c r="L166" s="165"/>
      <c r="M166" s="88"/>
      <c r="N166" s="165"/>
      <c r="O166" s="88"/>
      <c r="P166" s="165"/>
      <c r="Q166" s="166"/>
    </row>
    <row r="167" spans="2:17" ht="19.5" customHeight="1">
      <c r="B167" s="88"/>
      <c r="C167" s="164"/>
      <c r="D167" s="66"/>
      <c r="E167" s="66"/>
      <c r="F167" s="66"/>
      <c r="G167" s="66"/>
      <c r="H167" s="88"/>
      <c r="I167" s="88"/>
      <c r="J167" s="88"/>
      <c r="K167" s="88"/>
      <c r="L167" s="165"/>
      <c r="M167" s="88"/>
      <c r="N167" s="165"/>
      <c r="O167" s="88"/>
      <c r="P167" s="165"/>
      <c r="Q167" s="166"/>
    </row>
    <row r="168" spans="2:17" ht="19.5" customHeight="1">
      <c r="B168" s="88"/>
      <c r="C168" s="164"/>
      <c r="D168" s="66"/>
      <c r="E168" s="66"/>
      <c r="F168" s="66"/>
      <c r="G168" s="66"/>
      <c r="H168" s="88"/>
      <c r="I168" s="88"/>
      <c r="J168" s="88"/>
      <c r="K168" s="88"/>
      <c r="L168" s="165"/>
      <c r="M168" s="88"/>
      <c r="N168" s="165"/>
      <c r="O168" s="88"/>
      <c r="P168" s="165"/>
      <c r="Q168" s="166"/>
    </row>
    <row r="169" spans="2:17" ht="19.5" customHeight="1">
      <c r="B169" s="88"/>
      <c r="C169" s="164"/>
      <c r="D169" s="66"/>
      <c r="E169" s="66"/>
      <c r="F169" s="66"/>
      <c r="G169" s="66"/>
      <c r="H169" s="88"/>
      <c r="I169" s="88"/>
      <c r="J169" s="88"/>
      <c r="K169" s="88"/>
      <c r="L169" s="165"/>
      <c r="M169" s="88"/>
      <c r="N169" s="165"/>
      <c r="O169" s="88"/>
      <c r="P169" s="165"/>
      <c r="Q169" s="166"/>
    </row>
    <row r="170" spans="2:17" ht="19.5" customHeight="1">
      <c r="B170" s="88"/>
      <c r="C170" s="164"/>
      <c r="D170" s="66"/>
      <c r="E170" s="66"/>
      <c r="F170" s="66"/>
      <c r="G170" s="66"/>
      <c r="H170" s="88"/>
      <c r="I170" s="88"/>
      <c r="J170" s="88"/>
      <c r="K170" s="88"/>
      <c r="L170" s="165"/>
      <c r="M170" s="88"/>
      <c r="N170" s="165"/>
      <c r="O170" s="88"/>
      <c r="P170" s="165"/>
      <c r="Q170" s="166"/>
    </row>
    <row r="171" spans="2:17" ht="19.5" customHeight="1">
      <c r="B171" s="88"/>
      <c r="C171" s="164"/>
      <c r="D171" s="66"/>
      <c r="E171" s="66"/>
      <c r="F171" s="66"/>
      <c r="G171" s="66"/>
      <c r="H171" s="88"/>
      <c r="I171" s="88"/>
      <c r="J171" s="88"/>
      <c r="K171" s="88"/>
      <c r="L171" s="165"/>
      <c r="M171" s="88"/>
      <c r="N171" s="165"/>
      <c r="O171" s="88"/>
      <c r="P171" s="165"/>
      <c r="Q171" s="166"/>
    </row>
    <row r="172" spans="2:17" ht="19.5" customHeight="1">
      <c r="B172" s="88"/>
      <c r="C172" s="164"/>
      <c r="D172" s="66"/>
      <c r="E172" s="66"/>
      <c r="F172" s="66"/>
      <c r="G172" s="66"/>
      <c r="H172" s="88"/>
      <c r="I172" s="88"/>
      <c r="J172" s="88"/>
      <c r="K172" s="88"/>
      <c r="L172" s="165"/>
      <c r="M172" s="88"/>
      <c r="N172" s="165"/>
      <c r="O172" s="88"/>
      <c r="P172" s="165"/>
      <c r="Q172" s="166"/>
    </row>
    <row r="173" spans="2:17" ht="19.5" customHeight="1">
      <c r="B173" s="88"/>
      <c r="C173" s="164"/>
      <c r="D173" s="66"/>
      <c r="E173" s="66"/>
      <c r="F173" s="66"/>
      <c r="G173" s="66"/>
      <c r="H173" s="88"/>
      <c r="I173" s="88"/>
      <c r="J173" s="88"/>
      <c r="K173" s="88"/>
      <c r="L173" s="165"/>
      <c r="M173" s="88"/>
      <c r="N173" s="165"/>
      <c r="O173" s="88"/>
      <c r="P173" s="165"/>
      <c r="Q173" s="166"/>
    </row>
    <row r="174" spans="2:17" ht="19.5" customHeight="1">
      <c r="B174" s="88"/>
      <c r="C174" s="164"/>
      <c r="D174" s="66"/>
      <c r="E174" s="66"/>
      <c r="F174" s="66"/>
      <c r="G174" s="66"/>
      <c r="H174" s="88"/>
      <c r="I174" s="88"/>
      <c r="J174" s="88"/>
      <c r="K174" s="88"/>
      <c r="L174" s="165"/>
      <c r="M174" s="88"/>
      <c r="N174" s="165"/>
      <c r="O174" s="88"/>
      <c r="P174" s="165"/>
      <c r="Q174" s="166"/>
    </row>
    <row r="175" spans="2:17" ht="19.5" customHeight="1">
      <c r="B175" s="88"/>
      <c r="C175" s="164"/>
      <c r="D175" s="66"/>
      <c r="E175" s="66"/>
      <c r="F175" s="66"/>
      <c r="G175" s="66"/>
      <c r="H175" s="88"/>
      <c r="I175" s="88"/>
      <c r="J175" s="88"/>
      <c r="K175" s="88"/>
      <c r="L175" s="165"/>
      <c r="M175" s="88"/>
      <c r="N175" s="165"/>
      <c r="O175" s="88"/>
      <c r="P175" s="165"/>
      <c r="Q175" s="166"/>
    </row>
    <row r="176" spans="2:17" ht="19.5" customHeight="1">
      <c r="B176" s="88"/>
      <c r="C176" s="164"/>
      <c r="D176" s="66"/>
      <c r="E176" s="66"/>
      <c r="F176" s="66"/>
      <c r="G176" s="66"/>
      <c r="H176" s="88"/>
      <c r="I176" s="88"/>
      <c r="J176" s="88"/>
      <c r="K176" s="88"/>
      <c r="L176" s="165"/>
      <c r="M176" s="88"/>
      <c r="N176" s="165"/>
      <c r="O176" s="88"/>
      <c r="P176" s="165"/>
      <c r="Q176" s="166"/>
    </row>
    <row r="177" spans="2:17" ht="19.5" customHeight="1">
      <c r="B177" s="88"/>
      <c r="C177" s="164"/>
      <c r="D177" s="66"/>
      <c r="E177" s="66"/>
      <c r="F177" s="66"/>
      <c r="G177" s="66"/>
      <c r="H177" s="88"/>
      <c r="I177" s="88"/>
      <c r="J177" s="88"/>
      <c r="K177" s="88"/>
      <c r="L177" s="165"/>
      <c r="M177" s="88"/>
      <c r="N177" s="165"/>
      <c r="O177" s="88"/>
      <c r="P177" s="165"/>
      <c r="Q177" s="166"/>
    </row>
    <row r="178" spans="2:17" ht="19.5" customHeight="1">
      <c r="B178" s="88"/>
      <c r="C178" s="164"/>
      <c r="D178" s="66"/>
      <c r="E178" s="66"/>
      <c r="F178" s="66"/>
      <c r="G178" s="66"/>
      <c r="H178" s="88"/>
      <c r="I178" s="88"/>
      <c r="J178" s="88"/>
      <c r="K178" s="88"/>
      <c r="L178" s="165"/>
      <c r="M178" s="88"/>
      <c r="N178" s="165"/>
      <c r="O178" s="88"/>
      <c r="P178" s="165"/>
      <c r="Q178" s="166"/>
    </row>
    <row r="179" spans="2:17" ht="19.5" customHeight="1">
      <c r="B179" s="88"/>
      <c r="C179" s="164"/>
      <c r="D179" s="66"/>
      <c r="E179" s="66"/>
      <c r="F179" s="66"/>
      <c r="G179" s="66"/>
      <c r="H179" s="88"/>
      <c r="I179" s="88"/>
      <c r="J179" s="88"/>
      <c r="K179" s="88"/>
      <c r="L179" s="165"/>
      <c r="M179" s="88"/>
      <c r="N179" s="165"/>
      <c r="O179" s="88"/>
      <c r="P179" s="165"/>
      <c r="Q179" s="166"/>
    </row>
    <row r="180" spans="2:17" ht="19.5" customHeight="1">
      <c r="B180" s="88"/>
      <c r="C180" s="164"/>
      <c r="D180" s="66"/>
      <c r="E180" s="66"/>
      <c r="F180" s="66"/>
      <c r="G180" s="66"/>
      <c r="H180" s="88"/>
      <c r="I180" s="88"/>
      <c r="J180" s="88"/>
      <c r="K180" s="88"/>
      <c r="L180" s="165"/>
      <c r="M180" s="88"/>
      <c r="N180" s="165"/>
      <c r="O180" s="88"/>
      <c r="P180" s="165"/>
      <c r="Q180" s="166"/>
    </row>
    <row r="181" spans="2:17" ht="19.5" customHeight="1">
      <c r="B181" s="88"/>
      <c r="C181" s="164"/>
      <c r="D181" s="66"/>
      <c r="E181" s="66"/>
      <c r="F181" s="66"/>
      <c r="G181" s="66"/>
      <c r="H181" s="88"/>
      <c r="I181" s="88"/>
      <c r="J181" s="88"/>
      <c r="K181" s="88"/>
      <c r="L181" s="165"/>
      <c r="M181" s="88"/>
      <c r="N181" s="165"/>
      <c r="O181" s="88"/>
      <c r="P181" s="165"/>
      <c r="Q181" s="166"/>
    </row>
    <row r="182" spans="2:17" ht="19.5" customHeight="1">
      <c r="B182" s="88"/>
      <c r="C182" s="88"/>
      <c r="D182" s="66"/>
      <c r="E182" s="66"/>
      <c r="F182" s="66"/>
      <c r="G182" s="66"/>
      <c r="H182" s="88"/>
      <c r="I182" s="88"/>
      <c r="J182" s="88"/>
      <c r="K182" s="88"/>
      <c r="L182" s="165"/>
      <c r="M182" s="88"/>
      <c r="N182" s="165"/>
      <c r="O182" s="88"/>
      <c r="P182" s="165"/>
      <c r="Q182" s="166"/>
    </row>
    <row r="183" spans="2:17" ht="19.5" customHeight="1">
      <c r="B183" s="88"/>
      <c r="C183" s="88"/>
      <c r="D183" s="66"/>
      <c r="E183" s="66"/>
      <c r="F183" s="66"/>
      <c r="G183" s="66"/>
      <c r="H183" s="88"/>
      <c r="I183" s="88"/>
      <c r="J183" s="88"/>
      <c r="K183" s="88"/>
      <c r="L183" s="165"/>
      <c r="M183" s="88"/>
      <c r="N183" s="165"/>
      <c r="O183" s="88"/>
      <c r="P183" s="165"/>
      <c r="Q183" s="166"/>
    </row>
    <row r="184" spans="2:17" ht="19.5" customHeight="1">
      <c r="B184" s="88"/>
      <c r="C184" s="88"/>
      <c r="D184" s="66"/>
      <c r="E184" s="66"/>
      <c r="F184" s="66"/>
      <c r="G184" s="66"/>
      <c r="H184" s="88"/>
      <c r="I184" s="88"/>
      <c r="J184" s="88"/>
      <c r="K184" s="88"/>
      <c r="L184" s="165"/>
      <c r="M184" s="88"/>
      <c r="N184" s="165"/>
      <c r="O184" s="88"/>
      <c r="P184" s="165"/>
      <c r="Q184" s="166"/>
    </row>
    <row r="185" spans="2:17" ht="19.5" customHeight="1">
      <c r="B185" s="88"/>
      <c r="C185" s="88"/>
      <c r="D185" s="66"/>
      <c r="E185" s="66"/>
      <c r="F185" s="66"/>
      <c r="G185" s="66"/>
      <c r="H185" s="88"/>
      <c r="I185" s="88"/>
      <c r="J185" s="88"/>
      <c r="K185" s="88"/>
      <c r="L185" s="165"/>
      <c r="M185" s="88"/>
      <c r="N185" s="165"/>
      <c r="O185" s="88"/>
      <c r="P185" s="165"/>
      <c r="Q185" s="166"/>
    </row>
    <row r="186" spans="2:17" ht="19.5" customHeight="1">
      <c r="B186" s="88"/>
      <c r="C186" s="88"/>
      <c r="D186" s="66"/>
      <c r="E186" s="66"/>
      <c r="F186" s="66"/>
      <c r="G186" s="66"/>
      <c r="H186" s="88"/>
      <c r="I186" s="88"/>
      <c r="J186" s="88"/>
      <c r="K186" s="88"/>
      <c r="L186" s="165"/>
      <c r="M186" s="88"/>
      <c r="N186" s="165"/>
      <c r="O186" s="88"/>
      <c r="P186" s="165"/>
      <c r="Q186" s="166"/>
    </row>
    <row r="187" spans="2:17" ht="19.5" customHeight="1">
      <c r="B187" s="88"/>
      <c r="C187" s="88"/>
      <c r="D187" s="66"/>
      <c r="E187" s="66"/>
      <c r="F187" s="66"/>
      <c r="G187" s="66"/>
      <c r="H187" s="88"/>
      <c r="I187" s="88"/>
      <c r="J187" s="88"/>
      <c r="K187" s="88"/>
      <c r="L187" s="165"/>
      <c r="M187" s="88"/>
      <c r="N187" s="165"/>
      <c r="O187" s="88"/>
      <c r="P187" s="165"/>
      <c r="Q187" s="166"/>
    </row>
    <row r="188" spans="2:17" ht="19.5" customHeight="1">
      <c r="B188" s="88"/>
      <c r="C188" s="88"/>
      <c r="D188" s="66"/>
      <c r="E188" s="66"/>
      <c r="F188" s="66"/>
      <c r="G188" s="66"/>
      <c r="H188" s="88"/>
      <c r="I188" s="88"/>
      <c r="J188" s="88"/>
      <c r="K188" s="88"/>
      <c r="L188" s="165"/>
      <c r="M188" s="88"/>
      <c r="N188" s="165"/>
      <c r="O188" s="88"/>
      <c r="P188" s="165"/>
      <c r="Q188" s="166"/>
    </row>
    <row r="189" spans="2:17" ht="19.5" customHeight="1">
      <c r="B189" s="88"/>
      <c r="C189" s="88"/>
      <c r="D189" s="66"/>
      <c r="E189" s="66"/>
      <c r="F189" s="66"/>
      <c r="G189" s="66"/>
      <c r="H189" s="88"/>
      <c r="I189" s="88"/>
      <c r="J189" s="88"/>
      <c r="K189" s="88"/>
      <c r="L189" s="165"/>
      <c r="M189" s="88"/>
      <c r="N189" s="165"/>
      <c r="O189" s="88"/>
      <c r="P189" s="165"/>
      <c r="Q189" s="166"/>
    </row>
    <row r="190" spans="2:17" ht="19.5" customHeight="1">
      <c r="B190" s="88"/>
      <c r="C190" s="88"/>
      <c r="D190" s="66"/>
      <c r="E190" s="66"/>
      <c r="F190" s="66"/>
      <c r="G190" s="66"/>
      <c r="H190" s="88"/>
      <c r="I190" s="88"/>
      <c r="J190" s="88"/>
      <c r="K190" s="88"/>
      <c r="L190" s="165"/>
      <c r="M190" s="88"/>
      <c r="N190" s="165"/>
      <c r="O190" s="88"/>
      <c r="P190" s="165"/>
      <c r="Q190" s="166"/>
    </row>
    <row r="191" spans="2:17" ht="19.5" customHeight="1">
      <c r="B191" s="88"/>
      <c r="C191" s="88"/>
      <c r="D191" s="66"/>
      <c r="E191" s="66"/>
      <c r="F191" s="66"/>
      <c r="G191" s="66"/>
      <c r="H191" s="88"/>
      <c r="I191" s="88"/>
      <c r="J191" s="88"/>
      <c r="K191" s="88"/>
      <c r="L191" s="165"/>
      <c r="M191" s="88"/>
      <c r="N191" s="165"/>
      <c r="O191" s="88"/>
      <c r="P191" s="165"/>
      <c r="Q191" s="166"/>
    </row>
    <row r="192" spans="2:17" ht="19.5" customHeight="1">
      <c r="B192" s="88"/>
      <c r="C192" s="88"/>
      <c r="D192" s="66"/>
      <c r="E192" s="66"/>
      <c r="F192" s="66"/>
      <c r="G192" s="66"/>
      <c r="H192" s="88"/>
      <c r="I192" s="88"/>
      <c r="J192" s="88"/>
      <c r="K192" s="88"/>
      <c r="L192" s="165"/>
      <c r="M192" s="88"/>
      <c r="N192" s="165"/>
      <c r="O192" s="88"/>
      <c r="P192" s="165"/>
      <c r="Q192" s="166"/>
    </row>
    <row r="193" spans="2:17" ht="19.5" customHeight="1">
      <c r="B193" s="88"/>
      <c r="C193" s="88"/>
      <c r="D193" s="66"/>
      <c r="E193" s="66"/>
      <c r="F193" s="66"/>
      <c r="G193" s="66"/>
      <c r="H193" s="88"/>
      <c r="I193" s="88"/>
      <c r="J193" s="88"/>
      <c r="K193" s="88"/>
      <c r="L193" s="165"/>
      <c r="M193" s="88"/>
      <c r="N193" s="165"/>
      <c r="O193" s="88"/>
      <c r="P193" s="165"/>
      <c r="Q193" s="166"/>
    </row>
    <row r="194" spans="2:17" ht="19.5" customHeight="1">
      <c r="B194" s="88"/>
      <c r="C194" s="88"/>
      <c r="D194" s="66"/>
      <c r="E194" s="66"/>
      <c r="F194" s="66"/>
      <c r="G194" s="66"/>
      <c r="H194" s="88"/>
      <c r="I194" s="88"/>
      <c r="J194" s="88"/>
      <c r="K194" s="88"/>
      <c r="L194" s="165"/>
      <c r="M194" s="88"/>
      <c r="N194" s="165"/>
      <c r="O194" s="88"/>
      <c r="P194" s="165"/>
      <c r="Q194" s="166"/>
    </row>
    <row r="195" spans="2:17" ht="19.5" customHeight="1">
      <c r="B195" s="88"/>
      <c r="C195" s="88"/>
      <c r="D195" s="66"/>
      <c r="E195" s="66"/>
      <c r="F195" s="66"/>
      <c r="G195" s="66"/>
      <c r="H195" s="88"/>
      <c r="I195" s="88"/>
      <c r="J195" s="88"/>
      <c r="K195" s="88"/>
      <c r="L195" s="165"/>
      <c r="M195" s="88"/>
      <c r="N195" s="165"/>
      <c r="O195" s="88"/>
      <c r="P195" s="165"/>
      <c r="Q195" s="166"/>
    </row>
    <row r="196" spans="2:17" ht="19.5" customHeight="1">
      <c r="B196" s="88"/>
      <c r="C196" s="88"/>
      <c r="D196" s="66"/>
      <c r="E196" s="66"/>
      <c r="F196" s="66"/>
      <c r="G196" s="66"/>
      <c r="H196" s="88"/>
      <c r="I196" s="88"/>
      <c r="J196" s="88"/>
      <c r="K196" s="88"/>
      <c r="L196" s="165"/>
      <c r="M196" s="88"/>
      <c r="N196" s="165"/>
      <c r="O196" s="88"/>
      <c r="P196" s="165"/>
      <c r="Q196" s="166"/>
    </row>
    <row r="197" spans="2:17" ht="19.5" customHeight="1">
      <c r="B197" s="88"/>
      <c r="C197" s="88"/>
      <c r="D197" s="66"/>
      <c r="E197" s="66"/>
      <c r="F197" s="66"/>
      <c r="G197" s="66"/>
      <c r="H197" s="88"/>
      <c r="I197" s="88"/>
      <c r="J197" s="88"/>
      <c r="K197" s="88"/>
      <c r="L197" s="165"/>
      <c r="M197" s="88"/>
      <c r="N197" s="165"/>
      <c r="O197" s="88"/>
      <c r="P197" s="165"/>
      <c r="Q197" s="166"/>
    </row>
    <row r="198" spans="2:17" ht="19.5" customHeight="1">
      <c r="B198" s="88"/>
      <c r="C198" s="88"/>
      <c r="D198" s="66"/>
      <c r="E198" s="66"/>
      <c r="F198" s="66"/>
      <c r="G198" s="66"/>
      <c r="H198" s="88"/>
      <c r="I198" s="88"/>
      <c r="J198" s="88"/>
      <c r="K198" s="88"/>
      <c r="L198" s="165"/>
      <c r="M198" s="88"/>
      <c r="N198" s="165"/>
      <c r="O198" s="88"/>
      <c r="P198" s="165"/>
      <c r="Q198" s="166"/>
    </row>
    <row r="199" spans="2:17" ht="19.5" customHeight="1">
      <c r="B199" s="88"/>
      <c r="C199" s="88"/>
      <c r="D199" s="66"/>
      <c r="E199" s="66"/>
      <c r="F199" s="66"/>
      <c r="G199" s="66"/>
      <c r="H199" s="88"/>
      <c r="I199" s="88"/>
      <c r="J199" s="88"/>
      <c r="K199" s="88"/>
      <c r="L199" s="165"/>
      <c r="M199" s="88"/>
      <c r="N199" s="165"/>
      <c r="O199" s="88"/>
      <c r="P199" s="165"/>
      <c r="Q199" s="166"/>
    </row>
    <row r="200" spans="2:17" ht="19.5" customHeight="1">
      <c r="B200" s="88"/>
      <c r="C200" s="88"/>
      <c r="D200" s="66"/>
      <c r="E200" s="66"/>
      <c r="F200" s="66"/>
      <c r="G200" s="66"/>
      <c r="H200" s="88"/>
      <c r="I200" s="88"/>
      <c r="J200" s="88"/>
      <c r="K200" s="88"/>
      <c r="L200" s="165"/>
      <c r="M200" s="88"/>
      <c r="N200" s="165"/>
      <c r="O200" s="88"/>
      <c r="P200" s="165"/>
      <c r="Q200" s="166"/>
    </row>
    <row r="201" spans="2:17" ht="19.5" customHeight="1">
      <c r="B201" s="88"/>
      <c r="C201" s="88"/>
      <c r="D201" s="66"/>
      <c r="E201" s="66"/>
      <c r="F201" s="66"/>
      <c r="G201" s="66"/>
      <c r="H201" s="88"/>
      <c r="I201" s="88"/>
      <c r="J201" s="88"/>
      <c r="K201" s="88"/>
      <c r="L201" s="165"/>
      <c r="M201" s="88"/>
      <c r="N201" s="165"/>
      <c r="O201" s="88"/>
      <c r="P201" s="165"/>
      <c r="Q201" s="166"/>
    </row>
    <row r="202" spans="2:17" ht="19.5" customHeight="1">
      <c r="B202" s="88"/>
      <c r="C202" s="88"/>
      <c r="D202" s="66"/>
      <c r="E202" s="66"/>
      <c r="F202" s="66"/>
      <c r="G202" s="66"/>
      <c r="H202" s="88"/>
      <c r="I202" s="88"/>
      <c r="J202" s="88"/>
      <c r="K202" s="88"/>
      <c r="L202" s="165"/>
      <c r="M202" s="88"/>
      <c r="N202" s="165"/>
      <c r="O202" s="88"/>
      <c r="P202" s="165"/>
      <c r="Q202" s="166"/>
    </row>
    <row r="203" spans="2:17" ht="19.5" customHeight="1">
      <c r="B203" s="88"/>
      <c r="C203" s="88"/>
      <c r="D203" s="66"/>
      <c r="E203" s="66"/>
      <c r="F203" s="66"/>
      <c r="G203" s="66"/>
      <c r="H203" s="88"/>
      <c r="I203" s="88"/>
      <c r="J203" s="88"/>
      <c r="K203" s="88"/>
      <c r="L203" s="165"/>
      <c r="M203" s="88"/>
      <c r="N203" s="165"/>
      <c r="O203" s="88"/>
      <c r="P203" s="165"/>
      <c r="Q203" s="166"/>
    </row>
    <row r="204" spans="2:17" ht="19.5" customHeight="1">
      <c r="B204" s="88"/>
      <c r="C204" s="88"/>
      <c r="D204" s="66"/>
      <c r="E204" s="66"/>
      <c r="F204" s="66"/>
      <c r="G204" s="66"/>
      <c r="H204" s="88"/>
      <c r="I204" s="88"/>
      <c r="J204" s="88"/>
      <c r="K204" s="88"/>
      <c r="L204" s="165"/>
      <c r="M204" s="88"/>
      <c r="N204" s="165"/>
      <c r="O204" s="88"/>
      <c r="P204" s="165"/>
      <c r="Q204" s="166"/>
    </row>
    <row r="205" spans="2:17" ht="19.5" customHeight="1">
      <c r="B205" s="88"/>
      <c r="C205" s="88"/>
      <c r="D205" s="66"/>
      <c r="E205" s="66"/>
      <c r="F205" s="66"/>
      <c r="G205" s="66"/>
      <c r="H205" s="88"/>
      <c r="I205" s="88"/>
      <c r="J205" s="88"/>
      <c r="K205" s="88"/>
      <c r="L205" s="165"/>
      <c r="M205" s="88"/>
      <c r="N205" s="165"/>
      <c r="O205" s="88"/>
      <c r="P205" s="165"/>
      <c r="Q205" s="166"/>
    </row>
    <row r="206" spans="2:17" ht="19.5" customHeight="1">
      <c r="B206" s="88"/>
      <c r="C206" s="88"/>
      <c r="D206" s="66"/>
      <c r="E206" s="66"/>
      <c r="F206" s="66"/>
      <c r="G206" s="66"/>
      <c r="H206" s="88"/>
      <c r="I206" s="88"/>
      <c r="J206" s="88"/>
      <c r="K206" s="88"/>
      <c r="L206" s="165"/>
      <c r="M206" s="88"/>
      <c r="N206" s="165"/>
      <c r="O206" s="88"/>
      <c r="P206" s="165"/>
      <c r="Q206" s="166"/>
    </row>
    <row r="207" spans="2:17" ht="19.5" customHeight="1">
      <c r="B207" s="88"/>
      <c r="C207" s="88"/>
      <c r="D207" s="66"/>
      <c r="E207" s="66"/>
      <c r="F207" s="66"/>
      <c r="G207" s="66"/>
      <c r="H207" s="88"/>
      <c r="I207" s="88"/>
      <c r="J207" s="88"/>
      <c r="K207" s="88"/>
      <c r="L207" s="165"/>
      <c r="M207" s="88"/>
      <c r="N207" s="165"/>
      <c r="O207" s="88"/>
      <c r="P207" s="165"/>
      <c r="Q207" s="166"/>
    </row>
    <row r="208" spans="2:17" ht="19.5" customHeight="1">
      <c r="B208" s="88"/>
      <c r="C208" s="88"/>
      <c r="D208" s="66"/>
      <c r="E208" s="66"/>
      <c r="F208" s="66"/>
      <c r="G208" s="66"/>
      <c r="H208" s="88"/>
      <c r="I208" s="88"/>
      <c r="J208" s="88"/>
      <c r="K208" s="88"/>
      <c r="L208" s="165"/>
      <c r="M208" s="88"/>
      <c r="N208" s="165"/>
      <c r="O208" s="88"/>
      <c r="P208" s="165"/>
      <c r="Q208" s="166"/>
    </row>
    <row r="209" spans="2:17" ht="19.5" customHeight="1">
      <c r="B209" s="88"/>
      <c r="C209" s="88"/>
      <c r="D209" s="66"/>
      <c r="E209" s="66"/>
      <c r="F209" s="66"/>
      <c r="G209" s="66"/>
      <c r="H209" s="88"/>
      <c r="I209" s="88"/>
      <c r="J209" s="88"/>
      <c r="K209" s="88"/>
      <c r="L209" s="165"/>
      <c r="M209" s="88"/>
      <c r="N209" s="165"/>
      <c r="O209" s="88"/>
      <c r="P209" s="165"/>
      <c r="Q209" s="166"/>
    </row>
    <row r="210" spans="2:17" ht="19.5" customHeight="1">
      <c r="B210" s="88"/>
      <c r="C210" s="88"/>
      <c r="D210" s="66"/>
      <c r="E210" s="66"/>
      <c r="F210" s="66"/>
      <c r="G210" s="66"/>
      <c r="H210" s="88"/>
      <c r="I210" s="88"/>
      <c r="J210" s="88"/>
      <c r="K210" s="88"/>
      <c r="L210" s="165"/>
      <c r="M210" s="88"/>
      <c r="N210" s="165"/>
      <c r="O210" s="88"/>
      <c r="P210" s="165"/>
      <c r="Q210" s="166"/>
    </row>
    <row r="211" spans="2:17" ht="19.5" customHeight="1">
      <c r="B211" s="88"/>
      <c r="C211" s="88"/>
      <c r="D211" s="66"/>
      <c r="E211" s="66"/>
      <c r="F211" s="66"/>
      <c r="G211" s="66"/>
      <c r="H211" s="88"/>
      <c r="I211" s="88"/>
      <c r="J211" s="88"/>
      <c r="K211" s="88"/>
      <c r="L211" s="165"/>
      <c r="M211" s="88"/>
      <c r="N211" s="165"/>
      <c r="O211" s="88"/>
      <c r="P211" s="165"/>
      <c r="Q211" s="166"/>
    </row>
    <row r="212" spans="2:17" ht="19.5" customHeight="1">
      <c r="B212" s="88"/>
      <c r="C212" s="88"/>
      <c r="D212" s="66"/>
      <c r="E212" s="66"/>
      <c r="F212" s="66"/>
      <c r="G212" s="66"/>
      <c r="H212" s="88"/>
      <c r="I212" s="88"/>
      <c r="J212" s="88"/>
      <c r="K212" s="88"/>
      <c r="L212" s="165"/>
      <c r="M212" s="88"/>
      <c r="N212" s="165"/>
      <c r="O212" s="88"/>
      <c r="P212" s="165"/>
      <c r="Q212" s="166"/>
    </row>
    <row r="213" spans="2:17" ht="19.5" customHeight="1">
      <c r="B213" s="88"/>
      <c r="C213" s="88"/>
      <c r="D213" s="66"/>
      <c r="E213" s="66"/>
      <c r="F213" s="66"/>
      <c r="G213" s="66"/>
      <c r="H213" s="88"/>
      <c r="I213" s="88"/>
      <c r="J213" s="88"/>
      <c r="K213" s="88"/>
      <c r="L213" s="165"/>
      <c r="M213" s="88"/>
      <c r="N213" s="165"/>
      <c r="O213" s="88"/>
      <c r="P213" s="165"/>
      <c r="Q213" s="166"/>
    </row>
    <row r="214" spans="2:17" ht="19.5" customHeight="1">
      <c r="B214" s="88"/>
      <c r="C214" s="88"/>
      <c r="D214" s="66"/>
      <c r="E214" s="66"/>
      <c r="F214" s="66"/>
      <c r="G214" s="66"/>
      <c r="H214" s="88"/>
      <c r="I214" s="88"/>
      <c r="J214" s="88"/>
      <c r="K214" s="88"/>
      <c r="L214" s="165"/>
      <c r="M214" s="88"/>
      <c r="N214" s="165"/>
      <c r="O214" s="88"/>
      <c r="P214" s="165"/>
      <c r="Q214" s="166"/>
    </row>
    <row r="215" spans="2:17" ht="19.5" customHeight="1">
      <c r="B215" s="88"/>
      <c r="C215" s="88"/>
      <c r="D215" s="66"/>
      <c r="E215" s="66"/>
      <c r="F215" s="66"/>
      <c r="G215" s="66"/>
      <c r="H215" s="88"/>
      <c r="I215" s="88"/>
      <c r="J215" s="88"/>
      <c r="K215" s="88"/>
      <c r="L215" s="165"/>
      <c r="M215" s="88"/>
      <c r="N215" s="165"/>
      <c r="O215" s="88"/>
      <c r="P215" s="165"/>
      <c r="Q215" s="166"/>
    </row>
    <row r="216" spans="2:17" ht="19.5" customHeight="1">
      <c r="B216" s="88"/>
      <c r="C216" s="88"/>
      <c r="D216" s="66"/>
      <c r="E216" s="66"/>
      <c r="F216" s="66"/>
      <c r="G216" s="66"/>
      <c r="H216" s="88"/>
      <c r="I216" s="88"/>
      <c r="J216" s="88"/>
      <c r="K216" s="88"/>
      <c r="L216" s="165"/>
      <c r="M216" s="88"/>
      <c r="N216" s="165"/>
      <c r="O216" s="88"/>
      <c r="P216" s="165"/>
      <c r="Q216" s="166"/>
    </row>
    <row r="217" spans="2:17" ht="19.5" customHeight="1">
      <c r="B217" s="88"/>
      <c r="C217" s="88"/>
      <c r="D217" s="66"/>
      <c r="E217" s="66"/>
      <c r="F217" s="66"/>
      <c r="G217" s="66"/>
      <c r="H217" s="88"/>
      <c r="I217" s="88"/>
      <c r="J217" s="88"/>
      <c r="K217" s="88"/>
      <c r="L217" s="165"/>
      <c r="M217" s="88"/>
      <c r="N217" s="165"/>
      <c r="O217" s="88"/>
      <c r="P217" s="165"/>
      <c r="Q217" s="166"/>
    </row>
    <row r="218" spans="2:17" ht="19.5" customHeight="1">
      <c r="B218" s="88"/>
      <c r="C218" s="88"/>
      <c r="D218" s="66"/>
      <c r="E218" s="66"/>
      <c r="F218" s="66"/>
      <c r="G218" s="66"/>
      <c r="H218" s="88"/>
      <c r="I218" s="88"/>
      <c r="J218" s="88"/>
      <c r="K218" s="88"/>
      <c r="L218" s="165"/>
      <c r="M218" s="88"/>
      <c r="N218" s="165"/>
      <c r="O218" s="88"/>
      <c r="P218" s="165"/>
      <c r="Q218" s="166"/>
    </row>
    <row r="219" spans="2:17" ht="19.5" customHeight="1">
      <c r="B219" s="88"/>
      <c r="C219" s="88"/>
      <c r="D219" s="66"/>
      <c r="E219" s="66"/>
      <c r="F219" s="66"/>
      <c r="G219" s="66"/>
      <c r="H219" s="88"/>
      <c r="I219" s="88"/>
      <c r="J219" s="88"/>
      <c r="K219" s="88"/>
      <c r="L219" s="165"/>
      <c r="M219" s="88"/>
      <c r="N219" s="165"/>
      <c r="O219" s="88"/>
      <c r="P219" s="165"/>
      <c r="Q219" s="166"/>
    </row>
  </sheetData>
  <sheetProtection/>
  <mergeCells count="8">
    <mergeCell ref="A94:Q94"/>
    <mergeCell ref="A3:Q3"/>
    <mergeCell ref="M2:Q2"/>
    <mergeCell ref="Q13:Q15"/>
    <mergeCell ref="P13:P15"/>
    <mergeCell ref="P9:Q12"/>
    <mergeCell ref="A4:Q4"/>
    <mergeCell ref="A5:Q5"/>
  </mergeCells>
  <printOptions horizontalCentered="1"/>
  <pageMargins left="0" right="0" top="0.5905511811023623" bottom="0" header="0.5118110236220472" footer="0"/>
  <pageSetup blackAndWhite="1" horizontalDpi="300" verticalDpi="300" orientation="landscape" paperSize="9" scale="55" r:id="rId3"/>
  <headerFooter alignWithMargins="0">
    <oddFooter>&amp;L&amp;D   &amp;T&amp;C&amp;F</oddFooter>
  </headerFooter>
  <rowBreaks count="1" manualBreakCount="1">
    <brk id="55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User</cp:lastModifiedBy>
  <cp:lastPrinted>2013-07-25T11:43:14Z</cp:lastPrinted>
  <dcterms:created xsi:type="dcterms:W3CDTF">2013-07-24T06:26:50Z</dcterms:created>
  <dcterms:modified xsi:type="dcterms:W3CDTF">2013-07-26T05:51:55Z</dcterms:modified>
  <cp:category/>
  <cp:version/>
  <cp:contentType/>
  <cp:contentStatus/>
</cp:coreProperties>
</file>