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ina Ioana Burla\Materiale ministru Marcel Bolos\Executie 2024\Aprilie 2024\Site\"/>
    </mc:Choice>
  </mc:AlternateContent>
  <bookViews>
    <workbookView xWindow="0" yWindow="0" windowWidth="23040" windowHeight="8910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2'!$A$1:$L$59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C56" i="1"/>
  <c r="L55" i="1"/>
  <c r="C55" i="1"/>
  <c r="H54" i="1"/>
  <c r="C54" i="1"/>
  <c r="H53" i="1"/>
  <c r="C53" i="1"/>
  <c r="C52" i="1"/>
  <c r="C50" i="1"/>
  <c r="C49" i="1"/>
  <c r="C48" i="1"/>
  <c r="C47" i="1"/>
  <c r="C46" i="1"/>
  <c r="C45" i="1"/>
  <c r="C44" i="1"/>
  <c r="C43" i="1"/>
  <c r="L42" i="1"/>
  <c r="C37" i="1"/>
  <c r="C36" i="1"/>
  <c r="C35" i="1"/>
  <c r="H33" i="1"/>
  <c r="C33" i="1"/>
  <c r="K32" i="1"/>
  <c r="C32" i="1"/>
  <c r="K31" i="1"/>
  <c r="C31" i="1"/>
  <c r="K30" i="1"/>
  <c r="C28" i="1"/>
  <c r="C26" i="1"/>
  <c r="K25" i="1"/>
  <c r="H25" i="1"/>
  <c r="C25" i="1"/>
  <c r="H24" i="1"/>
  <c r="C24" i="1"/>
  <c r="H23" i="1"/>
  <c r="C23" i="1"/>
  <c r="K22" i="1"/>
  <c r="C22" i="1"/>
  <c r="H21" i="1"/>
  <c r="B20" i="1"/>
  <c r="C20" i="1" s="1"/>
  <c r="C19" i="1"/>
  <c r="H18" i="1"/>
  <c r="C18" i="1"/>
  <c r="C17" i="1"/>
  <c r="H16" i="1"/>
  <c r="K37" i="1" l="1"/>
  <c r="K46" i="1"/>
  <c r="H31" i="1"/>
  <c r="K43" i="1"/>
  <c r="H46" i="1"/>
  <c r="K50" i="1"/>
  <c r="H37" i="1"/>
  <c r="H43" i="1"/>
  <c r="G15" i="1"/>
  <c r="H15" i="1" s="1"/>
  <c r="K17" i="1"/>
  <c r="L26" i="1"/>
  <c r="K33" i="1"/>
  <c r="K42" i="1"/>
  <c r="L45" i="1"/>
  <c r="K55" i="1"/>
  <c r="H17" i="1"/>
  <c r="L19" i="1"/>
  <c r="K28" i="1"/>
  <c r="L33" i="1"/>
  <c r="H42" i="1"/>
  <c r="K49" i="1"/>
  <c r="H55" i="1"/>
  <c r="L43" i="1"/>
  <c r="L46" i="1"/>
  <c r="K54" i="1"/>
  <c r="L25" i="1"/>
  <c r="K27" i="1"/>
  <c r="L28" i="1"/>
  <c r="L31" i="1"/>
  <c r="L50" i="1"/>
  <c r="G41" i="1"/>
  <c r="H41" i="1" s="1"/>
  <c r="K53" i="1"/>
  <c r="H19" i="1"/>
  <c r="L23" i="1"/>
  <c r="H45" i="1"/>
  <c r="K48" i="1"/>
  <c r="L49" i="1"/>
  <c r="L53" i="1"/>
  <c r="K56" i="1"/>
  <c r="C42" i="1"/>
  <c r="K23" i="1"/>
  <c r="K19" i="1"/>
  <c r="K35" i="1"/>
  <c r="K44" i="1"/>
  <c r="K45" i="1"/>
  <c r="K47" i="1"/>
  <c r="L48" i="1"/>
  <c r="L37" i="1"/>
  <c r="L38" i="1"/>
  <c r="L47" i="1"/>
  <c r="L17" i="1"/>
  <c r="C16" i="1"/>
  <c r="L16" i="1"/>
  <c r="H27" i="1"/>
  <c r="H38" i="1"/>
  <c r="G20" i="1"/>
  <c r="L22" i="1"/>
  <c r="L24" i="1"/>
  <c r="K36" i="1"/>
  <c r="L44" i="1"/>
  <c r="H44" i="1"/>
  <c r="L18" i="1"/>
  <c r="K38" i="1"/>
  <c r="K24" i="1"/>
  <c r="B15" i="1"/>
  <c r="K16" i="1"/>
  <c r="L21" i="1"/>
  <c r="C27" i="1"/>
  <c r="H28" i="1"/>
  <c r="K29" i="1"/>
  <c r="H29" i="1"/>
  <c r="H32" i="1"/>
  <c r="C38" i="1"/>
  <c r="B41" i="1"/>
  <c r="C51" i="1"/>
  <c r="C57" i="1"/>
  <c r="L52" i="1"/>
  <c r="K52" i="1"/>
  <c r="K26" i="1"/>
  <c r="H26" i="1"/>
  <c r="H52" i="1"/>
  <c r="K18" i="1"/>
  <c r="K21" i="1"/>
  <c r="H35" i="1"/>
  <c r="L35" i="1"/>
  <c r="C21" i="1"/>
  <c r="H22" i="1"/>
  <c r="L27" i="1"/>
  <c r="H30" i="1"/>
  <c r="H36" i="1"/>
  <c r="L36" i="1"/>
  <c r="L51" i="1"/>
  <c r="K51" i="1"/>
  <c r="H51" i="1"/>
  <c r="L54" i="1"/>
  <c r="H47" i="1"/>
  <c r="H48" i="1"/>
  <c r="H49" i="1"/>
  <c r="H50" i="1"/>
  <c r="K57" i="1"/>
  <c r="L57" i="1"/>
  <c r="H57" i="1"/>
  <c r="G40" i="1" l="1"/>
  <c r="I55" i="1" s="1"/>
  <c r="L41" i="1"/>
  <c r="K20" i="1"/>
  <c r="H20" i="1"/>
  <c r="L20" i="1"/>
  <c r="G14" i="1"/>
  <c r="C41" i="1"/>
  <c r="B40" i="1"/>
  <c r="C15" i="1"/>
  <c r="B14" i="1"/>
  <c r="L15" i="1"/>
  <c r="K41" i="1"/>
  <c r="I44" i="1"/>
  <c r="K15" i="1"/>
  <c r="I54" i="1" l="1"/>
  <c r="I45" i="1"/>
  <c r="I43" i="1"/>
  <c r="I40" i="1"/>
  <c r="H40" i="1"/>
  <c r="I57" i="1"/>
  <c r="I49" i="1"/>
  <c r="I48" i="1"/>
  <c r="I56" i="1"/>
  <c r="I46" i="1"/>
  <c r="I50" i="1"/>
  <c r="I53" i="1"/>
  <c r="I51" i="1"/>
  <c r="I41" i="1"/>
  <c r="I42" i="1"/>
  <c r="I47" i="1"/>
  <c r="I52" i="1"/>
  <c r="D40" i="1"/>
  <c r="D54" i="1"/>
  <c r="C40" i="1"/>
  <c r="D43" i="1"/>
  <c r="D49" i="1"/>
  <c r="D47" i="1"/>
  <c r="D42" i="1"/>
  <c r="D53" i="1"/>
  <c r="D50" i="1"/>
  <c r="D48" i="1"/>
  <c r="D56" i="1"/>
  <c r="D46" i="1"/>
  <c r="D57" i="1"/>
  <c r="D55" i="1"/>
  <c r="D45" i="1"/>
  <c r="D44" i="1"/>
  <c r="D52" i="1"/>
  <c r="D51" i="1"/>
  <c r="D41" i="1"/>
  <c r="L40" i="1"/>
  <c r="C14" i="1"/>
  <c r="B13" i="1"/>
  <c r="K14" i="1"/>
  <c r="H14" i="1"/>
  <c r="G13" i="1"/>
  <c r="L14" i="1"/>
  <c r="K40" i="1"/>
  <c r="L13" i="1" l="1"/>
  <c r="G12" i="1"/>
  <c r="H13" i="1"/>
  <c r="K13" i="1"/>
  <c r="B12" i="1"/>
  <c r="D13" i="1" s="1"/>
  <c r="C13" i="1"/>
  <c r="L12" i="1" l="1"/>
  <c r="G59" i="1"/>
  <c r="I12" i="1"/>
  <c r="I16" i="1"/>
  <c r="I29" i="1"/>
  <c r="I28" i="1"/>
  <c r="I23" i="1"/>
  <c r="I31" i="1"/>
  <c r="K12" i="1"/>
  <c r="I37" i="1"/>
  <c r="I18" i="1"/>
  <c r="I17" i="1"/>
  <c r="H12" i="1"/>
  <c r="I32" i="1"/>
  <c r="I15" i="1"/>
  <c r="I35" i="1"/>
  <c r="I25" i="1"/>
  <c r="I38" i="1"/>
  <c r="I27" i="1"/>
  <c r="I24" i="1"/>
  <c r="I22" i="1"/>
  <c r="I19" i="1"/>
  <c r="I30" i="1"/>
  <c r="I36" i="1"/>
  <c r="I33" i="1"/>
  <c r="I21" i="1"/>
  <c r="I26" i="1"/>
  <c r="I20" i="1"/>
  <c r="I14" i="1"/>
  <c r="I13" i="1"/>
  <c r="B59" i="1"/>
  <c r="C59" i="1" s="1"/>
  <c r="D12" i="1"/>
  <c r="D37" i="1"/>
  <c r="D36" i="1"/>
  <c r="D28" i="1"/>
  <c r="D31" i="1"/>
  <c r="C12" i="1"/>
  <c r="D17" i="1"/>
  <c r="D23" i="1"/>
  <c r="D16" i="1"/>
  <c r="D24" i="1"/>
  <c r="D20" i="1"/>
  <c r="D25" i="1"/>
  <c r="D19" i="1"/>
  <c r="D32" i="1"/>
  <c r="D38" i="1"/>
  <c r="D18" i="1"/>
  <c r="D22" i="1"/>
  <c r="D21" i="1"/>
  <c r="D33" i="1"/>
  <c r="D26" i="1"/>
  <c r="D27" i="1"/>
  <c r="D35" i="1"/>
  <c r="D15" i="1"/>
  <c r="D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<sst xmlns="http://schemas.openxmlformats.org/spreadsheetml/2006/main" count="61" uniqueCount="56">
  <si>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</si>
  <si>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</si>
  <si>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</si>
  <si>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1.01.-30.04.2023
</t>
  </si>
  <si>
    <t xml:space="preserve">
Realizări 1.01.-30.04.2024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</si>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</sst>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68"/>
  <sheetViews>
    <sheetView showZeros="0" tabSelected="1" view="pageBreakPreview" topLeftCell="A45" zoomScale="75" zoomScaleNormal="75" zoomScaleSheetLayoutView="75" workbookViewId="0">
      <selection activeCell="R57" sqref="R57"/>
    </sheetView>
  </sheetViews>
  <sheetFormatPr defaultColWidth="8.85546875" defaultRowHeight="20.100000000000001" customHeight="1" x14ac:dyDescent="0.25"/>
  <cols>
    <col min="1" max="1" width="54.85546875" style="1" customWidth="1"/>
    <col min="2" max="2" width="14" style="1" customWidth="1"/>
    <col min="3" max="3" width="8.28515625" style="1" customWidth="1"/>
    <col min="4" max="4" width="10.28515625" style="1" customWidth="1"/>
    <col min="5" max="5" width="2.5703125" style="1" customWidth="1"/>
    <col min="6" max="6" width="1.42578125" style="1" customWidth="1"/>
    <col min="7" max="7" width="13.28515625" style="4" customWidth="1"/>
    <col min="8" max="8" width="8.7109375" style="4" customWidth="1"/>
    <col min="9" max="9" width="8.28515625" style="4" customWidth="1"/>
    <col min="10" max="10" width="2.28515625" style="4" customWidth="1"/>
    <col min="11" max="11" width="11.7109375" style="4" customWidth="1"/>
    <col min="12" max="12" width="11.5703125" style="5" customWidth="1"/>
    <col min="13" max="16384" width="8.85546875" style="5"/>
  </cols>
  <sheetData>
    <row r="1" spans="1:12" ht="17.45" customHeight="1" x14ac:dyDescent="0.25">
      <c r="F1" s="2"/>
      <c r="G1" s="3"/>
    </row>
    <row r="2" spans="1:12" ht="18" customHeight="1" x14ac:dyDescent="0.25">
      <c r="F2" s="2"/>
      <c r="G2" s="3"/>
      <c r="L2" s="6" t="s">
        <v>0</v>
      </c>
    </row>
    <row r="3" spans="1:12" ht="6.75" customHeight="1" x14ac:dyDescent="0.2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2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25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5" customHeight="1" x14ac:dyDescent="0.25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25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25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25">
      <c r="A10" s="30" t="s">
        <v>10</v>
      </c>
      <c r="B10" s="31">
        <v>1605591.0999999999</v>
      </c>
      <c r="C10" s="31"/>
      <c r="D10" s="31"/>
      <c r="E10" s="31"/>
      <c r="F10" s="31"/>
      <c r="G10" s="31">
        <v>1767300</v>
      </c>
      <c r="H10" s="31"/>
      <c r="I10" s="31"/>
      <c r="J10" s="31"/>
      <c r="K10" s="31"/>
      <c r="L10" s="32"/>
    </row>
    <row r="11" spans="1:12" s="29" customFormat="1" ht="8.25" customHeight="1" x14ac:dyDescent="0.25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">
      <c r="A12" s="36" t="s">
        <v>11</v>
      </c>
      <c r="B12" s="37">
        <f>B13+B31+B32+B34+B35+B33+B36+B37+B38</f>
        <v>158411.50663838998</v>
      </c>
      <c r="C12" s="38">
        <f>B12/$B$10*100</f>
        <v>9.8662421981779804</v>
      </c>
      <c r="D12" s="38">
        <f>B12/B$12*100</f>
        <v>100</v>
      </c>
      <c r="E12" s="38"/>
      <c r="F12" s="38"/>
      <c r="G12" s="37">
        <f>G13+G31+G32+G34+G35+G33+G36+G37+G38+G30+G29</f>
        <v>182695.64539763</v>
      </c>
      <c r="H12" s="38">
        <f>G12/$G$10*100</f>
        <v>10.337557030364398</v>
      </c>
      <c r="I12" s="38">
        <f t="shared" ref="I12:I33" si="0">G12/G$12*100</f>
        <v>100</v>
      </c>
      <c r="J12" s="38"/>
      <c r="K12" s="38">
        <f t="shared" ref="K12:K33" si="1">G12-B12</f>
        <v>24284.138759240013</v>
      </c>
      <c r="L12" s="39">
        <f t="shared" ref="L12:L28" si="2">G12/B12-1</f>
        <v>0.15329782081218402</v>
      </c>
    </row>
    <row r="13" spans="1:12" s="44" customFormat="1" ht="24.95" customHeight="1" x14ac:dyDescent="0.25">
      <c r="A13" s="40" t="s">
        <v>12</v>
      </c>
      <c r="B13" s="41">
        <f>B14+B27+B28</f>
        <v>144680.81069739</v>
      </c>
      <c r="C13" s="42">
        <f>B13/$B$10*100</f>
        <v>9.011062075355925</v>
      </c>
      <c r="D13" s="42">
        <f>B13/B$12*100</f>
        <v>91.332261000241985</v>
      </c>
      <c r="E13" s="42"/>
      <c r="F13" s="42"/>
      <c r="G13" s="41">
        <f>G14+G27+G28</f>
        <v>166915.52528862999</v>
      </c>
      <c r="H13" s="42">
        <f>G13/$G$10*100</f>
        <v>9.4446627787376212</v>
      </c>
      <c r="I13" s="42">
        <f t="shared" si="0"/>
        <v>91.362618372947423</v>
      </c>
      <c r="J13" s="42"/>
      <c r="K13" s="42">
        <f t="shared" si="1"/>
        <v>22234.714591239986</v>
      </c>
      <c r="L13" s="43">
        <f t="shared" si="2"/>
        <v>0.15368115843465535</v>
      </c>
    </row>
    <row r="14" spans="1:12" s="44" customFormat="1" ht="25.5" customHeight="1" x14ac:dyDescent="0.25">
      <c r="A14" s="45" t="s">
        <v>13</v>
      </c>
      <c r="B14" s="41">
        <f>B15+B19+B20+B25+B26</f>
        <v>81358.182283999995</v>
      </c>
      <c r="C14" s="42">
        <f>B14/$B$10*100</f>
        <v>5.0671794508576937</v>
      </c>
      <c r="D14" s="42">
        <f t="shared" ref="D14:D35" si="3">B14/B$12*100</f>
        <v>51.358757965555121</v>
      </c>
      <c r="E14" s="42"/>
      <c r="F14" s="42"/>
      <c r="G14" s="41">
        <f>G15+G19+G20+G25+G26</f>
        <v>90239.62112299999</v>
      </c>
      <c r="H14" s="42">
        <f>G14/$G$10*100</f>
        <v>5.1060726035760755</v>
      </c>
      <c r="I14" s="42">
        <f t="shared" si="0"/>
        <v>49.393416535241954</v>
      </c>
      <c r="J14" s="42"/>
      <c r="K14" s="42">
        <f t="shared" si="1"/>
        <v>8881.4388389999949</v>
      </c>
      <c r="L14" s="43">
        <f t="shared" si="2"/>
        <v>0.10916466653590207</v>
      </c>
    </row>
    <row r="15" spans="1:12" s="44" customFormat="1" ht="40.5" customHeight="1" x14ac:dyDescent="0.25">
      <c r="A15" s="46" t="s">
        <v>14</v>
      </c>
      <c r="B15" s="41">
        <f>B16+B17+B18</f>
        <v>20456.34131</v>
      </c>
      <c r="C15" s="42">
        <f>B15/$B$10*100</f>
        <v>1.2740691767661145</v>
      </c>
      <c r="D15" s="42">
        <f t="shared" si="3"/>
        <v>12.913418819187306</v>
      </c>
      <c r="E15" s="42"/>
      <c r="F15" s="42"/>
      <c r="G15" s="41">
        <f>G16+G17+G18</f>
        <v>25904.229056999997</v>
      </c>
      <c r="H15" s="42">
        <f>G15/$G$10*100</f>
        <v>1.46575165829231</v>
      </c>
      <c r="I15" s="42">
        <f t="shared" si="0"/>
        <v>14.178897915503374</v>
      </c>
      <c r="J15" s="42"/>
      <c r="K15" s="42">
        <f t="shared" si="1"/>
        <v>5447.887746999997</v>
      </c>
      <c r="L15" s="43">
        <f t="shared" si="2"/>
        <v>0.26631779673801304</v>
      </c>
    </row>
    <row r="16" spans="1:12" ht="25.5" customHeight="1" x14ac:dyDescent="0.2">
      <c r="A16" s="47" t="s">
        <v>15</v>
      </c>
      <c r="B16" s="48">
        <v>6378.8149999999996</v>
      </c>
      <c r="C16" s="48">
        <f t="shared" ref="C16:C28" si="4">B16/$B$10*100</f>
        <v>0.39728764067015571</v>
      </c>
      <c r="D16" s="48">
        <f t="shared" si="3"/>
        <v>4.0267371577754663</v>
      </c>
      <c r="E16" s="48"/>
      <c r="F16" s="48"/>
      <c r="G16" s="48">
        <v>9233.2889999999989</v>
      </c>
      <c r="H16" s="48">
        <f t="shared" ref="H16:H28" si="5">G16/$G$10*100</f>
        <v>0.52245170599219148</v>
      </c>
      <c r="I16" s="48">
        <f t="shared" si="0"/>
        <v>5.0539184882617771</v>
      </c>
      <c r="J16" s="48"/>
      <c r="K16" s="48">
        <f t="shared" si="1"/>
        <v>2854.4739999999993</v>
      </c>
      <c r="L16" s="49">
        <f t="shared" si="2"/>
        <v>0.44749283370030324</v>
      </c>
    </row>
    <row r="17" spans="1:12" ht="18" customHeight="1" x14ac:dyDescent="0.2">
      <c r="A17" s="47" t="s">
        <v>16</v>
      </c>
      <c r="B17" s="48">
        <v>13100.937310000001</v>
      </c>
      <c r="C17" s="48">
        <f t="shared" si="4"/>
        <v>0.81595727019164488</v>
      </c>
      <c r="D17" s="48">
        <f t="shared" si="3"/>
        <v>8.270192985352919</v>
      </c>
      <c r="E17" s="48"/>
      <c r="F17" s="48"/>
      <c r="G17" s="48">
        <v>15593.967057</v>
      </c>
      <c r="H17" s="48">
        <f t="shared" si="5"/>
        <v>0.88236106246817192</v>
      </c>
      <c r="I17" s="48">
        <f>G17/G$12*100</f>
        <v>8.5354891864337183</v>
      </c>
      <c r="J17" s="48"/>
      <c r="K17" s="48">
        <f t="shared" si="1"/>
        <v>2493.0297469999987</v>
      </c>
      <c r="L17" s="49">
        <f t="shared" si="2"/>
        <v>0.19029399866657326</v>
      </c>
    </row>
    <row r="18" spans="1:12" ht="31.9" customHeight="1" x14ac:dyDescent="0.2">
      <c r="A18" s="50" t="s">
        <v>17</v>
      </c>
      <c r="B18" s="48">
        <v>976.58899999999994</v>
      </c>
      <c r="C18" s="48">
        <f t="shared" si="4"/>
        <v>6.0824265904314001E-2</v>
      </c>
      <c r="D18" s="48">
        <f t="shared" si="3"/>
        <v>0.61648867605892088</v>
      </c>
      <c r="E18" s="48"/>
      <c r="F18" s="48"/>
      <c r="G18" s="48">
        <v>1076.973</v>
      </c>
      <c r="H18" s="48">
        <f t="shared" si="5"/>
        <v>6.0938889831947035E-2</v>
      </c>
      <c r="I18" s="48">
        <f t="shared" si="0"/>
        <v>0.58949024080788026</v>
      </c>
      <c r="J18" s="48"/>
      <c r="K18" s="48">
        <f t="shared" si="1"/>
        <v>100.38400000000001</v>
      </c>
      <c r="L18" s="49">
        <f t="shared" si="2"/>
        <v>0.10279042667898164</v>
      </c>
    </row>
    <row r="19" spans="1:12" ht="24" customHeight="1" x14ac:dyDescent="0.25">
      <c r="A19" s="46" t="s">
        <v>18</v>
      </c>
      <c r="B19" s="42">
        <v>5294.652</v>
      </c>
      <c r="C19" s="42">
        <f t="shared" si="4"/>
        <v>0.32976341236570139</v>
      </c>
      <c r="D19" s="42">
        <f t="shared" si="3"/>
        <v>3.3423405359600791</v>
      </c>
      <c r="E19" s="42"/>
      <c r="F19" s="42"/>
      <c r="G19" s="42">
        <v>6125.5456899999999</v>
      </c>
      <c r="H19" s="42">
        <f t="shared" si="5"/>
        <v>0.34660474678888697</v>
      </c>
      <c r="I19" s="42">
        <f t="shared" si="0"/>
        <v>3.3528690170299282</v>
      </c>
      <c r="J19" s="42"/>
      <c r="K19" s="42">
        <f t="shared" si="1"/>
        <v>830.89368999999988</v>
      </c>
      <c r="L19" s="43">
        <f t="shared" si="2"/>
        <v>0.15693074634555781</v>
      </c>
    </row>
    <row r="20" spans="1:12" ht="23.25" customHeight="1" x14ac:dyDescent="0.2">
      <c r="A20" s="51" t="s">
        <v>19</v>
      </c>
      <c r="B20" s="41">
        <f>B21+B22+B23+B24</f>
        <v>54456.335973999994</v>
      </c>
      <c r="C20" s="42">
        <f>B20/$B$10*100</f>
        <v>3.3916690229536028</v>
      </c>
      <c r="D20" s="42">
        <f t="shared" si="3"/>
        <v>34.376502774074915</v>
      </c>
      <c r="E20" s="42"/>
      <c r="F20" s="42"/>
      <c r="G20" s="41">
        <f>G21+G22+G23+G24</f>
        <v>56964.118375999999</v>
      </c>
      <c r="H20" s="42">
        <f>G20/$G$10*100</f>
        <v>3.2232285619872116</v>
      </c>
      <c r="I20" s="42">
        <f t="shared" si="0"/>
        <v>31.179789891554233</v>
      </c>
      <c r="J20" s="42"/>
      <c r="K20" s="42">
        <f t="shared" si="1"/>
        <v>2507.7824020000044</v>
      </c>
      <c r="L20" s="43">
        <f t="shared" si="2"/>
        <v>4.6051251101383972E-2</v>
      </c>
    </row>
    <row r="21" spans="1:12" ht="20.25" customHeight="1" x14ac:dyDescent="0.2">
      <c r="A21" s="47" t="s">
        <v>20</v>
      </c>
      <c r="B21" s="34">
        <v>32760.600999999999</v>
      </c>
      <c r="C21" s="48">
        <f t="shared" si="4"/>
        <v>2.0404074860654124</v>
      </c>
      <c r="D21" s="48">
        <f t="shared" si="3"/>
        <v>20.680695294934264</v>
      </c>
      <c r="E21" s="48"/>
      <c r="F21" s="48"/>
      <c r="G21" s="48">
        <v>38566.536</v>
      </c>
      <c r="H21" s="48">
        <f t="shared" si="5"/>
        <v>2.1822291631301987</v>
      </c>
      <c r="I21" s="48">
        <f>G21/G$12*100</f>
        <v>21.109718250843599</v>
      </c>
      <c r="J21" s="48"/>
      <c r="K21" s="48">
        <f t="shared" si="1"/>
        <v>5805.9350000000013</v>
      </c>
      <c r="L21" s="49">
        <f t="shared" si="2"/>
        <v>0.17722309184742979</v>
      </c>
    </row>
    <row r="22" spans="1:12" ht="18" customHeight="1" x14ac:dyDescent="0.2">
      <c r="A22" s="47" t="s">
        <v>21</v>
      </c>
      <c r="B22" s="34">
        <v>13069.697</v>
      </c>
      <c r="C22" s="48">
        <f t="shared" si="4"/>
        <v>0.81401155001419734</v>
      </c>
      <c r="D22" s="48">
        <f t="shared" si="3"/>
        <v>8.2504720000135681</v>
      </c>
      <c r="E22" s="48"/>
      <c r="F22" s="48"/>
      <c r="G22" s="48">
        <v>11977.013000000001</v>
      </c>
      <c r="H22" s="48">
        <f t="shared" si="5"/>
        <v>0.67770118259491885</v>
      </c>
      <c r="I22" s="48">
        <f t="shared" si="0"/>
        <v>6.5557189247354497</v>
      </c>
      <c r="J22" s="48"/>
      <c r="K22" s="48">
        <f t="shared" si="1"/>
        <v>-1092.6839999999993</v>
      </c>
      <c r="L22" s="49">
        <f t="shared" si="2"/>
        <v>-8.3604386543926656E-2</v>
      </c>
    </row>
    <row r="23" spans="1:12" s="53" customFormat="1" ht="23.45" customHeight="1" x14ac:dyDescent="0.2">
      <c r="A23" s="52" t="s">
        <v>22</v>
      </c>
      <c r="B23" s="34">
        <v>5720.9089739999999</v>
      </c>
      <c r="C23" s="48">
        <f t="shared" si="4"/>
        <v>0.3563117019021842</v>
      </c>
      <c r="D23" s="48">
        <f t="shared" si="3"/>
        <v>3.611422614052441</v>
      </c>
      <c r="E23" s="48"/>
      <c r="F23" s="48"/>
      <c r="G23" s="48">
        <v>2953.364376</v>
      </c>
      <c r="H23" s="48">
        <f t="shared" si="5"/>
        <v>0.16711166049906637</v>
      </c>
      <c r="I23" s="48">
        <f t="shared" si="0"/>
        <v>1.6165488616721635</v>
      </c>
      <c r="J23" s="48"/>
      <c r="K23" s="48">
        <f t="shared" si="1"/>
        <v>-2767.544598</v>
      </c>
      <c r="L23" s="49">
        <f t="shared" si="2"/>
        <v>-0.48375959320061712</v>
      </c>
    </row>
    <row r="24" spans="1:12" ht="49.9" customHeight="1" x14ac:dyDescent="0.2">
      <c r="A24" s="52" t="s">
        <v>23</v>
      </c>
      <c r="B24" s="34">
        <v>2905.1290000000004</v>
      </c>
      <c r="C24" s="48">
        <f t="shared" si="4"/>
        <v>0.18093828497180886</v>
      </c>
      <c r="D24" s="48">
        <f t="shared" si="3"/>
        <v>1.8339128650746395</v>
      </c>
      <c r="E24" s="48"/>
      <c r="F24" s="48"/>
      <c r="G24" s="48">
        <v>3467.2049999999999</v>
      </c>
      <c r="H24" s="48">
        <f t="shared" si="5"/>
        <v>0.19618655576302832</v>
      </c>
      <c r="I24" s="48">
        <f t="shared" si="0"/>
        <v>1.89780385430302</v>
      </c>
      <c r="J24" s="48"/>
      <c r="K24" s="48">
        <f t="shared" si="1"/>
        <v>562.07599999999957</v>
      </c>
      <c r="L24" s="49">
        <f t="shared" si="2"/>
        <v>0.19347712270264061</v>
      </c>
    </row>
    <row r="25" spans="1:12" s="44" customFormat="1" ht="35.25" customHeight="1" x14ac:dyDescent="0.25">
      <c r="A25" s="51" t="s">
        <v>24</v>
      </c>
      <c r="B25" s="54">
        <v>561.79300000000001</v>
      </c>
      <c r="C25" s="42">
        <f t="shared" si="4"/>
        <v>3.4989792855727717E-2</v>
      </c>
      <c r="D25" s="42">
        <f t="shared" si="3"/>
        <v>0.35464153578339441</v>
      </c>
      <c r="E25" s="42"/>
      <c r="F25" s="42"/>
      <c r="G25" s="42">
        <v>546.73500000000001</v>
      </c>
      <c r="H25" s="42">
        <f t="shared" si="5"/>
        <v>3.0936173824478018E-2</v>
      </c>
      <c r="I25" s="42">
        <f t="shared" si="0"/>
        <v>0.29926000634008132</v>
      </c>
      <c r="J25" s="42"/>
      <c r="K25" s="42">
        <f t="shared" si="1"/>
        <v>-15.057999999999993</v>
      </c>
      <c r="L25" s="43">
        <f t="shared" si="2"/>
        <v>-2.6803466757328809E-2</v>
      </c>
    </row>
    <row r="26" spans="1:12" s="44" customFormat="1" ht="17.25" customHeight="1" x14ac:dyDescent="0.25">
      <c r="A26" s="55" t="s">
        <v>25</v>
      </c>
      <c r="B26" s="54">
        <v>589.05999999999995</v>
      </c>
      <c r="C26" s="42">
        <f t="shared" si="4"/>
        <v>3.6688045916547493E-2</v>
      </c>
      <c r="D26" s="42">
        <f t="shared" si="3"/>
        <v>0.37185430054943064</v>
      </c>
      <c r="E26" s="42"/>
      <c r="F26" s="42"/>
      <c r="G26" s="42">
        <v>698.99300000000005</v>
      </c>
      <c r="H26" s="42">
        <f t="shared" si="5"/>
        <v>3.955146268318905E-2</v>
      </c>
      <c r="I26" s="42">
        <f t="shared" si="0"/>
        <v>0.38259970481434785</v>
      </c>
      <c r="J26" s="42"/>
      <c r="K26" s="42">
        <f t="shared" si="1"/>
        <v>109.93300000000011</v>
      </c>
      <c r="L26" s="43">
        <f t="shared" si="2"/>
        <v>0.18662445251757065</v>
      </c>
    </row>
    <row r="27" spans="1:12" s="44" customFormat="1" ht="18" customHeight="1" x14ac:dyDescent="0.25">
      <c r="A27" s="56" t="s">
        <v>26</v>
      </c>
      <c r="B27" s="54">
        <v>50569.302336000008</v>
      </c>
      <c r="C27" s="42">
        <f>B27/$B$10*100</f>
        <v>3.1495754016075459</v>
      </c>
      <c r="D27" s="42">
        <f t="shared" si="3"/>
        <v>31.922745644630385</v>
      </c>
      <c r="E27" s="42"/>
      <c r="F27" s="42"/>
      <c r="G27" s="42">
        <v>61438.431513999996</v>
      </c>
      <c r="H27" s="42">
        <f t="shared" si="5"/>
        <v>3.4764008099360604</v>
      </c>
      <c r="I27" s="42">
        <f>G27/G$12*100</f>
        <v>33.628842866113004</v>
      </c>
      <c r="J27" s="42"/>
      <c r="K27" s="42">
        <f t="shared" si="1"/>
        <v>10869.129177999988</v>
      </c>
      <c r="L27" s="43">
        <f t="shared" si="2"/>
        <v>0.21493531996509896</v>
      </c>
    </row>
    <row r="28" spans="1:12" s="44" customFormat="1" ht="18.75" customHeight="1" x14ac:dyDescent="0.25">
      <c r="A28" s="58" t="s">
        <v>27</v>
      </c>
      <c r="B28" s="54">
        <v>12753.326077389998</v>
      </c>
      <c r="C28" s="42">
        <f t="shared" si="4"/>
        <v>0.79430722289068489</v>
      </c>
      <c r="D28" s="42">
        <f t="shared" si="3"/>
        <v>8.0507573900564822</v>
      </c>
      <c r="E28" s="42"/>
      <c r="F28" s="42"/>
      <c r="G28" s="42">
        <v>15237.472651629998</v>
      </c>
      <c r="H28" s="42">
        <f t="shared" si="5"/>
        <v>0.86218936522548506</v>
      </c>
      <c r="I28" s="42">
        <f>G28/G$12*100</f>
        <v>8.3403589715924689</v>
      </c>
      <c r="J28" s="42"/>
      <c r="K28" s="42">
        <f t="shared" si="1"/>
        <v>2484.1465742399996</v>
      </c>
      <c r="L28" s="43">
        <f t="shared" si="2"/>
        <v>0.19478421230396292</v>
      </c>
    </row>
    <row r="29" spans="1:12" s="44" customFormat="1" ht="18.75" customHeight="1" x14ac:dyDescent="0.25">
      <c r="A29" s="42" t="s">
        <v>28</v>
      </c>
      <c r="B29" s="54"/>
      <c r="C29" s="42"/>
      <c r="D29" s="42"/>
      <c r="E29" s="42"/>
      <c r="F29" s="42"/>
      <c r="G29" s="42">
        <v>0</v>
      </c>
      <c r="H29" s="42">
        <f>G29/$G$10*100</f>
        <v>0</v>
      </c>
      <c r="I29" s="42">
        <f>G29/G$12*100</f>
        <v>0</v>
      </c>
      <c r="J29" s="42"/>
      <c r="K29" s="42">
        <f t="shared" si="1"/>
        <v>0</v>
      </c>
      <c r="L29" s="43"/>
    </row>
    <row r="30" spans="1:12" s="44" customFormat="1" ht="16.899999999999999" customHeight="1" x14ac:dyDescent="0.25">
      <c r="A30" s="59" t="s">
        <v>29</v>
      </c>
      <c r="B30" s="54"/>
      <c r="C30" s="42"/>
      <c r="D30" s="42"/>
      <c r="E30" s="42"/>
      <c r="F30" s="42"/>
      <c r="G30" s="42">
        <v>0</v>
      </c>
      <c r="H30" s="42">
        <f>G30/$G$10*100</f>
        <v>0</v>
      </c>
      <c r="I30" s="42">
        <f t="shared" si="0"/>
        <v>0</v>
      </c>
      <c r="J30" s="42"/>
      <c r="K30" s="42">
        <f t="shared" si="1"/>
        <v>0</v>
      </c>
      <c r="L30" s="43"/>
    </row>
    <row r="31" spans="1:12" s="44" customFormat="1" ht="19.5" customHeight="1" x14ac:dyDescent="0.25">
      <c r="A31" s="60" t="s">
        <v>30</v>
      </c>
      <c r="B31" s="54">
        <v>512.69899999999996</v>
      </c>
      <c r="C31" s="42">
        <f>B31/$B$10*100</f>
        <v>3.1932102762652334E-2</v>
      </c>
      <c r="D31" s="42">
        <f t="shared" si="3"/>
        <v>0.32365010022305457</v>
      </c>
      <c r="E31" s="42"/>
      <c r="F31" s="42"/>
      <c r="G31" s="42">
        <v>489.40799999999996</v>
      </c>
      <c r="H31" s="42">
        <f>G31/$G$10*100</f>
        <v>2.7692412154133424E-2</v>
      </c>
      <c r="I31" s="42">
        <f t="shared" si="0"/>
        <v>0.2678815901357815</v>
      </c>
      <c r="J31" s="42"/>
      <c r="K31" s="42">
        <f t="shared" si="1"/>
        <v>-23.290999999999997</v>
      </c>
      <c r="L31" s="43">
        <f>G31/B31-1</f>
        <v>-4.5428214215358365E-2</v>
      </c>
    </row>
    <row r="32" spans="1:12" s="44" customFormat="1" ht="18" customHeight="1" x14ac:dyDescent="0.25">
      <c r="A32" s="60" t="s">
        <v>31</v>
      </c>
      <c r="B32" s="54">
        <v>0</v>
      </c>
      <c r="C32" s="42">
        <f>B32/$B$10*100</f>
        <v>0</v>
      </c>
      <c r="D32" s="42">
        <f t="shared" si="3"/>
        <v>0</v>
      </c>
      <c r="E32" s="42"/>
      <c r="F32" s="42"/>
      <c r="G32" s="42">
        <v>1.390117</v>
      </c>
      <c r="H32" s="42">
        <f>G32/$G$10*100</f>
        <v>7.8657669891925544E-5</v>
      </c>
      <c r="I32" s="42">
        <f t="shared" si="0"/>
        <v>7.6089224621334799E-4</v>
      </c>
      <c r="J32" s="42"/>
      <c r="K32" s="42">
        <f t="shared" si="1"/>
        <v>1.390117</v>
      </c>
      <c r="L32" s="61"/>
    </row>
    <row r="33" spans="1:12" s="44" customFormat="1" ht="34.9" customHeight="1" x14ac:dyDescent="0.25">
      <c r="A33" s="62" t="s">
        <v>32</v>
      </c>
      <c r="B33" s="54">
        <v>554.78278000000012</v>
      </c>
      <c r="C33" s="42">
        <f>B33/$B$10*100</f>
        <v>3.4553179822683383E-2</v>
      </c>
      <c r="D33" s="42">
        <f t="shared" si="3"/>
        <v>0.35021621331234293</v>
      </c>
      <c r="E33" s="42"/>
      <c r="F33" s="42"/>
      <c r="G33" s="42">
        <v>6464.0754589999997</v>
      </c>
      <c r="H33" s="42">
        <f>G33/$G$10*100</f>
        <v>0.36575994222825781</v>
      </c>
      <c r="I33" s="42">
        <f t="shared" si="0"/>
        <v>3.5381661368727153</v>
      </c>
      <c r="J33" s="42"/>
      <c r="K33" s="42">
        <f t="shared" si="1"/>
        <v>5909.2926789999992</v>
      </c>
      <c r="L33" s="61">
        <f>G33/B33-1</f>
        <v>10.651543076012558</v>
      </c>
    </row>
    <row r="34" spans="1:12" s="44" customFormat="1" ht="16.899999999999999" customHeight="1" x14ac:dyDescent="0.25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25">
      <c r="A35" s="60" t="s">
        <v>34</v>
      </c>
      <c r="B35" s="63">
        <v>138.204408</v>
      </c>
      <c r="C35" s="63">
        <f>B35/$B$10*100</f>
        <v>8.6076964427617975E-3</v>
      </c>
      <c r="D35" s="63">
        <f t="shared" si="3"/>
        <v>8.7243919922738153E-2</v>
      </c>
      <c r="E35" s="63"/>
      <c r="F35" s="63"/>
      <c r="G35" s="63">
        <v>64.795000000000002</v>
      </c>
      <c r="H35" s="63">
        <f>G35/$G$10*100</f>
        <v>3.6663271657330389E-3</v>
      </c>
      <c r="I35" s="63">
        <f>G35/G$12*100</f>
        <v>3.5466088892801027E-2</v>
      </c>
      <c r="J35" s="63"/>
      <c r="K35" s="63">
        <f>G35-B35</f>
        <v>-73.409407999999999</v>
      </c>
      <c r="L35" s="61">
        <f>G35/B35-1</f>
        <v>-0.53116546036650292</v>
      </c>
    </row>
    <row r="36" spans="1:12" ht="19.149999999999999" customHeight="1" x14ac:dyDescent="0.25">
      <c r="A36" s="64" t="s">
        <v>35</v>
      </c>
      <c r="B36" s="54">
        <v>28.984000000000002</v>
      </c>
      <c r="C36" s="54">
        <f>B36/$B$10*100</f>
        <v>1.8051918698353524E-3</v>
      </c>
      <c r="D36" s="54">
        <f>B36/B$12*100</f>
        <v>1.8296650675864425E-2</v>
      </c>
      <c r="E36" s="41"/>
      <c r="F36" s="42"/>
      <c r="G36" s="54">
        <v>283.06100000000004</v>
      </c>
      <c r="H36" s="54">
        <f>G36/$G$10*100</f>
        <v>1.6016578962258814E-2</v>
      </c>
      <c r="I36" s="54">
        <f>G36/G$12*100</f>
        <v>0.15493582202461845</v>
      </c>
      <c r="J36" s="54"/>
      <c r="K36" s="54">
        <f>G36-B36</f>
        <v>254.07700000000003</v>
      </c>
      <c r="L36" s="43">
        <f>G36/B36-1</f>
        <v>8.7661123378415677</v>
      </c>
    </row>
    <row r="37" spans="1:12" ht="48" customHeight="1" x14ac:dyDescent="0.25">
      <c r="A37" s="66" t="s">
        <v>36</v>
      </c>
      <c r="B37" s="54">
        <v>12018.797753000001</v>
      </c>
      <c r="C37" s="54">
        <f>B37/$B$10*100</f>
        <v>0.74855906668889738</v>
      </c>
      <c r="D37" s="54">
        <f>B37/B$12*100</f>
        <v>7.5870736968846701</v>
      </c>
      <c r="E37" s="54"/>
      <c r="F37" s="54"/>
      <c r="G37" s="54">
        <v>7205.0285329999988</v>
      </c>
      <c r="H37" s="54">
        <f>G37/$G$10*100</f>
        <v>0.40768565229446035</v>
      </c>
      <c r="I37" s="54">
        <f>G37/G$12*100</f>
        <v>3.9437330415394047</v>
      </c>
      <c r="J37" s="54"/>
      <c r="K37" s="54">
        <f>G37-B37</f>
        <v>-4813.769220000002</v>
      </c>
      <c r="L37" s="43">
        <f>G37/B37-1</f>
        <v>-0.40052002861920544</v>
      </c>
    </row>
    <row r="38" spans="1:12" ht="31.9" customHeight="1" x14ac:dyDescent="0.25">
      <c r="A38" s="66" t="s">
        <v>37</v>
      </c>
      <c r="B38" s="54">
        <v>477.22799999999989</v>
      </c>
      <c r="C38" s="54">
        <f>B38/$B$10*100</f>
        <v>2.9722885235225822E-2</v>
      </c>
      <c r="D38" s="54">
        <f>B38/B$12*100</f>
        <v>0.30125841873935366</v>
      </c>
      <c r="E38" s="54"/>
      <c r="F38" s="54"/>
      <c r="G38" s="54">
        <v>1272.3619999999999</v>
      </c>
      <c r="H38" s="54">
        <f>G38/$G$10*100</f>
        <v>7.199468115203983E-2</v>
      </c>
      <c r="I38" s="54">
        <f>G38/G$12*100</f>
        <v>0.69643805534103076</v>
      </c>
      <c r="J38" s="54"/>
      <c r="K38" s="54">
        <f>G38-B38</f>
        <v>795.13400000000001</v>
      </c>
      <c r="L38" s="61">
        <f>G38/B38-1</f>
        <v>1.6661511897876911</v>
      </c>
    </row>
    <row r="39" spans="1:12" ht="8.4499999999999993" customHeight="1" x14ac:dyDescent="0.25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25">
      <c r="A40" s="36" t="s">
        <v>38</v>
      </c>
      <c r="B40" s="68">
        <f>B41+B55+B56+B57</f>
        <v>185765.74154554002</v>
      </c>
      <c r="C40" s="38">
        <f t="shared" ref="C40:C56" si="6">B40/$B$10*100</f>
        <v>11.56992845473172</v>
      </c>
      <c r="D40" s="38">
        <f>B40/B$40*100</f>
        <v>100</v>
      </c>
      <c r="E40" s="38"/>
      <c r="F40" s="38"/>
      <c r="G40" s="68">
        <f>G41+G55+G56+G57</f>
        <v>239986.22372541999</v>
      </c>
      <c r="H40" s="38">
        <f t="shared" ref="H40:H51" si="7">G40/$G$10*100</f>
        <v>13.579257835422395</v>
      </c>
      <c r="I40" s="38">
        <f t="shared" ref="I40:I51" si="8">G40/G$40*100</f>
        <v>100</v>
      </c>
      <c r="J40" s="38"/>
      <c r="K40" s="38">
        <f t="shared" ref="K40:K57" si="9">G40-B40</f>
        <v>54220.482179879968</v>
      </c>
      <c r="L40" s="39">
        <f t="shared" ref="L40:L55" si="10">G40/B40-1</f>
        <v>0.29187557258283792</v>
      </c>
    </row>
    <row r="41" spans="1:12" s="44" customFormat="1" ht="20.100000000000001" customHeight="1" x14ac:dyDescent="0.25">
      <c r="A41" s="69" t="s">
        <v>39</v>
      </c>
      <c r="B41" s="57">
        <f>B42+B43+B44+B45++B46+B47+B48+B49+B50+B51+B52+B53+B54</f>
        <v>179111.46395754002</v>
      </c>
      <c r="C41" s="42">
        <f t="shared" si="6"/>
        <v>11.155484354487269</v>
      </c>
      <c r="D41" s="42">
        <f t="shared" ref="D41:D56" si="11">B41/B$40*100</f>
        <v>96.417919939038526</v>
      </c>
      <c r="E41" s="42"/>
      <c r="F41" s="42"/>
      <c r="G41" s="57">
        <f>G42+G43+G44+G45++G46+G47+G48+G49+G50+G51+G52+G53+G54</f>
        <v>222163.18973841998</v>
      </c>
      <c r="H41" s="42">
        <f t="shared" si="7"/>
        <v>12.570768388978667</v>
      </c>
      <c r="I41" s="42">
        <f t="shared" si="8"/>
        <v>92.573309538220741</v>
      </c>
      <c r="J41" s="42"/>
      <c r="K41" s="42">
        <f t="shared" si="9"/>
        <v>43051.725780879962</v>
      </c>
      <c r="L41" s="43">
        <f t="shared" si="10"/>
        <v>0.2403627597566047</v>
      </c>
    </row>
    <row r="42" spans="1:12" ht="20.100000000000001" customHeight="1" x14ac:dyDescent="0.25">
      <c r="A42" s="70" t="s">
        <v>40</v>
      </c>
      <c r="B42" s="63">
        <v>41717.750149999993</v>
      </c>
      <c r="C42" s="63">
        <f t="shared" si="6"/>
        <v>2.5982798578043935</v>
      </c>
      <c r="D42" s="63">
        <f t="shared" si="11"/>
        <v>22.457181718714796</v>
      </c>
      <c r="E42" s="63"/>
      <c r="F42" s="63"/>
      <c r="G42" s="71">
        <v>50332.797035000003</v>
      </c>
      <c r="H42" s="63">
        <f t="shared" si="7"/>
        <v>2.8480052642448936</v>
      </c>
      <c r="I42" s="63">
        <f t="shared" si="8"/>
        <v>20.97320265041056</v>
      </c>
      <c r="J42" s="63"/>
      <c r="K42" s="63">
        <f t="shared" si="9"/>
        <v>8615.0468850000107</v>
      </c>
      <c r="L42" s="72">
        <f t="shared" si="10"/>
        <v>0.20650794575507603</v>
      </c>
    </row>
    <row r="43" spans="1:12" ht="19.899999999999999" customHeight="1" x14ac:dyDescent="0.25">
      <c r="A43" s="70" t="s">
        <v>41</v>
      </c>
      <c r="B43" s="63">
        <v>23744.455683000004</v>
      </c>
      <c r="C43" s="63">
        <f t="shared" si="6"/>
        <v>1.4788606939213855</v>
      </c>
      <c r="D43" s="63">
        <f t="shared" si="11"/>
        <v>12.781934648148841</v>
      </c>
      <c r="E43" s="63"/>
      <c r="F43" s="63"/>
      <c r="G43" s="71">
        <v>30275.939533999994</v>
      </c>
      <c r="H43" s="63">
        <f t="shared" si="7"/>
        <v>1.713118289707463</v>
      </c>
      <c r="I43" s="63">
        <f t="shared" si="8"/>
        <v>12.615698961387126</v>
      </c>
      <c r="J43" s="63"/>
      <c r="K43" s="63">
        <f t="shared" si="9"/>
        <v>6531.48385099999</v>
      </c>
      <c r="L43" s="72">
        <f t="shared" si="10"/>
        <v>0.27507406100179632</v>
      </c>
    </row>
    <row r="44" spans="1:12" ht="20.100000000000001" customHeight="1" x14ac:dyDescent="0.25">
      <c r="A44" s="70" t="s">
        <v>42</v>
      </c>
      <c r="B44" s="63">
        <v>12669.90751954</v>
      </c>
      <c r="C44" s="63">
        <f t="shared" si="6"/>
        <v>0.78911171839081573</v>
      </c>
      <c r="D44" s="63">
        <f t="shared" si="11"/>
        <v>6.8203681766769702</v>
      </c>
      <c r="E44" s="63"/>
      <c r="F44" s="63"/>
      <c r="G44" s="71">
        <v>13776.085175420001</v>
      </c>
      <c r="H44" s="63">
        <f t="shared" si="7"/>
        <v>0.77949896313133038</v>
      </c>
      <c r="I44" s="63">
        <f t="shared" si="8"/>
        <v>5.7403649932764038</v>
      </c>
      <c r="J44" s="63"/>
      <c r="K44" s="63">
        <f t="shared" si="9"/>
        <v>1106.1776558800011</v>
      </c>
      <c r="L44" s="72">
        <f t="shared" si="10"/>
        <v>8.730747672577821E-2</v>
      </c>
    </row>
    <row r="45" spans="1:12" ht="20.100000000000001" customHeight="1" x14ac:dyDescent="0.25">
      <c r="A45" s="70" t="s">
        <v>43</v>
      </c>
      <c r="B45" s="63">
        <v>6782.6410000000005</v>
      </c>
      <c r="C45" s="63">
        <f t="shared" si="6"/>
        <v>0.42243887624937643</v>
      </c>
      <c r="D45" s="63">
        <f t="shared" si="11"/>
        <v>3.6511796758484949</v>
      </c>
      <c r="E45" s="63"/>
      <c r="F45" s="63"/>
      <c r="G45" s="71">
        <v>5019.3</v>
      </c>
      <c r="H45" s="63">
        <f t="shared" si="7"/>
        <v>0.28400950602614161</v>
      </c>
      <c r="I45" s="63">
        <f t="shared" si="8"/>
        <v>2.0914950542089565</v>
      </c>
      <c r="J45" s="63"/>
      <c r="K45" s="63">
        <f t="shared" si="9"/>
        <v>-1763.3410000000003</v>
      </c>
      <c r="L45" s="72">
        <f t="shared" si="10"/>
        <v>-0.25997852458946302</v>
      </c>
    </row>
    <row r="46" spans="1:12" ht="31.5" customHeight="1" x14ac:dyDescent="0.25">
      <c r="A46" s="73" t="s">
        <v>44</v>
      </c>
      <c r="B46" s="74">
        <v>813.49299299999984</v>
      </c>
      <c r="C46" s="74">
        <f t="shared" si="6"/>
        <v>5.0666261976663914E-2</v>
      </c>
      <c r="D46" s="74">
        <f>B46/B$40*100</f>
        <v>0.43791335594597464</v>
      </c>
      <c r="E46" s="74"/>
      <c r="F46" s="74"/>
      <c r="G46" s="75">
        <v>691.90664099999412</v>
      </c>
      <c r="H46" s="74">
        <f t="shared" si="7"/>
        <v>3.9150491767102023E-2</v>
      </c>
      <c r="I46" s="74">
        <f t="shared" si="8"/>
        <v>0.28831098313028103</v>
      </c>
      <c r="J46" s="74"/>
      <c r="K46" s="74">
        <f t="shared" si="9"/>
        <v>-121.58635200000572</v>
      </c>
      <c r="L46" s="76">
        <f t="shared" si="10"/>
        <v>-0.14946207655903654</v>
      </c>
    </row>
    <row r="47" spans="1:12" ht="18" customHeight="1" x14ac:dyDescent="0.25">
      <c r="A47" s="70" t="s">
        <v>45</v>
      </c>
      <c r="B47" s="74">
        <v>8560.4001190000017</v>
      </c>
      <c r="C47" s="77">
        <f t="shared" si="6"/>
        <v>0.53316190647793216</v>
      </c>
      <c r="D47" s="77">
        <f t="shared" si="11"/>
        <v>4.6081694330606382</v>
      </c>
      <c r="E47" s="77"/>
      <c r="F47" s="77"/>
      <c r="G47" s="78">
        <v>10644.222004000001</v>
      </c>
      <c r="H47" s="77">
        <f t="shared" si="7"/>
        <v>0.6022872180161829</v>
      </c>
      <c r="I47" s="77">
        <f t="shared" si="8"/>
        <v>4.4353470956643655</v>
      </c>
      <c r="J47" s="77"/>
      <c r="K47" s="77">
        <f t="shared" si="9"/>
        <v>2083.8218849999994</v>
      </c>
      <c r="L47" s="79">
        <f t="shared" si="10"/>
        <v>0.24342575767865204</v>
      </c>
    </row>
    <row r="48" spans="1:12" ht="33" customHeight="1" x14ac:dyDescent="0.25">
      <c r="A48" s="73" t="s">
        <v>46</v>
      </c>
      <c r="B48" s="74">
        <v>1238.0867329999999</v>
      </c>
      <c r="C48" s="74">
        <f t="shared" si="6"/>
        <v>7.7110961377401754E-2</v>
      </c>
      <c r="D48" s="74">
        <f t="shared" si="11"/>
        <v>0.66647742619243167</v>
      </c>
      <c r="E48" s="74"/>
      <c r="F48" s="74"/>
      <c r="G48" s="75">
        <v>6993.6032439999981</v>
      </c>
      <c r="H48" s="74">
        <f t="shared" si="7"/>
        <v>0.39572247179313069</v>
      </c>
      <c r="I48" s="74">
        <f t="shared" si="8"/>
        <v>2.914168628279981</v>
      </c>
      <c r="J48" s="74"/>
      <c r="K48" s="74">
        <f t="shared" si="9"/>
        <v>5755.516510999998</v>
      </c>
      <c r="L48" s="80">
        <f t="shared" si="10"/>
        <v>4.6487183471014539</v>
      </c>
    </row>
    <row r="49" spans="1:15" ht="21" customHeight="1" x14ac:dyDescent="0.25">
      <c r="A49" s="73" t="s">
        <v>47</v>
      </c>
      <c r="B49" s="78">
        <v>66292.958771999998</v>
      </c>
      <c r="C49" s="77">
        <f>B49/$B$10*100</f>
        <v>4.1288818038415886</v>
      </c>
      <c r="D49" s="77">
        <f t="shared" si="11"/>
        <v>35.686320965563198</v>
      </c>
      <c r="E49" s="77"/>
      <c r="F49" s="77"/>
      <c r="G49" s="78">
        <v>83732.775514000023</v>
      </c>
      <c r="H49" s="77">
        <f>G49/$G$10*100</f>
        <v>4.7378925770384219</v>
      </c>
      <c r="I49" s="77">
        <f t="shared" si="8"/>
        <v>34.890659227924182</v>
      </c>
      <c r="J49" s="77"/>
      <c r="K49" s="77">
        <f t="shared" si="9"/>
        <v>17439.816742000025</v>
      </c>
      <c r="L49" s="79">
        <f t="shared" si="10"/>
        <v>0.26307193199779211</v>
      </c>
    </row>
    <row r="50" spans="1:15" ht="48" customHeight="1" x14ac:dyDescent="0.25">
      <c r="A50" s="73" t="s">
        <v>48</v>
      </c>
      <c r="B50" s="81">
        <v>13419.080418</v>
      </c>
      <c r="C50" s="82">
        <f>B50/$B$10*100</f>
        <v>0.83577197320039953</v>
      </c>
      <c r="D50" s="82">
        <f>B50/B$40*100</f>
        <v>7.2236572289139458</v>
      </c>
      <c r="E50" s="82"/>
      <c r="F50" s="83"/>
      <c r="G50" s="82">
        <v>9750.6365820000028</v>
      </c>
      <c r="H50" s="74">
        <f t="shared" si="7"/>
        <v>0.55172503717535237</v>
      </c>
      <c r="I50" s="74">
        <f t="shared" si="8"/>
        <v>4.0629984632602012</v>
      </c>
      <c r="J50" s="84"/>
      <c r="K50" s="74">
        <f t="shared" si="9"/>
        <v>-3668.4438359999967</v>
      </c>
      <c r="L50" s="76">
        <f t="shared" si="10"/>
        <v>-0.2733752031979213</v>
      </c>
    </row>
    <row r="51" spans="1:15" ht="21.6" customHeight="1" x14ac:dyDescent="0.25">
      <c r="A51" s="73" t="s">
        <v>49</v>
      </c>
      <c r="B51" s="74">
        <v>2886.4049999999997</v>
      </c>
      <c r="C51" s="74">
        <f t="shared" si="6"/>
        <v>0.17977211009702285</v>
      </c>
      <c r="D51" s="74">
        <f t="shared" si="11"/>
        <v>1.5537875692178715</v>
      </c>
      <c r="E51" s="74"/>
      <c r="F51" s="74"/>
      <c r="G51" s="75">
        <v>6157.4740000000011</v>
      </c>
      <c r="H51" s="74">
        <f t="shared" si="7"/>
        <v>0.34841136196457878</v>
      </c>
      <c r="I51" s="74">
        <f t="shared" si="8"/>
        <v>2.5657614443090155</v>
      </c>
      <c r="J51" s="74"/>
      <c r="K51" s="74">
        <f t="shared" si="9"/>
        <v>3271.0690000000013</v>
      </c>
      <c r="L51" s="76">
        <f t="shared" si="10"/>
        <v>1.1332675075050109</v>
      </c>
    </row>
    <row r="52" spans="1:15" ht="48.6" customHeight="1" x14ac:dyDescent="0.25">
      <c r="A52" s="73" t="s">
        <v>50</v>
      </c>
      <c r="B52" s="74">
        <v>551.71203099999991</v>
      </c>
      <c r="C52" s="74">
        <f>B52/$B$10*100</f>
        <v>3.4361926333547815E-2</v>
      </c>
      <c r="D52" s="74">
        <f>B52/B$40*100</f>
        <v>0.29699342107422377</v>
      </c>
      <c r="E52" s="74"/>
      <c r="F52" s="74"/>
      <c r="G52" s="75">
        <v>1736.913</v>
      </c>
      <c r="H52" s="74">
        <f>G52/$G$10*100</f>
        <v>9.8280597521643198E-2</v>
      </c>
      <c r="I52" s="74">
        <f>G52/G$40*100</f>
        <v>0.72375529438193387</v>
      </c>
      <c r="J52" s="74"/>
      <c r="K52" s="74">
        <f t="shared" si="9"/>
        <v>1185.200969</v>
      </c>
      <c r="L52" s="80">
        <f t="shared" si="10"/>
        <v>2.1482238965348941</v>
      </c>
    </row>
    <row r="53" spans="1:15" ht="35.450000000000003" customHeight="1" x14ac:dyDescent="0.25">
      <c r="A53" s="73" t="s">
        <v>51</v>
      </c>
      <c r="B53" s="74">
        <v>300.10500000000002</v>
      </c>
      <c r="C53" s="74">
        <f>B53/$B$10*100</f>
        <v>1.8691247105193848E-2</v>
      </c>
      <c r="D53" s="74">
        <f>B53/B$40*100</f>
        <v>0.16155023929771789</v>
      </c>
      <c r="E53" s="48"/>
      <c r="F53" s="48"/>
      <c r="G53" s="75">
        <v>2721.1430089999994</v>
      </c>
      <c r="H53" s="74">
        <f>G53/$G$10*100</f>
        <v>0.15397176534827134</v>
      </c>
      <c r="I53" s="74">
        <f>G53/G$40*100</f>
        <v>1.1338746727867983</v>
      </c>
      <c r="J53" s="74"/>
      <c r="K53" s="74">
        <f t="shared" si="9"/>
        <v>2421.0380089999994</v>
      </c>
      <c r="L53" s="80">
        <f t="shared" si="10"/>
        <v>8.067303140567466</v>
      </c>
      <c r="O53" s="103"/>
    </row>
    <row r="54" spans="1:15" ht="38.450000000000003" customHeight="1" x14ac:dyDescent="0.25">
      <c r="A54" s="73" t="s">
        <v>52</v>
      </c>
      <c r="B54" s="81">
        <v>134.46853900000002</v>
      </c>
      <c r="C54" s="82">
        <f>B54/$B$10*100</f>
        <v>8.3750177115456126E-3</v>
      </c>
      <c r="D54" s="82">
        <f t="shared" si="11"/>
        <v>7.2386080383414167E-2</v>
      </c>
      <c r="E54" s="82"/>
      <c r="F54" s="63"/>
      <c r="G54" s="82">
        <v>330.39399999999995</v>
      </c>
      <c r="H54" s="74">
        <f>G54/$G$10*100</f>
        <v>1.8694845244157751E-2</v>
      </c>
      <c r="I54" s="74">
        <f t="shared" ref="I54:I57" si="12">G54/G$40*100</f>
        <v>0.1376720692009471</v>
      </c>
      <c r="J54" s="84"/>
      <c r="K54" s="74">
        <f t="shared" si="9"/>
        <v>195.92546099999993</v>
      </c>
      <c r="L54" s="80">
        <f t="shared" si="10"/>
        <v>1.4570356936799906</v>
      </c>
    </row>
    <row r="55" spans="1:15" s="44" customFormat="1" ht="20.100000000000001" customHeight="1" x14ac:dyDescent="0.25">
      <c r="A55" s="69" t="s">
        <v>53</v>
      </c>
      <c r="B55" s="71">
        <v>7496.6199009999991</v>
      </c>
      <c r="C55" s="63">
        <f>B55/$B$10*100</f>
        <v>0.46690716590294995</v>
      </c>
      <c r="D55" s="63">
        <f>B55/B$40*100</f>
        <v>4.0355233632581395</v>
      </c>
      <c r="E55" s="63"/>
      <c r="F55" s="63"/>
      <c r="G55" s="71">
        <v>18865.683700000001</v>
      </c>
      <c r="H55" s="63">
        <f>G55/$G$10*100</f>
        <v>1.067486204945397</v>
      </c>
      <c r="I55" s="63">
        <f>G55/G$40*100</f>
        <v>7.8611527808301007</v>
      </c>
      <c r="J55" s="63"/>
      <c r="K55" s="63">
        <f t="shared" si="9"/>
        <v>11369.063799000003</v>
      </c>
      <c r="L55" s="72">
        <f t="shared" si="10"/>
        <v>1.5165586556527222</v>
      </c>
    </row>
    <row r="56" spans="1:15" ht="20.100000000000001" customHeight="1" x14ac:dyDescent="0.25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5" s="44" customFormat="1" ht="32.25" customHeight="1" x14ac:dyDescent="0.25">
      <c r="A57" s="86" t="s">
        <v>54</v>
      </c>
      <c r="B57" s="77">
        <v>-842.3423130000001</v>
      </c>
      <c r="C57" s="63">
        <f>B57/$B$10*100</f>
        <v>-5.2463065658497995E-2</v>
      </c>
      <c r="D57" s="63">
        <f>B57/B$40*100</f>
        <v>-0.45344330229667346</v>
      </c>
      <c r="E57" s="63"/>
      <c r="F57" s="63"/>
      <c r="G57" s="71">
        <v>-1042.6497129999998</v>
      </c>
      <c r="H57" s="63">
        <f>G57/$G$10*100</f>
        <v>-5.8996758501669203E-2</v>
      </c>
      <c r="I57" s="63">
        <f t="shared" si="12"/>
        <v>-0.43446231905084126</v>
      </c>
      <c r="J57" s="63"/>
      <c r="K57" s="63">
        <f t="shared" si="9"/>
        <v>-200.30739999999969</v>
      </c>
      <c r="L57" s="72">
        <f>G57/B57-1</f>
        <v>0.23779809812308406</v>
      </c>
    </row>
    <row r="58" spans="1:15" s="44" customFormat="1" ht="7.5" customHeight="1" x14ac:dyDescent="0.25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5" s="29" customFormat="1" ht="21" customHeight="1" thickBot="1" x14ac:dyDescent="0.3">
      <c r="A59" s="89" t="s">
        <v>55</v>
      </c>
      <c r="B59" s="90">
        <f>B12-B40</f>
        <v>-27354.234907150036</v>
      </c>
      <c r="C59" s="91">
        <f>B59/$B$10*100</f>
        <v>-1.7036862565537416</v>
      </c>
      <c r="D59" s="90">
        <v>0</v>
      </c>
      <c r="E59" s="90"/>
      <c r="F59" s="92"/>
      <c r="G59" s="90">
        <f>G12-G40</f>
        <v>-57290.57832778999</v>
      </c>
      <c r="H59" s="91">
        <f>G59/$G$10*100</f>
        <v>-3.2417008050579974</v>
      </c>
      <c r="I59" s="93">
        <v>0</v>
      </c>
      <c r="J59" s="92"/>
      <c r="K59" s="90">
        <f>G59-B59</f>
        <v>-29936.343420639954</v>
      </c>
      <c r="L59" s="94"/>
    </row>
    <row r="60" spans="1:15" s="29" customFormat="1" ht="13.15" customHeight="1" x14ac:dyDescent="0.25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5" ht="20.100000000000001" customHeight="1" x14ac:dyDescent="0.25">
      <c r="G61" s="97"/>
      <c r="H61" s="97"/>
      <c r="I61" s="97"/>
      <c r="J61" s="97"/>
      <c r="K61" s="97"/>
    </row>
    <row r="62" spans="1:15" ht="20.100000000000001" customHeight="1" x14ac:dyDescent="0.25">
      <c r="G62" s="97"/>
      <c r="H62" s="97"/>
      <c r="I62" s="97"/>
      <c r="J62" s="97"/>
      <c r="K62" s="97"/>
    </row>
    <row r="63" spans="1:15" ht="20.100000000000001" customHeight="1" x14ac:dyDescent="0.25">
      <c r="G63" s="97"/>
      <c r="H63" s="97"/>
      <c r="I63" s="97"/>
      <c r="J63" s="97"/>
      <c r="K63" s="97"/>
    </row>
    <row r="64" spans="1:15" ht="20.100000000000001" customHeight="1" x14ac:dyDescent="0.25">
      <c r="G64" s="97"/>
      <c r="H64" s="97"/>
      <c r="I64" s="97"/>
      <c r="J64" s="97"/>
      <c r="K64" s="97"/>
    </row>
    <row r="65" spans="7:11" ht="20.100000000000001" customHeight="1" x14ac:dyDescent="0.25">
      <c r="G65" s="97"/>
      <c r="H65" s="97"/>
      <c r="I65" s="97"/>
      <c r="J65" s="97"/>
      <c r="K65" s="97"/>
    </row>
    <row r="66" spans="7:11" ht="20.100000000000001" customHeight="1" x14ac:dyDescent="0.25">
      <c r="G66" s="97"/>
      <c r="H66" s="97"/>
      <c r="I66" s="97"/>
      <c r="J66" s="97"/>
      <c r="K66" s="97"/>
    </row>
    <row r="67" spans="7:11" ht="20.100000000000001" customHeight="1" x14ac:dyDescent="0.25">
      <c r="G67" s="97"/>
      <c r="H67" s="97"/>
      <c r="I67" s="97"/>
      <c r="J67" s="97"/>
      <c r="K67" s="97"/>
    </row>
    <row r="68" spans="7:11" ht="20.100000000000001" customHeight="1" x14ac:dyDescent="0.25">
      <c r="G68" s="97"/>
      <c r="H68" s="97"/>
      <c r="I68" s="97"/>
      <c r="J68" s="97"/>
      <c r="K68" s="97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54" firstPageNumber="0" orientation="portrait" r:id="rId1"/>
  <headerFooter alignWithMargins="0"/>
  <rowBreaks count="1" manualBreakCount="1"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IOANA-ALINA BURLA</cp:lastModifiedBy>
  <dcterms:created xsi:type="dcterms:W3CDTF">2024-05-23T10:25:34Z</dcterms:created>
  <dcterms:modified xsi:type="dcterms:W3CDTF">2024-05-24T13:33:50Z</dcterms:modified>
</cp:coreProperties>
</file>