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4 aprilie 2025\"/>
    </mc:Choice>
  </mc:AlternateContent>
  <bookViews>
    <workbookView xWindow="0" yWindow="0" windowWidth="23040" windowHeight="9192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'Sinteza - An 2'!$4:$11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H56" i="1"/>
  <c r="K56" i="1"/>
  <c r="C55" i="1"/>
  <c r="C54" i="1"/>
  <c r="H53" i="1"/>
  <c r="C53" i="1"/>
  <c r="H52" i="1"/>
  <c r="C49" i="1"/>
  <c r="C48" i="1"/>
  <c r="C45" i="1"/>
  <c r="C43" i="1"/>
  <c r="L42" i="1"/>
  <c r="C37" i="1"/>
  <c r="C36" i="1"/>
  <c r="C35" i="1"/>
  <c r="H31" i="1"/>
  <c r="C31" i="1"/>
  <c r="C26" i="1"/>
  <c r="H25" i="1"/>
  <c r="C25" i="1"/>
  <c r="C24" i="1"/>
  <c r="C23" i="1"/>
  <c r="H21" i="1"/>
  <c r="C19" i="1"/>
  <c r="C17" i="1"/>
  <c r="H16" i="1"/>
  <c r="L50" i="1" l="1"/>
  <c r="L48" i="1"/>
  <c r="L57" i="1"/>
  <c r="K43" i="1"/>
  <c r="L49" i="1"/>
  <c r="L47" i="1"/>
  <c r="H57" i="1"/>
  <c r="K37" i="1"/>
  <c r="L46" i="1"/>
  <c r="L54" i="1"/>
  <c r="K55" i="1"/>
  <c r="K16" i="1"/>
  <c r="K19" i="1"/>
  <c r="L22" i="1"/>
  <c r="B20" i="1"/>
  <c r="C20" i="1" s="1"/>
  <c r="L28" i="1"/>
  <c r="K31" i="1"/>
  <c r="K52" i="1"/>
  <c r="H37" i="1"/>
  <c r="H43" i="1"/>
  <c r="C56" i="1"/>
  <c r="C16" i="1"/>
  <c r="K28" i="1"/>
  <c r="L37" i="1"/>
  <c r="H19" i="1"/>
  <c r="H22" i="1"/>
  <c r="C28" i="1"/>
  <c r="H47" i="1"/>
  <c r="H54" i="1"/>
  <c r="H55" i="1"/>
  <c r="L25" i="1"/>
  <c r="H28" i="1"/>
  <c r="C42" i="1"/>
  <c r="L52" i="1"/>
  <c r="L16" i="1"/>
  <c r="L43" i="1"/>
  <c r="K50" i="1"/>
  <c r="C52" i="1"/>
  <c r="L19" i="1"/>
  <c r="K22" i="1"/>
  <c r="K35" i="1"/>
  <c r="K42" i="1"/>
  <c r="K47" i="1"/>
  <c r="K54" i="1"/>
  <c r="L55" i="1"/>
  <c r="C22" i="1"/>
  <c r="K25" i="1"/>
  <c r="L31" i="1"/>
  <c r="H42" i="1"/>
  <c r="C47" i="1"/>
  <c r="K57" i="1"/>
  <c r="C18" i="1"/>
  <c r="L27" i="1"/>
  <c r="B41" i="1"/>
  <c r="C44" i="1"/>
  <c r="L23" i="1"/>
  <c r="H23" i="1"/>
  <c r="K23" i="1"/>
  <c r="K24" i="1"/>
  <c r="H24" i="1"/>
  <c r="C27" i="1"/>
  <c r="L32" i="1"/>
  <c r="H32" i="1"/>
  <c r="L33" i="1"/>
  <c r="K33" i="1"/>
  <c r="H33" i="1"/>
  <c r="C38" i="1"/>
  <c r="L24" i="1"/>
  <c r="L36" i="1"/>
  <c r="H36" i="1"/>
  <c r="K36" i="1"/>
  <c r="B15" i="1"/>
  <c r="L17" i="1"/>
  <c r="H17" i="1"/>
  <c r="G15" i="1"/>
  <c r="L18" i="1"/>
  <c r="K32" i="1"/>
  <c r="H18" i="1"/>
  <c r="C32" i="1"/>
  <c r="K38" i="1"/>
  <c r="C46" i="1"/>
  <c r="C51" i="1"/>
  <c r="K17" i="1"/>
  <c r="K18" i="1"/>
  <c r="G20" i="1"/>
  <c r="L21" i="1"/>
  <c r="K21" i="1"/>
  <c r="H26" i="1"/>
  <c r="L26" i="1"/>
  <c r="K26" i="1"/>
  <c r="K27" i="1"/>
  <c r="H30" i="1"/>
  <c r="K30" i="1"/>
  <c r="L38" i="1"/>
  <c r="L44" i="1"/>
  <c r="G41" i="1"/>
  <c r="H44" i="1"/>
  <c r="K45" i="1"/>
  <c r="K44" i="1"/>
  <c r="H45" i="1"/>
  <c r="K46" i="1"/>
  <c r="K48" i="1"/>
  <c r="L51" i="1"/>
  <c r="K51" i="1"/>
  <c r="H51" i="1"/>
  <c r="C21" i="1"/>
  <c r="H27" i="1"/>
  <c r="C33" i="1"/>
  <c r="L35" i="1"/>
  <c r="H35" i="1"/>
  <c r="H38" i="1"/>
  <c r="L45" i="1"/>
  <c r="H46" i="1"/>
  <c r="H48" i="1"/>
  <c r="K49" i="1"/>
  <c r="H49" i="1"/>
  <c r="K53" i="1"/>
  <c r="C50" i="1"/>
  <c r="H50" i="1"/>
  <c r="L53" i="1"/>
  <c r="G40" i="1" l="1"/>
  <c r="K41" i="1"/>
  <c r="H41" i="1"/>
  <c r="L41" i="1"/>
  <c r="G14" i="1"/>
  <c r="L15" i="1"/>
  <c r="K15" i="1"/>
  <c r="H15" i="1"/>
  <c r="C15" i="1"/>
  <c r="B14" i="1"/>
  <c r="H20" i="1"/>
  <c r="L20" i="1"/>
  <c r="K20" i="1"/>
  <c r="C41" i="1"/>
  <c r="B40" i="1"/>
  <c r="D41" i="1" s="1"/>
  <c r="H14" i="1" l="1"/>
  <c r="G13" i="1"/>
  <c r="L14" i="1"/>
  <c r="K14" i="1"/>
  <c r="I40" i="1"/>
  <c r="I55" i="1"/>
  <c r="I57" i="1"/>
  <c r="I52" i="1"/>
  <c r="I42" i="1"/>
  <c r="I53" i="1"/>
  <c r="I43" i="1"/>
  <c r="I47" i="1"/>
  <c r="L40" i="1"/>
  <c r="K40" i="1"/>
  <c r="H40" i="1"/>
  <c r="I56" i="1"/>
  <c r="I44" i="1"/>
  <c r="I46" i="1"/>
  <c r="I51" i="1"/>
  <c r="I50" i="1"/>
  <c r="I49" i="1"/>
  <c r="I54" i="1"/>
  <c r="I48" i="1"/>
  <c r="I45" i="1"/>
  <c r="D40" i="1"/>
  <c r="D55" i="1"/>
  <c r="D57" i="1"/>
  <c r="D52" i="1"/>
  <c r="D42" i="1"/>
  <c r="D43" i="1"/>
  <c r="D47" i="1"/>
  <c r="C40" i="1"/>
  <c r="D53" i="1"/>
  <c r="D48" i="1"/>
  <c r="D56" i="1"/>
  <c r="D51" i="1"/>
  <c r="D49" i="1"/>
  <c r="D54" i="1"/>
  <c r="D44" i="1"/>
  <c r="D45" i="1"/>
  <c r="D50" i="1"/>
  <c r="D46" i="1"/>
  <c r="C14" i="1"/>
  <c r="B13" i="1"/>
  <c r="I41" i="1"/>
  <c r="K13" i="1" l="1"/>
  <c r="L13" i="1"/>
  <c r="G12" i="1"/>
  <c r="H13" i="1"/>
  <c r="C13" i="1"/>
  <c r="B12" i="1"/>
  <c r="D13" i="1" s="1"/>
  <c r="I12" i="1" l="1"/>
  <c r="G59" i="1"/>
  <c r="I16" i="1"/>
  <c r="I28" i="1"/>
  <c r="I37" i="1"/>
  <c r="I25" i="1"/>
  <c r="L12" i="1"/>
  <c r="K12" i="1"/>
  <c r="I31" i="1"/>
  <c r="I22" i="1"/>
  <c r="H12" i="1"/>
  <c r="I35" i="1"/>
  <c r="I19" i="1"/>
  <c r="I30" i="1"/>
  <c r="I18" i="1"/>
  <c r="I23" i="1"/>
  <c r="I24" i="1"/>
  <c r="I33" i="1"/>
  <c r="I36" i="1"/>
  <c r="I38" i="1"/>
  <c r="I17" i="1"/>
  <c r="I21" i="1"/>
  <c r="I26" i="1"/>
  <c r="I27" i="1"/>
  <c r="I32" i="1"/>
  <c r="I15" i="1"/>
  <c r="I20" i="1"/>
  <c r="I14" i="1"/>
  <c r="B59" i="1"/>
  <c r="C59" i="1" s="1"/>
  <c r="D12" i="1"/>
  <c r="D16" i="1"/>
  <c r="D28" i="1"/>
  <c r="D37" i="1"/>
  <c r="D25" i="1"/>
  <c r="D31" i="1"/>
  <c r="D22" i="1"/>
  <c r="D26" i="1"/>
  <c r="D19" i="1"/>
  <c r="D36" i="1"/>
  <c r="C12" i="1"/>
  <c r="D18" i="1"/>
  <c r="D33" i="1"/>
  <c r="D24" i="1"/>
  <c r="D20" i="1"/>
  <c r="D32" i="1"/>
  <c r="D17" i="1"/>
  <c r="D27" i="1"/>
  <c r="D35" i="1"/>
  <c r="D23" i="1"/>
  <c r="D38" i="1"/>
  <c r="D21" i="1"/>
  <c r="D15" i="1"/>
  <c r="D14" i="1"/>
  <c r="I13" i="1"/>
  <c r="K59" i="1" l="1"/>
  <c r="H59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<sst xmlns="http://schemas.openxmlformats.org/spreadsheetml/2006/main" count="60" uniqueCount="55">
  <si>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</si>
  <si>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</si>
  <si>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</si>
  <si>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1.01.-30.04.2024
</t>
  </si>
  <si>
    <t xml:space="preserve">
Realizări 1.01.-30.04.2025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</si>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</sst>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667042\AppData\Local\Temp\notesE97E9E\BGC%20-%2030%20%20aprilie%202025%20-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l in luna"/>
      <sheetName val="aprilie 2025 "/>
      <sheetName val="UAT aprilie 2025"/>
      <sheetName val="consolidari aprilie"/>
      <sheetName val="martie 2025 (valori)"/>
      <sheetName val="UAT martie 2025 (val)"/>
      <sheetName val="Sinteza - An 2"/>
      <sheetName val="2024 - 2025"/>
      <sheetName val="Progr.30.04.2025.(Stela)"/>
      <sheetName val="Sinteza - Anexa program anual"/>
      <sheetName val="program %.exec"/>
      <sheetName val="dob_trez"/>
      <sheetName val="SPECIAL_CNAIR"/>
      <sheetName val="CNAIR_ex"/>
      <sheetName val="aprilie 2024 "/>
      <sheetName val="leg"/>
      <sheetName val="Sinteza-Anexa program 6 luni"/>
      <sheetName val="progr 6 luni % execuție  "/>
      <sheetName val="Sinteza-anexa program 9 luni "/>
      <sheetName val="program 9 luni .%.exec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66"/>
  <sheetViews>
    <sheetView showZeros="0" tabSelected="1" view="pageBreakPreview" topLeftCell="A25" zoomScale="75" zoomScaleNormal="75" zoomScaleSheetLayoutView="75" workbookViewId="0">
      <selection activeCell="M57" sqref="M57"/>
    </sheetView>
  </sheetViews>
  <sheetFormatPr defaultColWidth="8.88671875"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1760118.4</v>
      </c>
      <c r="C10" s="36"/>
      <c r="D10" s="36"/>
      <c r="E10" s="36"/>
      <c r="F10" s="36"/>
      <c r="G10" s="36">
        <v>1894200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182695.64539763</v>
      </c>
      <c r="C12" s="43">
        <f>B12/$B$10*100</f>
        <v>10.379736124435151</v>
      </c>
      <c r="D12" s="43">
        <f>B12/B$12*100</f>
        <v>100</v>
      </c>
      <c r="E12" s="43"/>
      <c r="F12" s="43"/>
      <c r="G12" s="42">
        <f>G13+G31+G32+G34+G35+G33+G36+G37+G38+G30+G29</f>
        <v>199922.04745122005</v>
      </c>
      <c r="H12" s="43">
        <f>G12/$G$10*100</f>
        <v>10.554431815606591</v>
      </c>
      <c r="I12" s="43">
        <f t="shared" ref="I12:I33" si="0">G12/G$12*100</f>
        <v>100</v>
      </c>
      <c r="J12" s="43"/>
      <c r="K12" s="43">
        <f>G12-B12</f>
        <v>17226.402053590049</v>
      </c>
      <c r="L12" s="44">
        <f>G12/B12-1</f>
        <v>9.4290162286558399E-2</v>
      </c>
    </row>
    <row r="13" spans="1:12" s="49" customFormat="1" ht="24.9" customHeight="1" x14ac:dyDescent="0.3">
      <c r="A13" s="45" t="s">
        <v>12</v>
      </c>
      <c r="B13" s="46">
        <f>B14+B27+B28</f>
        <v>166915.52528862999</v>
      </c>
      <c r="C13" s="47">
        <f>B13/$B$10*100</f>
        <v>9.4831987034866518</v>
      </c>
      <c r="D13" s="47">
        <f>B13/B$12*100</f>
        <v>91.362618372947423</v>
      </c>
      <c r="E13" s="47"/>
      <c r="F13" s="47"/>
      <c r="G13" s="46">
        <f>G14+G27+G28</f>
        <v>185494.36341622</v>
      </c>
      <c r="H13" s="47">
        <f>G13/$G$10*100</f>
        <v>9.7927549053014467</v>
      </c>
      <c r="I13" s="47">
        <f t="shared" si="0"/>
        <v>92.78334519932308</v>
      </c>
      <c r="J13" s="47"/>
      <c r="K13" s="47">
        <f>G13-B13</f>
        <v>18578.838127590017</v>
      </c>
      <c r="L13" s="48">
        <f>G13/B13-1</f>
        <v>0.11130683077840442</v>
      </c>
    </row>
    <row r="14" spans="1:12" s="49" customFormat="1" ht="25.5" customHeight="1" x14ac:dyDescent="0.3">
      <c r="A14" s="50" t="s">
        <v>13</v>
      </c>
      <c r="B14" s="46">
        <f>B15+B19+B20+B25+B26</f>
        <v>90239.62112299999</v>
      </c>
      <c r="C14" s="47">
        <f>B14/$B$10*100</f>
        <v>5.1269062992012353</v>
      </c>
      <c r="D14" s="47">
        <f t="shared" ref="D14:D35" si="1">B14/B$12*100</f>
        <v>49.393416535241954</v>
      </c>
      <c r="E14" s="47"/>
      <c r="F14" s="47"/>
      <c r="G14" s="46">
        <f>G15+G19+G20+G25+G26</f>
        <v>101805.300089</v>
      </c>
      <c r="H14" s="47">
        <f>G14/$G$10*100</f>
        <v>5.3745803024495835</v>
      </c>
      <c r="I14" s="47">
        <f t="shared" si="0"/>
        <v>50.92249773694418</v>
      </c>
      <c r="J14" s="47"/>
      <c r="K14" s="47">
        <f>G14-B14</f>
        <v>11565.678966000007</v>
      </c>
      <c r="L14" s="48">
        <f>G14/B14-1</f>
        <v>0.12816630679594221</v>
      </c>
    </row>
    <row r="15" spans="1:12" s="49" customFormat="1" ht="40.5" customHeight="1" x14ac:dyDescent="0.3">
      <c r="A15" s="51" t="s">
        <v>14</v>
      </c>
      <c r="B15" s="46">
        <f>B16+B17+B18</f>
        <v>25904.229056999997</v>
      </c>
      <c r="C15" s="47">
        <f>B15/$B$10*100</f>
        <v>1.4717321889822865</v>
      </c>
      <c r="D15" s="47">
        <f t="shared" si="1"/>
        <v>14.178897915503374</v>
      </c>
      <c r="E15" s="47"/>
      <c r="F15" s="47"/>
      <c r="G15" s="46">
        <f>G16+G17+G18</f>
        <v>30069.747046999997</v>
      </c>
      <c r="H15" s="47">
        <f>G15/$G$10*100</f>
        <v>1.5874642090064406</v>
      </c>
      <c r="I15" s="47">
        <f t="shared" si="0"/>
        <v>15.040735841972037</v>
      </c>
      <c r="J15" s="47"/>
      <c r="K15" s="47">
        <f>G15-B15</f>
        <v>4165.5179900000003</v>
      </c>
      <c r="L15" s="48">
        <f>G15/B15-1</f>
        <v>0.16080455360528734</v>
      </c>
    </row>
    <row r="16" spans="1:12" ht="25.5" customHeight="1" x14ac:dyDescent="0.25">
      <c r="A16" s="52" t="s">
        <v>15</v>
      </c>
      <c r="B16" s="53">
        <v>9233.2889999999989</v>
      </c>
      <c r="C16" s="53">
        <f t="shared" ref="C16:C28" si="2">B16/$B$10*100</f>
        <v>0.52458340302561457</v>
      </c>
      <c r="D16" s="53">
        <f t="shared" si="1"/>
        <v>5.0539184882617771</v>
      </c>
      <c r="E16" s="53"/>
      <c r="F16" s="53"/>
      <c r="G16" s="53">
        <v>9586.746000000001</v>
      </c>
      <c r="H16" s="53">
        <f>G16/$G$10*100</f>
        <v>0.50611054798859689</v>
      </c>
      <c r="I16" s="53">
        <f t="shared" si="0"/>
        <v>4.7952420066821881</v>
      </c>
      <c r="J16" s="53"/>
      <c r="K16" s="53">
        <f>G16-B16</f>
        <v>353.45700000000215</v>
      </c>
      <c r="L16" s="54">
        <f>G16/B16-1</f>
        <v>3.8280725319006281E-2</v>
      </c>
    </row>
    <row r="17" spans="1:12" ht="18" customHeight="1" x14ac:dyDescent="0.25">
      <c r="A17" s="52" t="s">
        <v>16</v>
      </c>
      <c r="B17" s="53">
        <v>15593.967057</v>
      </c>
      <c r="C17" s="53">
        <f t="shared" si="2"/>
        <v>0.88596125448151675</v>
      </c>
      <c r="D17" s="53">
        <f t="shared" si="1"/>
        <v>8.5354891864337183</v>
      </c>
      <c r="E17" s="53"/>
      <c r="F17" s="53"/>
      <c r="G17" s="53">
        <v>19617.020046999998</v>
      </c>
      <c r="H17" s="53">
        <f t="shared" ref="H17:H28" si="3">G17/$G$10*100</f>
        <v>1.0356361549466793</v>
      </c>
      <c r="I17" s="53">
        <f>G17/G$12*100</f>
        <v>9.812334505921088</v>
      </c>
      <c r="J17" s="53"/>
      <c r="K17" s="53">
        <f>G17-B17</f>
        <v>4023.0529899999983</v>
      </c>
      <c r="L17" s="54">
        <f>G17/B17-1</f>
        <v>0.25798778305063075</v>
      </c>
    </row>
    <row r="18" spans="1:12" ht="31.95" customHeight="1" x14ac:dyDescent="0.25">
      <c r="A18" s="55" t="s">
        <v>17</v>
      </c>
      <c r="B18" s="53">
        <v>1076.973</v>
      </c>
      <c r="C18" s="53">
        <f t="shared" si="2"/>
        <v>6.1187531475155307E-2</v>
      </c>
      <c r="D18" s="53">
        <f t="shared" si="1"/>
        <v>0.58949024080788026</v>
      </c>
      <c r="E18" s="53"/>
      <c r="F18" s="53"/>
      <c r="G18" s="53">
        <v>865.98099999999999</v>
      </c>
      <c r="H18" s="53">
        <f>G18/$G$10*100</f>
        <v>4.5717506071164607E-2</v>
      </c>
      <c r="I18" s="53">
        <f t="shared" si="0"/>
        <v>0.43315932936876056</v>
      </c>
      <c r="J18" s="53"/>
      <c r="K18" s="53">
        <f>G18-B18</f>
        <v>-210.99199999999996</v>
      </c>
      <c r="L18" s="54">
        <f>G18/B18-1</f>
        <v>-0.19591206093374669</v>
      </c>
    </row>
    <row r="19" spans="1:12" ht="24" customHeight="1" x14ac:dyDescent="0.3">
      <c r="A19" s="51" t="s">
        <v>18</v>
      </c>
      <c r="B19" s="47">
        <v>6125.5456899999999</v>
      </c>
      <c r="C19" s="47">
        <f t="shared" si="2"/>
        <v>0.34801895656564924</v>
      </c>
      <c r="D19" s="47">
        <f t="shared" si="1"/>
        <v>3.3528690170299282</v>
      </c>
      <c r="E19" s="47"/>
      <c r="F19" s="47"/>
      <c r="G19" s="47">
        <v>6863.0059999999994</v>
      </c>
      <c r="H19" s="47">
        <f t="shared" si="3"/>
        <v>0.3623168619997888</v>
      </c>
      <c r="I19" s="47">
        <f t="shared" si="0"/>
        <v>3.4328409935250077</v>
      </c>
      <c r="J19" s="47"/>
      <c r="K19" s="47">
        <f>G19-B19</f>
        <v>737.46030999999948</v>
      </c>
      <c r="L19" s="48">
        <f>G19/B19-1</f>
        <v>0.12039095736464911</v>
      </c>
    </row>
    <row r="20" spans="1:12" ht="23.25" customHeight="1" x14ac:dyDescent="0.25">
      <c r="A20" s="56" t="s">
        <v>19</v>
      </c>
      <c r="B20" s="46">
        <f>B21+B22+B23+B24</f>
        <v>56964.118375999999</v>
      </c>
      <c r="C20" s="47">
        <f>B20/$B$10*100</f>
        <v>3.2363799148966343</v>
      </c>
      <c r="D20" s="47">
        <f t="shared" si="1"/>
        <v>31.179789891554233</v>
      </c>
      <c r="E20" s="47"/>
      <c r="F20" s="47"/>
      <c r="G20" s="46">
        <f>G21+G22+G23+G24</f>
        <v>63136.710041999999</v>
      </c>
      <c r="H20" s="47">
        <f>G20/$G$10*100</f>
        <v>3.3331596474501111</v>
      </c>
      <c r="I20" s="47">
        <f t="shared" si="0"/>
        <v>31.580663987249846</v>
      </c>
      <c r="J20" s="47"/>
      <c r="K20" s="47">
        <f>G20-B20</f>
        <v>6172.5916660000003</v>
      </c>
      <c r="L20" s="48">
        <f>G20/B20-1</f>
        <v>0.10835929427112179</v>
      </c>
    </row>
    <row r="21" spans="1:12" ht="20.25" customHeight="1" x14ac:dyDescent="0.25">
      <c r="A21" s="52" t="s">
        <v>20</v>
      </c>
      <c r="B21" s="39">
        <v>38566.536</v>
      </c>
      <c r="C21" s="53">
        <f t="shared" si="2"/>
        <v>2.1911330510492935</v>
      </c>
      <c r="D21" s="53">
        <f t="shared" si="1"/>
        <v>21.109718250843599</v>
      </c>
      <c r="E21" s="53"/>
      <c r="F21" s="53"/>
      <c r="G21" s="53">
        <v>39040.273999999998</v>
      </c>
      <c r="H21" s="53">
        <f t="shared" si="3"/>
        <v>2.0610428677014041</v>
      </c>
      <c r="I21" s="53">
        <f>G21/G$12*100</f>
        <v>19.527748188716217</v>
      </c>
      <c r="J21" s="53"/>
      <c r="K21" s="53">
        <f>G21-B21</f>
        <v>473.73799999999756</v>
      </c>
      <c r="L21" s="54">
        <f>G21/B21-1</f>
        <v>1.2283654409615652E-2</v>
      </c>
    </row>
    <row r="22" spans="1:12" ht="18" customHeight="1" x14ac:dyDescent="0.25">
      <c r="A22" s="52" t="s">
        <v>21</v>
      </c>
      <c r="B22" s="39">
        <v>11977.013000000001</v>
      </c>
      <c r="C22" s="53">
        <f t="shared" si="2"/>
        <v>0.68046632544719732</v>
      </c>
      <c r="D22" s="53">
        <f t="shared" si="1"/>
        <v>6.5557189247354497</v>
      </c>
      <c r="E22" s="53"/>
      <c r="F22" s="53"/>
      <c r="G22" s="53">
        <v>15913.287</v>
      </c>
      <c r="H22" s="53">
        <f t="shared" si="3"/>
        <v>0.84010595502058916</v>
      </c>
      <c r="I22" s="53">
        <f t="shared" si="0"/>
        <v>7.9597459124075645</v>
      </c>
      <c r="J22" s="53"/>
      <c r="K22" s="53">
        <f>G22-B22</f>
        <v>3936.2739999999994</v>
      </c>
      <c r="L22" s="54">
        <f>G22/B22-1</f>
        <v>0.3286523943824724</v>
      </c>
    </row>
    <row r="23" spans="1:12" s="58" customFormat="1" ht="23.4" customHeight="1" x14ac:dyDescent="0.25">
      <c r="A23" s="57" t="s">
        <v>22</v>
      </c>
      <c r="B23" s="39">
        <v>2953.364376</v>
      </c>
      <c r="C23" s="53">
        <f t="shared" si="2"/>
        <v>0.1677935061641308</v>
      </c>
      <c r="D23" s="53">
        <f t="shared" si="1"/>
        <v>1.6165488616721635</v>
      </c>
      <c r="E23" s="53"/>
      <c r="F23" s="53"/>
      <c r="G23" s="53">
        <v>4289.6910420000004</v>
      </c>
      <c r="H23" s="53">
        <f t="shared" si="3"/>
        <v>0.22646452549889137</v>
      </c>
      <c r="I23" s="53">
        <f t="shared" si="0"/>
        <v>2.1456818278367535</v>
      </c>
      <c r="J23" s="53"/>
      <c r="K23" s="53">
        <f>G23-B23</f>
        <v>1336.3266660000004</v>
      </c>
      <c r="L23" s="54">
        <f>G23/B23-1</f>
        <v>0.45247605641194344</v>
      </c>
    </row>
    <row r="24" spans="1:12" ht="49.95" customHeight="1" x14ac:dyDescent="0.25">
      <c r="A24" s="57" t="s">
        <v>23</v>
      </c>
      <c r="B24" s="39">
        <v>3467.2049999999999</v>
      </c>
      <c r="C24" s="53">
        <f t="shared" si="2"/>
        <v>0.19698703223601324</v>
      </c>
      <c r="D24" s="53">
        <f t="shared" si="1"/>
        <v>1.89780385430302</v>
      </c>
      <c r="E24" s="53"/>
      <c r="F24" s="53"/>
      <c r="G24" s="53">
        <v>3893.4580000000001</v>
      </c>
      <c r="H24" s="53">
        <f t="shared" si="3"/>
        <v>0.20554629922922607</v>
      </c>
      <c r="I24" s="53">
        <f t="shared" si="0"/>
        <v>1.9474880582893108</v>
      </c>
      <c r="J24" s="53"/>
      <c r="K24" s="53">
        <f>G24-B24</f>
        <v>426.25300000000016</v>
      </c>
      <c r="L24" s="54">
        <f>G24/B24-1</f>
        <v>0.12293850522250627</v>
      </c>
    </row>
    <row r="25" spans="1:12" s="49" customFormat="1" ht="35.25" customHeight="1" x14ac:dyDescent="0.3">
      <c r="A25" s="56" t="s">
        <v>24</v>
      </c>
      <c r="B25" s="59">
        <v>546.73500000000001</v>
      </c>
      <c r="C25" s="47">
        <f t="shared" si="2"/>
        <v>3.1062398984068349E-2</v>
      </c>
      <c r="D25" s="47">
        <f t="shared" si="1"/>
        <v>0.29926000634008132</v>
      </c>
      <c r="E25" s="47"/>
      <c r="F25" s="47"/>
      <c r="G25" s="47">
        <v>804.74599999999998</v>
      </c>
      <c r="H25" s="47">
        <f t="shared" si="3"/>
        <v>4.2484742899377044E-2</v>
      </c>
      <c r="I25" s="47">
        <f t="shared" si="0"/>
        <v>0.40252989115487819</v>
      </c>
      <c r="J25" s="47"/>
      <c r="K25" s="47">
        <f>G25-B25</f>
        <v>258.01099999999997</v>
      </c>
      <c r="L25" s="48">
        <f>G25/B25-1</f>
        <v>0.47191235241936225</v>
      </c>
    </row>
    <row r="26" spans="1:12" s="49" customFormat="1" ht="17.25" customHeight="1" x14ac:dyDescent="0.3">
      <c r="A26" s="60" t="s">
        <v>25</v>
      </c>
      <c r="B26" s="59">
        <v>698.99300000000005</v>
      </c>
      <c r="C26" s="47">
        <f t="shared" si="2"/>
        <v>3.9712839772597118E-2</v>
      </c>
      <c r="D26" s="47">
        <f t="shared" si="1"/>
        <v>0.38259970481434785</v>
      </c>
      <c r="E26" s="47"/>
      <c r="F26" s="47"/>
      <c r="G26" s="47">
        <v>931.09100000000001</v>
      </c>
      <c r="H26" s="47">
        <f t="shared" si="3"/>
        <v>4.9154841093865483E-2</v>
      </c>
      <c r="I26" s="47">
        <f t="shared" si="0"/>
        <v>0.46572702304240926</v>
      </c>
      <c r="J26" s="47"/>
      <c r="K26" s="47">
        <f>G26-B26</f>
        <v>232.09799999999996</v>
      </c>
      <c r="L26" s="48">
        <f>G26/B26-1</f>
        <v>0.3320462436676761</v>
      </c>
    </row>
    <row r="27" spans="1:12" s="49" customFormat="1" ht="18" customHeight="1" x14ac:dyDescent="0.3">
      <c r="A27" s="61" t="s">
        <v>26</v>
      </c>
      <c r="B27" s="59">
        <v>61438.431513999996</v>
      </c>
      <c r="C27" s="47">
        <f>B27/$B$10*100</f>
        <v>3.4905851512034647</v>
      </c>
      <c r="D27" s="47">
        <f t="shared" si="1"/>
        <v>33.628842866113004</v>
      </c>
      <c r="E27" s="47"/>
      <c r="F27" s="47"/>
      <c r="G27" s="47">
        <v>67685.424798000007</v>
      </c>
      <c r="H27" s="47">
        <f t="shared" si="3"/>
        <v>3.5732987434273049</v>
      </c>
      <c r="I27" s="47">
        <f>G27/G$12*100</f>
        <v>33.85590817066582</v>
      </c>
      <c r="J27" s="47"/>
      <c r="K27" s="47">
        <f>G27-B27</f>
        <v>6246.993284000011</v>
      </c>
      <c r="L27" s="48">
        <f>G27/B27-1</f>
        <v>0.10167891871680523</v>
      </c>
    </row>
    <row r="28" spans="1:12" s="49" customFormat="1" ht="18.75" customHeight="1" x14ac:dyDescent="0.3">
      <c r="A28" s="63" t="s">
        <v>27</v>
      </c>
      <c r="B28" s="59">
        <v>15237.472651629998</v>
      </c>
      <c r="C28" s="47">
        <f t="shared" si="2"/>
        <v>0.86570725308195173</v>
      </c>
      <c r="D28" s="47">
        <f t="shared" si="1"/>
        <v>8.3403589715924689</v>
      </c>
      <c r="E28" s="47"/>
      <c r="F28" s="47"/>
      <c r="G28" s="47">
        <v>16003.638529220001</v>
      </c>
      <c r="H28" s="47">
        <f t="shared" si="3"/>
        <v>0.84487585942455923</v>
      </c>
      <c r="I28" s="47">
        <f>G28/G$12*100</f>
        <v>8.0049392917130895</v>
      </c>
      <c r="J28" s="47"/>
      <c r="K28" s="47">
        <f>G28-B28</f>
        <v>766.16587759000322</v>
      </c>
      <c r="L28" s="48">
        <f>G28/B28-1</f>
        <v>5.0281690087761621E-2</v>
      </c>
    </row>
    <row r="29" spans="1:12" s="49" customFormat="1" ht="16.8" hidden="1" customHeight="1" x14ac:dyDescent="0.3">
      <c r="A29" s="64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6.95" customHeight="1" x14ac:dyDescent="0.3">
      <c r="A30" s="65" t="s">
        <v>28</v>
      </c>
      <c r="B30" s="59"/>
      <c r="C30" s="47"/>
      <c r="D30" s="47"/>
      <c r="E30" s="47"/>
      <c r="F30" s="47"/>
      <c r="G30" s="47">
        <v>0</v>
      </c>
      <c r="H30" s="47">
        <f>G30/$G$10*100</f>
        <v>0</v>
      </c>
      <c r="I30" s="47">
        <f t="shared" si="0"/>
        <v>0</v>
      </c>
      <c r="J30" s="47"/>
      <c r="K30" s="47">
        <f>G30-B30</f>
        <v>0</v>
      </c>
      <c r="L30" s="48"/>
    </row>
    <row r="31" spans="1:12" s="49" customFormat="1" ht="19.5" customHeight="1" x14ac:dyDescent="0.3">
      <c r="A31" s="66" t="s">
        <v>29</v>
      </c>
      <c r="B31" s="59">
        <v>489.40799999999996</v>
      </c>
      <c r="C31" s="47">
        <f>B31/$B$10*100</f>
        <v>2.7805402182035022E-2</v>
      </c>
      <c r="D31" s="47">
        <f t="shared" si="1"/>
        <v>0.2678815901357815</v>
      </c>
      <c r="E31" s="47"/>
      <c r="F31" s="47"/>
      <c r="G31" s="47">
        <v>387.40900000000005</v>
      </c>
      <c r="H31" s="47">
        <f>G31/$G$10*100</f>
        <v>2.0452380952380955E-2</v>
      </c>
      <c r="I31" s="47">
        <f t="shared" si="0"/>
        <v>0.1937800282355181</v>
      </c>
      <c r="J31" s="47"/>
      <c r="K31" s="47">
        <f>G31-B31</f>
        <v>-101.99899999999991</v>
      </c>
      <c r="L31" s="48">
        <f>G31/B31-1</f>
        <v>-0.20841302144631868</v>
      </c>
    </row>
    <row r="32" spans="1:12" s="49" customFormat="1" ht="18" customHeight="1" x14ac:dyDescent="0.3">
      <c r="A32" s="66" t="s">
        <v>30</v>
      </c>
      <c r="B32" s="59">
        <v>1.390117</v>
      </c>
      <c r="C32" s="47">
        <f>B32/$B$10*100</f>
        <v>7.8978607348232933E-5</v>
      </c>
      <c r="D32" s="47">
        <f t="shared" si="1"/>
        <v>7.6089224621334799E-4</v>
      </c>
      <c r="E32" s="47"/>
      <c r="F32" s="47"/>
      <c r="G32" s="47">
        <v>10.081702999999999</v>
      </c>
      <c r="H32" s="47">
        <f>G32/$G$10*100</f>
        <v>5.3224068208214544E-4</v>
      </c>
      <c r="I32" s="47">
        <f t="shared" si="0"/>
        <v>5.0428170021917587E-3</v>
      </c>
      <c r="J32" s="47"/>
      <c r="K32" s="47">
        <f>G32-B32</f>
        <v>8.6915859999999991</v>
      </c>
      <c r="L32" s="48">
        <f>G32/B32-1</f>
        <v>6.2524132860759192</v>
      </c>
    </row>
    <row r="33" spans="1:12" s="49" customFormat="1" ht="34.950000000000003" customHeight="1" x14ac:dyDescent="0.3">
      <c r="A33" s="67" t="s">
        <v>31</v>
      </c>
      <c r="B33" s="59">
        <v>6464.0754589999997</v>
      </c>
      <c r="C33" s="47">
        <f>B33/$B$10*100</f>
        <v>0.36725230865150887</v>
      </c>
      <c r="D33" s="47">
        <f t="shared" si="1"/>
        <v>3.5381661368727153</v>
      </c>
      <c r="E33" s="47"/>
      <c r="F33" s="47"/>
      <c r="G33" s="47">
        <v>9992.3466579999986</v>
      </c>
      <c r="H33" s="47">
        <f>G33/$G$10*100</f>
        <v>0.52752331633407235</v>
      </c>
      <c r="I33" s="47">
        <f t="shared" si="0"/>
        <v>4.9981214105153056</v>
      </c>
      <c r="J33" s="47"/>
      <c r="K33" s="47">
        <f>G33-B33</f>
        <v>3528.2711989999989</v>
      </c>
      <c r="L33" s="48">
        <f>G33/B33-1</f>
        <v>0.54582766265321836</v>
      </c>
    </row>
    <row r="34" spans="1:12" s="49" customFormat="1" ht="16.95" customHeight="1" x14ac:dyDescent="0.3">
      <c r="A34" s="68" t="s">
        <v>32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1:12" ht="18.600000000000001" customHeight="1" x14ac:dyDescent="0.3">
      <c r="A35" s="66" t="s">
        <v>33</v>
      </c>
      <c r="B35" s="68">
        <v>64.795000000000002</v>
      </c>
      <c r="C35" s="68">
        <f>B35/$B$10*100</f>
        <v>3.6812864407303513E-3</v>
      </c>
      <c r="D35" s="68">
        <f t="shared" si="1"/>
        <v>3.5466088892801027E-2</v>
      </c>
      <c r="E35" s="68"/>
      <c r="F35" s="68"/>
      <c r="G35" s="68">
        <v>-67.414000000000001</v>
      </c>
      <c r="H35" s="68">
        <f>G35/$G$10*100</f>
        <v>-3.558969485798754E-3</v>
      </c>
      <c r="I35" s="68">
        <f>G35/G$12*100</f>
        <v>-3.3720142855404013E-2</v>
      </c>
      <c r="J35" s="68"/>
      <c r="K35" s="68">
        <f>G35-B35</f>
        <v>-132.209</v>
      </c>
      <c r="L35" s="48">
        <f>G35/B35-1</f>
        <v>-2.0404197854772743</v>
      </c>
    </row>
    <row r="36" spans="1:12" ht="19.2" customHeight="1" x14ac:dyDescent="0.3">
      <c r="A36" s="69" t="s">
        <v>34</v>
      </c>
      <c r="B36" s="59">
        <v>283.06100000000004</v>
      </c>
      <c r="C36" s="59">
        <f>B36/$B$10*100</f>
        <v>1.6081929488379876E-2</v>
      </c>
      <c r="D36" s="59">
        <f>B36/B$12*100</f>
        <v>0.15493582202461845</v>
      </c>
      <c r="E36" s="46"/>
      <c r="F36" s="47"/>
      <c r="G36" s="59">
        <v>7.4897409999999995</v>
      </c>
      <c r="H36" s="59">
        <f>G36/$G$10*100</f>
        <v>3.9540391722099041E-4</v>
      </c>
      <c r="I36" s="59">
        <f>G36/G$12*100</f>
        <v>3.7463306801254416E-3</v>
      </c>
      <c r="J36" s="59"/>
      <c r="K36" s="59">
        <f>G36-B36</f>
        <v>-275.57125900000005</v>
      </c>
      <c r="L36" s="48">
        <f>G36/B36-1</f>
        <v>-0.97354018745076154</v>
      </c>
    </row>
    <row r="37" spans="1:12" ht="48" customHeight="1" x14ac:dyDescent="0.3">
      <c r="A37" s="71" t="s">
        <v>35</v>
      </c>
      <c r="B37" s="59">
        <v>7205.0285329999988</v>
      </c>
      <c r="C37" s="59">
        <f>B37/$B$10*100</f>
        <v>0.40934908316395074</v>
      </c>
      <c r="D37" s="59">
        <f>B37/B$12*100</f>
        <v>3.9437330415394047</v>
      </c>
      <c r="E37" s="59"/>
      <c r="F37" s="59"/>
      <c r="G37" s="59">
        <v>813.58693299999982</v>
      </c>
      <c r="H37" s="59">
        <f>G37/$G$10*100</f>
        <v>4.2951479938760417E-2</v>
      </c>
      <c r="I37" s="59">
        <f>G37/G$12*100</f>
        <v>0.40695208125982746</v>
      </c>
      <c r="J37" s="59"/>
      <c r="K37" s="59">
        <f>G37-B37</f>
        <v>-6391.4415999999992</v>
      </c>
      <c r="L37" s="48">
        <f>G37/B37-1</f>
        <v>-0.88708067854642603</v>
      </c>
    </row>
    <row r="38" spans="1:12" ht="31.95" customHeight="1" x14ac:dyDescent="0.3">
      <c r="A38" s="71" t="s">
        <v>36</v>
      </c>
      <c r="B38" s="59">
        <v>1272.3619999999999</v>
      </c>
      <c r="C38" s="59">
        <f>B38/$B$10*100</f>
        <v>7.2288432414546661E-2</v>
      </c>
      <c r="D38" s="59">
        <f>B38/B$12*100</f>
        <v>0.69643805534103076</v>
      </c>
      <c r="E38" s="59"/>
      <c r="F38" s="59"/>
      <c r="G38" s="59">
        <v>3284.1839999999997</v>
      </c>
      <c r="H38" s="59">
        <f>G38/$G$10*100</f>
        <v>0.17338105796642381</v>
      </c>
      <c r="I38" s="59">
        <f>G38/G$12*100</f>
        <v>1.6427322758393239</v>
      </c>
      <c r="J38" s="59"/>
      <c r="K38" s="59">
        <f>G38-B38</f>
        <v>2011.8219999999999</v>
      </c>
      <c r="L38" s="48">
        <f>G38/B38-1</f>
        <v>1.5811710818147668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37</v>
      </c>
      <c r="B40" s="73">
        <f>B41+B55+B56+B57</f>
        <v>239986.22372541999</v>
      </c>
      <c r="C40" s="43">
        <f t="shared" ref="C40:C56" si="4">B40/$B$10*100</f>
        <v>13.634663652480425</v>
      </c>
      <c r="D40" s="43">
        <f>B40/B$40*100</f>
        <v>100</v>
      </c>
      <c r="E40" s="43"/>
      <c r="F40" s="43"/>
      <c r="G40" s="73">
        <f>G41+G55+G56+G57</f>
        <v>255893.07486282004</v>
      </c>
      <c r="H40" s="43">
        <f t="shared" ref="H40:H51" si="5">G40/$G$10*100</f>
        <v>13.509295473699718</v>
      </c>
      <c r="I40" s="43">
        <f t="shared" ref="I40:I51" si="6">G40/G$40*100</f>
        <v>100</v>
      </c>
      <c r="J40" s="43"/>
      <c r="K40" s="43">
        <f>G40-B40</f>
        <v>15906.851137400052</v>
      </c>
      <c r="L40" s="44">
        <f>G40/B40-1</f>
        <v>6.6282351088618574E-2</v>
      </c>
    </row>
    <row r="41" spans="1:12" s="49" customFormat="1" ht="20.100000000000001" customHeight="1" x14ac:dyDescent="0.3">
      <c r="A41" s="74" t="s">
        <v>38</v>
      </c>
      <c r="B41" s="62">
        <f>B42+B43+B44+B45++B46+B47+B48+B49+B50+B51+B52+B53+B54</f>
        <v>222163.18973841998</v>
      </c>
      <c r="C41" s="47">
        <f t="shared" si="4"/>
        <v>12.622059387505976</v>
      </c>
      <c r="D41" s="47">
        <f t="shared" ref="D41:D56" si="7">B41/B$40*100</f>
        <v>92.573309538220741</v>
      </c>
      <c r="E41" s="47"/>
      <c r="F41" s="47"/>
      <c r="G41" s="62">
        <f>G42+G43+G44+G45++G46+G47+G48+G49+G50+G51+G52+G53+G54</f>
        <v>238630.71079782004</v>
      </c>
      <c r="H41" s="47">
        <f t="shared" si="5"/>
        <v>12.597968049721256</v>
      </c>
      <c r="I41" s="47">
        <f t="shared" si="6"/>
        <v>93.254071422505646</v>
      </c>
      <c r="J41" s="47"/>
      <c r="K41" s="47">
        <f>G41-B41</f>
        <v>16467.521059400053</v>
      </c>
      <c r="L41" s="48">
        <f>G41/B41-1</f>
        <v>7.4123535401113383E-2</v>
      </c>
    </row>
    <row r="42" spans="1:12" ht="20.100000000000001" customHeight="1" x14ac:dyDescent="0.3">
      <c r="A42" s="75" t="s">
        <v>39</v>
      </c>
      <c r="B42" s="68">
        <v>50332.797035000003</v>
      </c>
      <c r="C42" s="68">
        <f t="shared" si="4"/>
        <v>2.8596256385365897</v>
      </c>
      <c r="D42" s="68">
        <f t="shared" si="7"/>
        <v>20.97320265041056</v>
      </c>
      <c r="E42" s="68"/>
      <c r="F42" s="68"/>
      <c r="G42" s="76">
        <v>56549.808349999999</v>
      </c>
      <c r="H42" s="68">
        <f t="shared" si="5"/>
        <v>2.9854190872135993</v>
      </c>
      <c r="I42" s="68">
        <f t="shared" si="6"/>
        <v>22.098999115281021</v>
      </c>
      <c r="J42" s="68"/>
      <c r="K42" s="68">
        <f>G42-B42</f>
        <v>6217.0113149999961</v>
      </c>
      <c r="L42" s="77">
        <f>G42/B42-1</f>
        <v>0.1235180971698604</v>
      </c>
    </row>
    <row r="43" spans="1:12" ht="19.95" customHeight="1" x14ac:dyDescent="0.3">
      <c r="A43" s="75" t="s">
        <v>40</v>
      </c>
      <c r="B43" s="68">
        <v>30275.939533999994</v>
      </c>
      <c r="C43" s="68">
        <f t="shared" si="4"/>
        <v>1.7201081207946007</v>
      </c>
      <c r="D43" s="68">
        <f t="shared" si="7"/>
        <v>12.615698961387126</v>
      </c>
      <c r="E43" s="68"/>
      <c r="F43" s="68"/>
      <c r="G43" s="76">
        <v>30528.386370000004</v>
      </c>
      <c r="H43" s="68">
        <f t="shared" si="5"/>
        <v>1.6116770335761803</v>
      </c>
      <c r="I43" s="68">
        <f t="shared" si="6"/>
        <v>11.93013386015458</v>
      </c>
      <c r="J43" s="68"/>
      <c r="K43" s="68">
        <f>G43-B43</f>
        <v>252.44683600001008</v>
      </c>
      <c r="L43" s="77">
        <f>G43/B43-1</f>
        <v>8.3381999001719276E-3</v>
      </c>
    </row>
    <row r="44" spans="1:12" ht="20.100000000000001" customHeight="1" x14ac:dyDescent="0.3">
      <c r="A44" s="75" t="s">
        <v>41</v>
      </c>
      <c r="B44" s="68">
        <v>13776.085175420001</v>
      </c>
      <c r="C44" s="68">
        <f t="shared" si="4"/>
        <v>0.78267945925796811</v>
      </c>
      <c r="D44" s="68">
        <f t="shared" si="7"/>
        <v>5.7403649932764038</v>
      </c>
      <c r="E44" s="68"/>
      <c r="F44" s="68"/>
      <c r="G44" s="76">
        <v>20417.17385282</v>
      </c>
      <c r="H44" s="68">
        <f t="shared" si="5"/>
        <v>1.0778784633523388</v>
      </c>
      <c r="I44" s="68">
        <f t="shared" si="6"/>
        <v>7.9787910883345718</v>
      </c>
      <c r="J44" s="68"/>
      <c r="K44" s="68">
        <f>G44-B44</f>
        <v>6641.0886773999991</v>
      </c>
      <c r="L44" s="77">
        <f>G44/B44-1</f>
        <v>0.48207372361847556</v>
      </c>
    </row>
    <row r="45" spans="1:12" ht="20.100000000000001" customHeight="1" x14ac:dyDescent="0.3">
      <c r="A45" s="75" t="s">
        <v>42</v>
      </c>
      <c r="B45" s="68">
        <v>5019.3</v>
      </c>
      <c r="C45" s="68">
        <f t="shared" si="4"/>
        <v>0.28516831594965436</v>
      </c>
      <c r="D45" s="68">
        <f t="shared" si="7"/>
        <v>2.0914950542089565</v>
      </c>
      <c r="E45" s="68"/>
      <c r="F45" s="68"/>
      <c r="G45" s="76">
        <v>4917.1229999999996</v>
      </c>
      <c r="H45" s="68">
        <f t="shared" si="5"/>
        <v>0.25958837503959453</v>
      </c>
      <c r="I45" s="68">
        <f t="shared" si="6"/>
        <v>1.921553759372342</v>
      </c>
      <c r="J45" s="68"/>
      <c r="K45" s="68">
        <f>G45-B45</f>
        <v>-102.17700000000059</v>
      </c>
      <c r="L45" s="77">
        <f>G45/B45-1</f>
        <v>-2.0356822664515106E-2</v>
      </c>
    </row>
    <row r="46" spans="1:12" ht="31.5" customHeight="1" x14ac:dyDescent="0.3">
      <c r="A46" s="78" t="s">
        <v>43</v>
      </c>
      <c r="B46" s="79">
        <v>691.90664099999412</v>
      </c>
      <c r="C46" s="79">
        <f t="shared" si="4"/>
        <v>3.9310232822973398E-2</v>
      </c>
      <c r="D46" s="79">
        <f>B46/B$40*100</f>
        <v>0.28831098313028103</v>
      </c>
      <c r="E46" s="79"/>
      <c r="F46" s="79"/>
      <c r="G46" s="80">
        <v>916.88239400001476</v>
      </c>
      <c r="H46" s="79">
        <f t="shared" si="5"/>
        <v>4.8404729912364837E-2</v>
      </c>
      <c r="I46" s="79">
        <f t="shared" si="6"/>
        <v>0.3583068414381827</v>
      </c>
      <c r="J46" s="79"/>
      <c r="K46" s="79">
        <f>G46-B46</f>
        <v>224.97575300002063</v>
      </c>
      <c r="L46" s="81">
        <f>G46/B46-1</f>
        <v>0.32515333669130442</v>
      </c>
    </row>
    <row r="47" spans="1:12" ht="18" customHeight="1" x14ac:dyDescent="0.3">
      <c r="A47" s="75" t="s">
        <v>44</v>
      </c>
      <c r="B47" s="79">
        <v>10644.222004000001</v>
      </c>
      <c r="C47" s="82">
        <f t="shared" si="4"/>
        <v>0.60474465831389534</v>
      </c>
      <c r="D47" s="82">
        <f t="shared" si="7"/>
        <v>4.4353470956643655</v>
      </c>
      <c r="E47" s="82"/>
      <c r="F47" s="82"/>
      <c r="G47" s="83">
        <v>9832.8914350000032</v>
      </c>
      <c r="H47" s="82">
        <f t="shared" si="5"/>
        <v>0.51910523888712923</v>
      </c>
      <c r="I47" s="82">
        <f t="shared" si="6"/>
        <v>3.842578170695417</v>
      </c>
      <c r="J47" s="82"/>
      <c r="K47" s="82">
        <f>G47-B47</f>
        <v>-811.33056899999792</v>
      </c>
      <c r="L47" s="84">
        <f>G47/B47-1</f>
        <v>-7.6222627515200925E-2</v>
      </c>
    </row>
    <row r="48" spans="1:12" ht="33" customHeight="1" x14ac:dyDescent="0.3">
      <c r="A48" s="78" t="s">
        <v>45</v>
      </c>
      <c r="B48" s="79">
        <v>6993.6032439999981</v>
      </c>
      <c r="C48" s="79">
        <f t="shared" si="4"/>
        <v>0.39733709073207796</v>
      </c>
      <c r="D48" s="79">
        <f t="shared" si="7"/>
        <v>2.914168628279981</v>
      </c>
      <c r="E48" s="79"/>
      <c r="F48" s="79"/>
      <c r="G48" s="80">
        <v>11517.319878000002</v>
      </c>
      <c r="H48" s="79">
        <f>G48/$G$10*100</f>
        <v>0.60803082451694657</v>
      </c>
      <c r="I48" s="79">
        <f t="shared" si="6"/>
        <v>4.5008329686820332</v>
      </c>
      <c r="J48" s="79"/>
      <c r="K48" s="79">
        <f>G48-B48</f>
        <v>4523.716634000004</v>
      </c>
      <c r="L48" s="81">
        <f>G48/B48-1</f>
        <v>0.64683632687928405</v>
      </c>
    </row>
    <row r="49" spans="1:12" ht="21" customHeight="1" x14ac:dyDescent="0.3">
      <c r="A49" s="78" t="s">
        <v>46</v>
      </c>
      <c r="B49" s="83">
        <v>83732.775514000023</v>
      </c>
      <c r="C49" s="82">
        <f>B49/$B$10*100</f>
        <v>4.7572240318605852</v>
      </c>
      <c r="D49" s="82">
        <f t="shared" si="7"/>
        <v>34.890659227924182</v>
      </c>
      <c r="E49" s="82"/>
      <c r="F49" s="82"/>
      <c r="G49" s="83">
        <v>85624.93679800001</v>
      </c>
      <c r="H49" s="82">
        <f>G49/$G$10*100</f>
        <v>4.5203746593812699</v>
      </c>
      <c r="I49" s="82">
        <f t="shared" si="6"/>
        <v>33.461216894557268</v>
      </c>
      <c r="J49" s="82"/>
      <c r="K49" s="82">
        <f>G49-B49</f>
        <v>1892.1612839999871</v>
      </c>
      <c r="L49" s="84">
        <f>G49/B49-1</f>
        <v>2.2597618105751449E-2</v>
      </c>
    </row>
    <row r="50" spans="1:12" ht="48" customHeight="1" x14ac:dyDescent="0.3">
      <c r="A50" s="78" t="s">
        <v>47</v>
      </c>
      <c r="B50" s="85">
        <v>9750.6365820000028</v>
      </c>
      <c r="C50" s="86">
        <f>B50/$B$10*100</f>
        <v>0.55397617467097682</v>
      </c>
      <c r="D50" s="86">
        <f>B50/B$40*100</f>
        <v>4.0629984632602012</v>
      </c>
      <c r="E50" s="86"/>
      <c r="F50" s="87"/>
      <c r="G50" s="86">
        <v>1658.12274</v>
      </c>
      <c r="H50" s="79">
        <f t="shared" si="5"/>
        <v>8.7536835603420973E-2</v>
      </c>
      <c r="I50" s="79">
        <f t="shared" si="6"/>
        <v>0.64797483905685671</v>
      </c>
      <c r="J50" s="88"/>
      <c r="K50" s="79">
        <f>G50-B50</f>
        <v>-8092.513842000003</v>
      </c>
      <c r="L50" s="81">
        <f>G50/B50-1</f>
        <v>-0.82994723205447429</v>
      </c>
    </row>
    <row r="51" spans="1:12" ht="21.6" customHeight="1" x14ac:dyDescent="0.3">
      <c r="A51" s="78" t="s">
        <v>48</v>
      </c>
      <c r="B51" s="79">
        <v>6157.4740000000011</v>
      </c>
      <c r="C51" s="79">
        <f t="shared" si="4"/>
        <v>0.3498329430565581</v>
      </c>
      <c r="D51" s="79">
        <f t="shared" si="7"/>
        <v>2.5657614443090155</v>
      </c>
      <c r="E51" s="79"/>
      <c r="F51" s="79"/>
      <c r="G51" s="80">
        <v>6453.3979999999992</v>
      </c>
      <c r="H51" s="79">
        <f t="shared" si="5"/>
        <v>0.34069253510716918</v>
      </c>
      <c r="I51" s="79">
        <f t="shared" si="6"/>
        <v>2.5219119366397691</v>
      </c>
      <c r="J51" s="79"/>
      <c r="K51" s="79">
        <f>G51-B51</f>
        <v>295.92399999999816</v>
      </c>
      <c r="L51" s="81">
        <f>G51/B51-1</f>
        <v>4.8059317830655646E-2</v>
      </c>
    </row>
    <row r="52" spans="1:12" ht="48.6" customHeight="1" x14ac:dyDescent="0.3">
      <c r="A52" s="78" t="s">
        <v>49</v>
      </c>
      <c r="B52" s="79">
        <v>1736.913</v>
      </c>
      <c r="C52" s="79">
        <f>B52/$B$10*100</f>
        <v>9.8681600055996244E-2</v>
      </c>
      <c r="D52" s="79">
        <f>B52/B$40*100</f>
        <v>0.72375529438193387</v>
      </c>
      <c r="E52" s="79"/>
      <c r="F52" s="79"/>
      <c r="G52" s="80">
        <v>4249.5969999999998</v>
      </c>
      <c r="H52" s="79">
        <f>G52/$G$10*100</f>
        <v>0.22434785133565618</v>
      </c>
      <c r="I52" s="79">
        <f>G52/G$40*100</f>
        <v>1.6606924600355586</v>
      </c>
      <c r="J52" s="79"/>
      <c r="K52" s="79">
        <f>G52-B52</f>
        <v>2512.6839999999997</v>
      </c>
      <c r="L52" s="81">
        <f>G52/B52-1</f>
        <v>1.4466377993601292</v>
      </c>
    </row>
    <row r="53" spans="1:12" ht="35.4" customHeight="1" x14ac:dyDescent="0.3">
      <c r="A53" s="78" t="s">
        <v>50</v>
      </c>
      <c r="B53" s="79">
        <v>2721.1430089999994</v>
      </c>
      <c r="C53" s="79">
        <f>B53/$B$10*100</f>
        <v>0.15459999787514292</v>
      </c>
      <c r="D53" s="79">
        <f>B53/B$40*100</f>
        <v>1.1338746727867983</v>
      </c>
      <c r="E53" s="53"/>
      <c r="F53" s="53"/>
      <c r="G53" s="80">
        <v>5725.4115099999999</v>
      </c>
      <c r="H53" s="79">
        <f>G53/$G$10*100</f>
        <v>0.30226013673318552</v>
      </c>
      <c r="I53" s="79">
        <f>G53/G$40*100</f>
        <v>2.2374233898550386</v>
      </c>
      <c r="J53" s="79"/>
      <c r="K53" s="79">
        <f>G53-B53</f>
        <v>3004.2685010000005</v>
      </c>
      <c r="L53" s="81">
        <f>G53/B53-1</f>
        <v>1.1040465315727923</v>
      </c>
    </row>
    <row r="54" spans="1:12" ht="38.4" customHeight="1" x14ac:dyDescent="0.3">
      <c r="A54" s="78" t="s">
        <v>51</v>
      </c>
      <c r="B54" s="85">
        <v>330.39399999999995</v>
      </c>
      <c r="C54" s="86">
        <f>B54/$B$10*100</f>
        <v>1.8771123578959232E-2</v>
      </c>
      <c r="D54" s="86">
        <f t="shared" si="7"/>
        <v>0.1376720692009471</v>
      </c>
      <c r="E54" s="86"/>
      <c r="F54" s="68"/>
      <c r="G54" s="86">
        <v>239.65947</v>
      </c>
      <c r="H54" s="79">
        <f>G54/$G$10*100</f>
        <v>1.2652279062401014E-2</v>
      </c>
      <c r="I54" s="79">
        <f t="shared" ref="I54:I57" si="8">G54/G$40*100</f>
        <v>9.3656098403005789E-2</v>
      </c>
      <c r="J54" s="88"/>
      <c r="K54" s="79">
        <f>G54-B54</f>
        <v>-90.73452999999995</v>
      </c>
      <c r="L54" s="81">
        <f>G54/B54-1</f>
        <v>-0.27462523532509664</v>
      </c>
    </row>
    <row r="55" spans="1:12" s="49" customFormat="1" ht="20.100000000000001" customHeight="1" x14ac:dyDescent="0.3">
      <c r="A55" s="74" t="s">
        <v>52</v>
      </c>
      <c r="B55" s="76">
        <v>18865.683700000001</v>
      </c>
      <c r="C55" s="68">
        <f>B55/$B$10*100</f>
        <v>1.0718417408737959</v>
      </c>
      <c r="D55" s="68">
        <f>B55/B$40*100</f>
        <v>7.8611527808301007</v>
      </c>
      <c r="E55" s="68"/>
      <c r="F55" s="68"/>
      <c r="G55" s="76">
        <v>18231.169150000005</v>
      </c>
      <c r="H55" s="68">
        <f>G55/$G$10*100</f>
        <v>0.96247329479463661</v>
      </c>
      <c r="I55" s="68">
        <f>G55/G$40*100</f>
        <v>7.1245261950810619</v>
      </c>
      <c r="J55" s="68"/>
      <c r="K55" s="68">
        <f>G55-B55</f>
        <v>-634.51454999999623</v>
      </c>
      <c r="L55" s="77">
        <f>G55/B55-1</f>
        <v>-3.363326556778834E-2</v>
      </c>
    </row>
    <row r="56" spans="1:12" ht="20.100000000000001" customHeight="1" x14ac:dyDescent="0.3">
      <c r="A56" s="74" t="s">
        <v>32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0" t="s">
        <v>53</v>
      </c>
      <c r="B57" s="82">
        <v>-1042.6497129999998</v>
      </c>
      <c r="C57" s="68">
        <f>B57/$B$10*100</f>
        <v>-5.9237475899348579E-2</v>
      </c>
      <c r="D57" s="68">
        <f>B57/B$40*100</f>
        <v>-0.43446231905084126</v>
      </c>
      <c r="E57" s="68"/>
      <c r="F57" s="68"/>
      <c r="G57" s="76">
        <v>-968.80508500000008</v>
      </c>
      <c r="H57" s="68">
        <f>G57/$G$10*100</f>
        <v>-5.1145870816175699E-2</v>
      </c>
      <c r="I57" s="68">
        <f t="shared" si="8"/>
        <v>-0.37859761758670496</v>
      </c>
      <c r="J57" s="68"/>
      <c r="K57" s="68">
        <f>G57-B57</f>
        <v>73.844627999999716</v>
      </c>
      <c r="L57" s="77">
        <f>G57/B57-1</f>
        <v>-7.0824004533150187E-2</v>
      </c>
    </row>
    <row r="58" spans="1:12" s="49" customFormat="1" ht="7.5" customHeight="1" x14ac:dyDescent="0.3">
      <c r="A58" s="91"/>
      <c r="B58" s="92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3" t="s">
        <v>54</v>
      </c>
      <c r="B59" s="94">
        <f>B12-B40</f>
        <v>-57290.57832778999</v>
      </c>
      <c r="C59" s="95">
        <f>B59/$B$10*100</f>
        <v>-3.2549275280452719</v>
      </c>
      <c r="D59" s="94">
        <v>0</v>
      </c>
      <c r="E59" s="94"/>
      <c r="F59" s="96"/>
      <c r="G59" s="94">
        <f>G12-G40</f>
        <v>-55971.027411599993</v>
      </c>
      <c r="H59" s="95">
        <f>G59/$G$10*100</f>
        <v>-2.9548636580931262</v>
      </c>
      <c r="I59" s="97">
        <v>0</v>
      </c>
      <c r="J59" s="96"/>
      <c r="K59" s="94">
        <f>G59-B59</f>
        <v>1319.5509161899972</v>
      </c>
      <c r="L59" s="98"/>
    </row>
    <row r="60" spans="1:12" s="34" customFormat="1" ht="13.2" customHeight="1" x14ac:dyDescent="0.3">
      <c r="A60" s="99"/>
      <c r="B60" s="68"/>
      <c r="C60" s="100"/>
      <c r="D60" s="68"/>
      <c r="E60" s="68"/>
      <c r="F60" s="89"/>
      <c r="G60" s="68"/>
      <c r="H60" s="100"/>
      <c r="I60" s="82"/>
      <c r="J60" s="89"/>
      <c r="K60" s="68"/>
      <c r="L60" s="48"/>
    </row>
    <row r="61" spans="1:12" ht="20.100000000000001" customHeight="1" x14ac:dyDescent="0.3">
      <c r="G61" s="101"/>
      <c r="H61" s="101"/>
      <c r="I61" s="101"/>
      <c r="J61" s="101"/>
      <c r="K61" s="101"/>
    </row>
    <row r="62" spans="1:12" ht="20.100000000000001" customHeight="1" x14ac:dyDescent="0.3">
      <c r="G62" s="101"/>
      <c r="H62" s="101"/>
      <c r="I62" s="101"/>
      <c r="J62" s="101"/>
      <c r="K62" s="101"/>
    </row>
    <row r="63" spans="1:12" ht="20.100000000000001" customHeight="1" x14ac:dyDescent="0.3">
      <c r="G63" s="101"/>
      <c r="H63" s="101"/>
      <c r="I63" s="101"/>
      <c r="J63" s="101"/>
      <c r="K63" s="101"/>
    </row>
    <row r="64" spans="1:12" ht="20.100000000000001" customHeight="1" x14ac:dyDescent="0.3">
      <c r="G64" s="101"/>
      <c r="H64" s="101"/>
      <c r="I64" s="101"/>
      <c r="J64" s="101"/>
      <c r="K64" s="101"/>
    </row>
    <row r="65" spans="7:11" ht="20.100000000000001" customHeight="1" x14ac:dyDescent="0.3">
      <c r="G65" s="101"/>
      <c r="H65" s="101"/>
      <c r="I65" s="101"/>
      <c r="J65" s="101"/>
      <c r="K65" s="101"/>
    </row>
    <row r="66" spans="7:11" ht="20.100000000000001" customHeight="1" x14ac:dyDescent="0.3">
      <c r="G66" s="101"/>
      <c r="H66" s="101"/>
      <c r="I66" s="101"/>
      <c r="J66" s="101"/>
      <c r="K66" s="101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2025-05-22T11:36:14Z</dcterms:created>
  <dcterms:modified xsi:type="dcterms:W3CDTF">2025-05-22T11:38:25Z</dcterms:modified>
</cp:coreProperties>
</file>